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homa\Desktop\Football Data\"/>
    </mc:Choice>
  </mc:AlternateContent>
  <xr:revisionPtr revIDLastSave="0" documentId="13_ncr:1_{A4F0F5F9-D420-47CA-816B-95EEAE3359F2}" xr6:coauthVersionLast="47" xr6:coauthVersionMax="47" xr10:uidLastSave="{00000000-0000-0000-0000-000000000000}"/>
  <workbookProtection lockStructure="1"/>
  <bookViews>
    <workbookView xWindow="-108" yWindow="-108" windowWidth="23256" windowHeight="12456" firstSheet="4" activeTab="4" xr2:uid="{20C47E8F-7309-4183-A733-3D2EDE3D8281}"/>
  </bookViews>
  <sheets>
    <sheet name="Append1" sheetId="30" state="hidden" r:id="rId1"/>
    <sheet name="epl_player_stats_24_25 " sheetId="1" state="hidden" r:id="rId2"/>
    <sheet name="Score Table" sheetId="8" state="hidden" r:id="rId3"/>
    <sheet name="Data Validation" sheetId="35" state="hidden" r:id="rId4"/>
    <sheet name="Dashboard" sheetId="36" r:id="rId5"/>
    <sheet name="Team" sheetId="31" state="hidden" r:id="rId6"/>
    <sheet name="Position" sheetId="32" state="hidden" r:id="rId7"/>
    <sheet name="Country" sheetId="33" state="hidden" r:id="rId8"/>
    <sheet name="Best Player" sheetId="34" state="hidden" r:id="rId9"/>
  </sheets>
  <definedNames>
    <definedName name="_xlchart.v5.0" hidden="1">Country!$A$1</definedName>
    <definedName name="_xlchart.v5.1" hidden="1">Country!$A$2:$A$65</definedName>
    <definedName name="_xlchart.v5.10" hidden="1">Country!$B$1</definedName>
    <definedName name="_xlchart.v5.11" hidden="1">Country!$B$2:$B$65</definedName>
    <definedName name="_xlchart.v5.2" hidden="1">Country!$B$1</definedName>
    <definedName name="_xlchart.v5.3" hidden="1">Country!$B$2:$B$65</definedName>
    <definedName name="_xlchart.v5.4" hidden="1">Country!$A$1</definedName>
    <definedName name="_xlchart.v5.5" hidden="1">Country!$A$2:$A$65</definedName>
    <definedName name="_xlchart.v5.6" hidden="1">Country!$B$1</definedName>
    <definedName name="_xlchart.v5.7" hidden="1">Country!$B$2:$B$65</definedName>
    <definedName name="_xlchart.v5.8" hidden="1">Country!$A$1</definedName>
    <definedName name="_xlchart.v5.9" hidden="1">Country!$A$2:$A$65</definedName>
    <definedName name="best_player">'Best Player'!$A$2</definedName>
    <definedName name="country">Dashboard!$N$9</definedName>
    <definedName name="ExternalData_21" localSheetId="0" hidden="1">Append1!$A$1:$E$575</definedName>
    <definedName name="high_score">'Best Player'!$B$2</definedName>
    <definedName name="position">Dashboard!$W$9</definedName>
    <definedName name="team">Dashboard!$E$9</definedName>
    <definedName name="young_player">'Best Player'!$E$2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35" l="1" a="1"/>
  <c r="A2" i="35" s="1"/>
  <c r="F10" i="8"/>
  <c r="G10" i="8"/>
  <c r="H10" i="8"/>
  <c r="I10" i="8"/>
  <c r="K10" i="8" s="1" a="1"/>
  <c r="K10" i="8" s="1"/>
  <c r="J10" i="8"/>
  <c r="F14" i="8"/>
  <c r="G14" i="8"/>
  <c r="H14" i="8"/>
  <c r="I14" i="8"/>
  <c r="J14" i="8"/>
  <c r="K14" i="8" a="1"/>
  <c r="K14" i="8"/>
  <c r="F15" i="8"/>
  <c r="K15" i="8" s="1" a="1"/>
  <c r="K15" i="8" s="1"/>
  <c r="G15" i="8"/>
  <c r="H15" i="8"/>
  <c r="I15" i="8"/>
  <c r="J15" i="8"/>
  <c r="F17" i="8"/>
  <c r="G17" i="8"/>
  <c r="H17" i="8"/>
  <c r="I17" i="8"/>
  <c r="J17" i="8"/>
  <c r="K17" i="8" a="1"/>
  <c r="K17" i="8"/>
  <c r="F19" i="8"/>
  <c r="K19" i="8" s="1" a="1"/>
  <c r="K19" i="8" s="1"/>
  <c r="G19" i="8"/>
  <c r="H19" i="8"/>
  <c r="I19" i="8"/>
  <c r="J19" i="8"/>
  <c r="F20" i="8"/>
  <c r="G20" i="8"/>
  <c r="H20" i="8"/>
  <c r="I20" i="8"/>
  <c r="J20" i="8"/>
  <c r="K20" i="8" a="1"/>
  <c r="K20" i="8" s="1"/>
  <c r="F22" i="8"/>
  <c r="G22" i="8"/>
  <c r="H22" i="8"/>
  <c r="I22" i="8"/>
  <c r="J22" i="8"/>
  <c r="K22" i="8" a="1"/>
  <c r="K22" i="8" s="1"/>
  <c r="F29" i="8"/>
  <c r="K29" i="8" s="1" a="1"/>
  <c r="K29" i="8" s="1"/>
  <c r="G29" i="8"/>
  <c r="H29" i="8"/>
  <c r="I29" i="8"/>
  <c r="J29" i="8"/>
  <c r="F30" i="8"/>
  <c r="G30" i="8"/>
  <c r="H30" i="8"/>
  <c r="I30" i="8"/>
  <c r="J30" i="8"/>
  <c r="K30" i="8" a="1"/>
  <c r="K30" i="8"/>
  <c r="F32" i="8"/>
  <c r="K32" i="8" s="1" a="1"/>
  <c r="K32" i="8" s="1"/>
  <c r="G32" i="8"/>
  <c r="H32" i="8"/>
  <c r="I32" i="8"/>
  <c r="J32" i="8"/>
  <c r="F39" i="8"/>
  <c r="G39" i="8"/>
  <c r="H39" i="8"/>
  <c r="I39" i="8"/>
  <c r="J39" i="8"/>
  <c r="K39" i="8" a="1"/>
  <c r="K39" i="8" s="1"/>
  <c r="F41" i="8"/>
  <c r="K41" i="8" s="1" a="1"/>
  <c r="K41" i="8" s="1"/>
  <c r="G41" i="8"/>
  <c r="H41" i="8"/>
  <c r="I41" i="8"/>
  <c r="J41" i="8"/>
  <c r="F42" i="8"/>
  <c r="G42" i="8"/>
  <c r="H42" i="8"/>
  <c r="I42" i="8"/>
  <c r="J42" i="8"/>
  <c r="K42" i="8" a="1"/>
  <c r="K42" i="8"/>
  <c r="F47" i="8"/>
  <c r="K47" i="8" s="1" a="1"/>
  <c r="K47" i="8" s="1"/>
  <c r="G47" i="8"/>
  <c r="H47" i="8"/>
  <c r="I47" i="8"/>
  <c r="J47" i="8"/>
  <c r="F48" i="8"/>
  <c r="G48" i="8"/>
  <c r="H48" i="8"/>
  <c r="I48" i="8"/>
  <c r="J48" i="8"/>
  <c r="K48" i="8" a="1"/>
  <c r="K48" i="8"/>
  <c r="F50" i="8"/>
  <c r="G50" i="8"/>
  <c r="H50" i="8"/>
  <c r="I50" i="8"/>
  <c r="J50" i="8"/>
  <c r="K50" i="8" a="1"/>
  <c r="K50" i="8" s="1"/>
  <c r="F52" i="8"/>
  <c r="G52" i="8"/>
  <c r="H52" i="8"/>
  <c r="I52" i="8"/>
  <c r="J52" i="8"/>
  <c r="K52" i="8" a="1"/>
  <c r="K52" i="8" s="1"/>
  <c r="F53" i="8"/>
  <c r="G53" i="8"/>
  <c r="H53" i="8"/>
  <c r="I53" i="8"/>
  <c r="J53" i="8"/>
  <c r="K53" i="8" a="1"/>
  <c r="K53" i="8"/>
  <c r="F56" i="8"/>
  <c r="K56" i="8" s="1" a="1"/>
  <c r="K56" i="8" s="1"/>
  <c r="G56" i="8"/>
  <c r="H56" i="8"/>
  <c r="I56" i="8"/>
  <c r="J56" i="8"/>
  <c r="F57" i="8"/>
  <c r="G57" i="8"/>
  <c r="H57" i="8"/>
  <c r="I57" i="8"/>
  <c r="J57" i="8"/>
  <c r="K57" i="8" a="1"/>
  <c r="K57" i="8"/>
  <c r="F59" i="8"/>
  <c r="K59" i="8" s="1" a="1"/>
  <c r="K59" i="8" s="1"/>
  <c r="G59" i="8"/>
  <c r="H59" i="8"/>
  <c r="I59" i="8"/>
  <c r="J59" i="8"/>
  <c r="F61" i="8"/>
  <c r="G61" i="8"/>
  <c r="H61" i="8"/>
  <c r="I61" i="8"/>
  <c r="J61" i="8"/>
  <c r="K61" i="8" a="1"/>
  <c r="K61" i="8"/>
  <c r="F65" i="8"/>
  <c r="G65" i="8"/>
  <c r="H65" i="8"/>
  <c r="I65" i="8"/>
  <c r="J65" i="8"/>
  <c r="K65" i="8" a="1"/>
  <c r="K65" i="8" s="1"/>
  <c r="F68" i="8"/>
  <c r="K68" i="8" s="1" a="1"/>
  <c r="K68" i="8" s="1"/>
  <c r="G68" i="8"/>
  <c r="H68" i="8"/>
  <c r="I68" i="8"/>
  <c r="J68" i="8"/>
  <c r="F69" i="8"/>
  <c r="G69" i="8"/>
  <c r="H69" i="8"/>
  <c r="I69" i="8"/>
  <c r="J69" i="8"/>
  <c r="K69" i="8" a="1"/>
  <c r="K69" i="8"/>
  <c r="F72" i="8"/>
  <c r="K72" i="8" s="1" a="1"/>
  <c r="K72" i="8" s="1"/>
  <c r="G72" i="8"/>
  <c r="H72" i="8"/>
  <c r="I72" i="8"/>
  <c r="J72" i="8"/>
  <c r="F73" i="8"/>
  <c r="G73" i="8"/>
  <c r="H73" i="8"/>
  <c r="I73" i="8"/>
  <c r="J73" i="8"/>
  <c r="K73" i="8" a="1"/>
  <c r="K73" i="8" s="1"/>
  <c r="F76" i="8"/>
  <c r="K76" i="8" s="1" a="1"/>
  <c r="K76" i="8" s="1"/>
  <c r="G76" i="8"/>
  <c r="H76" i="8"/>
  <c r="I76" i="8"/>
  <c r="J76" i="8"/>
  <c r="F77" i="8"/>
  <c r="G77" i="8"/>
  <c r="H77" i="8"/>
  <c r="I77" i="8"/>
  <c r="J77" i="8"/>
  <c r="K77" i="8" a="1"/>
  <c r="K77" i="8" s="1"/>
  <c r="F78" i="8"/>
  <c r="K78" i="8" s="1" a="1"/>
  <c r="K78" i="8" s="1"/>
  <c r="G78" i="8"/>
  <c r="H78" i="8"/>
  <c r="I78" i="8"/>
  <c r="J78" i="8"/>
  <c r="F79" i="8"/>
  <c r="G79" i="8"/>
  <c r="H79" i="8"/>
  <c r="I79" i="8"/>
  <c r="J79" i="8"/>
  <c r="K79" i="8" a="1"/>
  <c r="K79" i="8"/>
  <c r="F90" i="8"/>
  <c r="G90" i="8"/>
  <c r="H90" i="8"/>
  <c r="I90" i="8"/>
  <c r="J90" i="8"/>
  <c r="K90" i="8" a="1"/>
  <c r="K90" i="8"/>
  <c r="F91" i="8"/>
  <c r="G91" i="8"/>
  <c r="H91" i="8"/>
  <c r="I91" i="8"/>
  <c r="J91" i="8"/>
  <c r="K91" i="8" a="1"/>
  <c r="K91" i="8" s="1"/>
  <c r="F92" i="8"/>
  <c r="G92" i="8"/>
  <c r="H92" i="8"/>
  <c r="I92" i="8"/>
  <c r="J92" i="8"/>
  <c r="K92" i="8" a="1"/>
  <c r="K92" i="8" s="1"/>
  <c r="F95" i="8"/>
  <c r="K95" i="8" s="1" a="1"/>
  <c r="K95" i="8" s="1"/>
  <c r="G95" i="8"/>
  <c r="H95" i="8"/>
  <c r="I95" i="8"/>
  <c r="J95" i="8"/>
  <c r="F96" i="8"/>
  <c r="G96" i="8"/>
  <c r="H96" i="8"/>
  <c r="I96" i="8"/>
  <c r="J96" i="8"/>
  <c r="K96" i="8" a="1"/>
  <c r="K96" i="8" s="1"/>
  <c r="F97" i="8"/>
  <c r="K97" i="8" s="1" a="1"/>
  <c r="K97" i="8" s="1"/>
  <c r="G97" i="8"/>
  <c r="H97" i="8"/>
  <c r="I97" i="8"/>
  <c r="J97" i="8"/>
  <c r="F98" i="8"/>
  <c r="G98" i="8"/>
  <c r="H98" i="8"/>
  <c r="I98" i="8"/>
  <c r="J98" i="8"/>
  <c r="K98" i="8" a="1"/>
  <c r="K98" i="8" s="1"/>
  <c r="F99" i="8"/>
  <c r="G99" i="8"/>
  <c r="H99" i="8"/>
  <c r="I99" i="8"/>
  <c r="J99" i="8"/>
  <c r="K99" i="8" a="1"/>
  <c r="K99" i="8" s="1"/>
  <c r="F100" i="8"/>
  <c r="K100" i="8" s="1" a="1"/>
  <c r="K100" i="8" s="1"/>
  <c r="G100" i="8"/>
  <c r="H100" i="8"/>
  <c r="I100" i="8"/>
  <c r="J100" i="8"/>
  <c r="F101" i="8"/>
  <c r="G101" i="8"/>
  <c r="H101" i="8"/>
  <c r="I101" i="8"/>
  <c r="J101" i="8"/>
  <c r="K101" i="8" a="1"/>
  <c r="K101" i="8" s="1"/>
  <c r="F103" i="8"/>
  <c r="K103" i="8" s="1" a="1"/>
  <c r="K103" i="8" s="1"/>
  <c r="G103" i="8"/>
  <c r="H103" i="8"/>
  <c r="I103" i="8"/>
  <c r="J103" i="8"/>
  <c r="F104" i="8"/>
  <c r="G104" i="8"/>
  <c r="H104" i="8"/>
  <c r="I104" i="8"/>
  <c r="J104" i="8"/>
  <c r="K104" i="8" a="1"/>
  <c r="K104" i="8" s="1"/>
  <c r="F105" i="8"/>
  <c r="K105" i="8" s="1" a="1"/>
  <c r="K105" i="8" s="1"/>
  <c r="G105" i="8"/>
  <c r="H105" i="8"/>
  <c r="I105" i="8"/>
  <c r="J105" i="8"/>
  <c r="F106" i="8"/>
  <c r="G106" i="8"/>
  <c r="H106" i="8"/>
  <c r="I106" i="8"/>
  <c r="J106" i="8"/>
  <c r="K106" i="8" a="1"/>
  <c r="K106" i="8" s="1"/>
  <c r="F107" i="8"/>
  <c r="K107" i="8" s="1" a="1"/>
  <c r="K107" i="8" s="1"/>
  <c r="G107" i="8"/>
  <c r="H107" i="8"/>
  <c r="I107" i="8"/>
  <c r="J107" i="8"/>
  <c r="F108" i="8"/>
  <c r="G108" i="8"/>
  <c r="H108" i="8"/>
  <c r="I108" i="8"/>
  <c r="J108" i="8"/>
  <c r="K108" i="8" a="1"/>
  <c r="K108" i="8"/>
  <c r="F109" i="8"/>
  <c r="G109" i="8"/>
  <c r="H109" i="8"/>
  <c r="I109" i="8"/>
  <c r="J109" i="8"/>
  <c r="K109" i="8" a="1"/>
  <c r="K109" i="8"/>
  <c r="F111" i="8"/>
  <c r="G111" i="8"/>
  <c r="H111" i="8"/>
  <c r="I111" i="8"/>
  <c r="J111" i="8"/>
  <c r="K111" i="8" a="1"/>
  <c r="K111" i="8" s="1"/>
  <c r="F112" i="8"/>
  <c r="G112" i="8"/>
  <c r="H112" i="8"/>
  <c r="I112" i="8"/>
  <c r="J112" i="8"/>
  <c r="K112" i="8" a="1"/>
  <c r="K112" i="8" s="1"/>
  <c r="F113" i="8"/>
  <c r="K113" i="8" s="1" a="1"/>
  <c r="K113" i="8" s="1"/>
  <c r="G113" i="8"/>
  <c r="H113" i="8"/>
  <c r="I113" i="8"/>
  <c r="J113" i="8"/>
  <c r="F114" i="8"/>
  <c r="G114" i="8"/>
  <c r="H114" i="8"/>
  <c r="I114" i="8"/>
  <c r="J114" i="8"/>
  <c r="K114" i="8" a="1"/>
  <c r="K114" i="8"/>
  <c r="F115" i="8"/>
  <c r="K115" i="8" s="1" a="1"/>
  <c r="K115" i="8" s="1"/>
  <c r="G115" i="8"/>
  <c r="H115" i="8"/>
  <c r="I115" i="8"/>
  <c r="J115" i="8"/>
  <c r="F116" i="8"/>
  <c r="G116" i="8"/>
  <c r="H116" i="8"/>
  <c r="I116" i="8"/>
  <c r="J116" i="8"/>
  <c r="K116" i="8" a="1"/>
  <c r="K116" i="8" s="1"/>
  <c r="F117" i="8"/>
  <c r="G117" i="8"/>
  <c r="H117" i="8"/>
  <c r="I117" i="8"/>
  <c r="J117" i="8"/>
  <c r="K117" i="8" a="1"/>
  <c r="K117" i="8" s="1"/>
  <c r="F118" i="8"/>
  <c r="G118" i="8"/>
  <c r="H118" i="8"/>
  <c r="I118" i="8"/>
  <c r="J118" i="8"/>
  <c r="K118" i="8" s="1" a="1"/>
  <c r="K118" i="8" s="1"/>
  <c r="F119" i="8"/>
  <c r="G119" i="8"/>
  <c r="H119" i="8"/>
  <c r="I119" i="8"/>
  <c r="J119" i="8"/>
  <c r="K119" i="8" a="1"/>
  <c r="K119" i="8" s="1"/>
  <c r="F121" i="8"/>
  <c r="K121" i="8" s="1" a="1"/>
  <c r="K121" i="8" s="1"/>
  <c r="G121" i="8"/>
  <c r="H121" i="8"/>
  <c r="I121" i="8"/>
  <c r="J121" i="8"/>
  <c r="F122" i="8"/>
  <c r="G122" i="8"/>
  <c r="H122" i="8"/>
  <c r="I122" i="8"/>
  <c r="J122" i="8"/>
  <c r="K122" i="8" a="1"/>
  <c r="K122" i="8" s="1"/>
  <c r="F123" i="8"/>
  <c r="K123" i="8" s="1" a="1"/>
  <c r="K123" i="8" s="1"/>
  <c r="G123" i="8"/>
  <c r="H123" i="8"/>
  <c r="I123" i="8"/>
  <c r="J123" i="8"/>
  <c r="F124" i="8"/>
  <c r="G124" i="8"/>
  <c r="H124" i="8"/>
  <c r="I124" i="8"/>
  <c r="J124" i="8"/>
  <c r="K124" i="8" a="1"/>
  <c r="K124" i="8" s="1"/>
  <c r="F125" i="8"/>
  <c r="K125" i="8" s="1" a="1"/>
  <c r="K125" i="8" s="1"/>
  <c r="G125" i="8"/>
  <c r="H125" i="8"/>
  <c r="I125" i="8"/>
  <c r="J125" i="8"/>
  <c r="F126" i="8"/>
  <c r="G126" i="8"/>
  <c r="H126" i="8"/>
  <c r="I126" i="8"/>
  <c r="J126" i="8"/>
  <c r="K126" i="8" a="1"/>
  <c r="K126" i="8" s="1"/>
  <c r="F128" i="8"/>
  <c r="G128" i="8"/>
  <c r="H128" i="8"/>
  <c r="I128" i="8"/>
  <c r="J128" i="8"/>
  <c r="K128" i="8" a="1"/>
  <c r="K128" i="8"/>
  <c r="F129" i="8"/>
  <c r="G129" i="8"/>
  <c r="H129" i="8"/>
  <c r="I129" i="8"/>
  <c r="J129" i="8"/>
  <c r="K129" i="8" a="1"/>
  <c r="K129" i="8" s="1"/>
  <c r="F130" i="8"/>
  <c r="G130" i="8"/>
  <c r="H130" i="8"/>
  <c r="I130" i="8"/>
  <c r="J130" i="8"/>
  <c r="K130" i="8" a="1"/>
  <c r="K130" i="8" s="1"/>
  <c r="F135" i="8"/>
  <c r="K135" i="8" s="1" a="1"/>
  <c r="K135" i="8" s="1"/>
  <c r="G135" i="8"/>
  <c r="H135" i="8"/>
  <c r="I135" i="8"/>
  <c r="J135" i="8"/>
  <c r="F136" i="8"/>
  <c r="G136" i="8"/>
  <c r="H136" i="8"/>
  <c r="I136" i="8"/>
  <c r="J136" i="8"/>
  <c r="K136" i="8" a="1"/>
  <c r="K136" i="8" s="1"/>
  <c r="F139" i="8"/>
  <c r="K139" i="8" s="1" a="1"/>
  <c r="K139" i="8" s="1"/>
  <c r="G139" i="8"/>
  <c r="H139" i="8"/>
  <c r="I139" i="8"/>
  <c r="J139" i="8"/>
  <c r="F140" i="8"/>
  <c r="G140" i="8"/>
  <c r="H140" i="8"/>
  <c r="I140" i="8"/>
  <c r="J140" i="8"/>
  <c r="K140" i="8" a="1"/>
  <c r="K140" i="8" s="1"/>
  <c r="F141" i="8"/>
  <c r="G141" i="8"/>
  <c r="H141" i="8"/>
  <c r="I141" i="8"/>
  <c r="J141" i="8"/>
  <c r="K141" i="8" a="1"/>
  <c r="K141" i="8" s="1"/>
  <c r="F142" i="8"/>
  <c r="G142" i="8"/>
  <c r="H142" i="8"/>
  <c r="I142" i="8"/>
  <c r="J142" i="8"/>
  <c r="K142" i="8" s="1" a="1"/>
  <c r="K142" i="8" s="1"/>
  <c r="F143" i="8"/>
  <c r="G143" i="8"/>
  <c r="H143" i="8"/>
  <c r="I143" i="8"/>
  <c r="J143" i="8"/>
  <c r="K143" i="8" a="1"/>
  <c r="K143" i="8" s="1"/>
  <c r="F144" i="8"/>
  <c r="K144" i="8" s="1" a="1"/>
  <c r="K144" i="8" s="1"/>
  <c r="G144" i="8"/>
  <c r="H144" i="8"/>
  <c r="I144" i="8"/>
  <c r="J144" i="8"/>
  <c r="F145" i="8"/>
  <c r="G145" i="8"/>
  <c r="H145" i="8"/>
  <c r="I145" i="8"/>
  <c r="J145" i="8"/>
  <c r="K145" i="8" a="1"/>
  <c r="K145" i="8" s="1"/>
  <c r="F146" i="8"/>
  <c r="K146" i="8" s="1" a="1"/>
  <c r="K146" i="8" s="1"/>
  <c r="G146" i="8"/>
  <c r="H146" i="8"/>
  <c r="I146" i="8"/>
  <c r="J146" i="8"/>
  <c r="F148" i="8"/>
  <c r="G148" i="8"/>
  <c r="H148" i="8"/>
  <c r="I148" i="8"/>
  <c r="J148" i="8"/>
  <c r="K148" i="8" a="1"/>
  <c r="K148" i="8" s="1"/>
  <c r="F150" i="8"/>
  <c r="K150" i="8" s="1" a="1"/>
  <c r="K150" i="8" s="1"/>
  <c r="G150" i="8"/>
  <c r="H150" i="8"/>
  <c r="I150" i="8"/>
  <c r="J150" i="8"/>
  <c r="F158" i="8"/>
  <c r="G158" i="8"/>
  <c r="H158" i="8"/>
  <c r="I158" i="8"/>
  <c r="J158" i="8"/>
  <c r="K158" i="8" a="1"/>
  <c r="K158" i="8" s="1"/>
  <c r="F159" i="8"/>
  <c r="G159" i="8"/>
  <c r="H159" i="8"/>
  <c r="I159" i="8"/>
  <c r="J159" i="8"/>
  <c r="K159" i="8" a="1"/>
  <c r="K159" i="8"/>
  <c r="F160" i="8"/>
  <c r="G160" i="8"/>
  <c r="H160" i="8"/>
  <c r="I160" i="8"/>
  <c r="J160" i="8"/>
  <c r="K160" i="8" a="1"/>
  <c r="K160" i="8" s="1"/>
  <c r="F161" i="8"/>
  <c r="G161" i="8"/>
  <c r="H161" i="8"/>
  <c r="I161" i="8"/>
  <c r="J161" i="8"/>
  <c r="K161" i="8" a="1"/>
  <c r="K161" i="8" s="1"/>
  <c r="F162" i="8"/>
  <c r="K162" i="8" s="1" a="1"/>
  <c r="K162" i="8" s="1"/>
  <c r="G162" i="8"/>
  <c r="H162" i="8"/>
  <c r="I162" i="8"/>
  <c r="J162" i="8"/>
  <c r="F164" i="8"/>
  <c r="G164" i="8"/>
  <c r="H164" i="8"/>
  <c r="I164" i="8"/>
  <c r="J164" i="8"/>
  <c r="K164" i="8" a="1"/>
  <c r="K164" i="8" s="1"/>
  <c r="F165" i="8"/>
  <c r="K165" i="8" s="1" a="1"/>
  <c r="K165" i="8" s="1"/>
  <c r="G165" i="8"/>
  <c r="H165" i="8"/>
  <c r="I165" i="8"/>
  <c r="J165" i="8"/>
  <c r="F167" i="8"/>
  <c r="G167" i="8"/>
  <c r="H167" i="8"/>
  <c r="I167" i="8"/>
  <c r="J167" i="8"/>
  <c r="K167" i="8" a="1"/>
  <c r="K167" i="8" s="1"/>
  <c r="F168" i="8"/>
  <c r="G168" i="8"/>
  <c r="H168" i="8"/>
  <c r="I168" i="8"/>
  <c r="J168" i="8"/>
  <c r="K168" i="8" a="1"/>
  <c r="K168" i="8" s="1"/>
  <c r="F169" i="8"/>
  <c r="G169" i="8"/>
  <c r="H169" i="8"/>
  <c r="I169" i="8"/>
  <c r="J169" i="8"/>
  <c r="K169" i="8" s="1" a="1"/>
  <c r="K169" i="8" s="1"/>
  <c r="F171" i="8"/>
  <c r="G171" i="8"/>
  <c r="H171" i="8"/>
  <c r="I171" i="8"/>
  <c r="J171" i="8"/>
  <c r="K171" i="8" a="1"/>
  <c r="K171" i="8" s="1"/>
  <c r="F176" i="8"/>
  <c r="K176" i="8" s="1" a="1"/>
  <c r="K176" i="8" s="1"/>
  <c r="G176" i="8"/>
  <c r="H176" i="8"/>
  <c r="I176" i="8"/>
  <c r="J176" i="8"/>
  <c r="F178" i="8"/>
  <c r="G178" i="8"/>
  <c r="H178" i="8"/>
  <c r="I178" i="8"/>
  <c r="J178" i="8"/>
  <c r="K178" i="8" a="1"/>
  <c r="K178" i="8"/>
  <c r="F179" i="8"/>
  <c r="K179" i="8" s="1" a="1"/>
  <c r="K179" i="8" s="1"/>
  <c r="G179" i="8"/>
  <c r="H179" i="8"/>
  <c r="I179" i="8"/>
  <c r="J179" i="8"/>
  <c r="F180" i="8"/>
  <c r="G180" i="8"/>
  <c r="H180" i="8"/>
  <c r="I180" i="8"/>
  <c r="J180" i="8"/>
  <c r="K180" i="8" a="1"/>
  <c r="K180" i="8" s="1"/>
  <c r="F187" i="8"/>
  <c r="K187" i="8" s="1" a="1"/>
  <c r="K187" i="8" s="1"/>
  <c r="G187" i="8"/>
  <c r="H187" i="8"/>
  <c r="I187" i="8"/>
  <c r="J187" i="8"/>
  <c r="F188" i="8"/>
  <c r="G188" i="8"/>
  <c r="H188" i="8"/>
  <c r="I188" i="8"/>
  <c r="J188" i="8"/>
  <c r="K188" i="8" a="1"/>
  <c r="K188" i="8" s="1"/>
  <c r="F189" i="8"/>
  <c r="G189" i="8"/>
  <c r="H189" i="8"/>
  <c r="I189" i="8"/>
  <c r="J189" i="8"/>
  <c r="K189" i="8" a="1"/>
  <c r="K189" i="8" s="1"/>
  <c r="F190" i="8"/>
  <c r="G190" i="8"/>
  <c r="H190" i="8"/>
  <c r="I190" i="8"/>
  <c r="J190" i="8"/>
  <c r="K190" i="8" a="1"/>
  <c r="K190" i="8" s="1"/>
  <c r="F193" i="8"/>
  <c r="G193" i="8"/>
  <c r="H193" i="8"/>
  <c r="I193" i="8"/>
  <c r="J193" i="8"/>
  <c r="K193" i="8" a="1"/>
  <c r="K193" i="8"/>
  <c r="F195" i="8"/>
  <c r="K195" i="8" s="1" a="1"/>
  <c r="K195" i="8" s="1"/>
  <c r="G195" i="8"/>
  <c r="H195" i="8"/>
  <c r="I195" i="8"/>
  <c r="J195" i="8"/>
  <c r="F196" i="8"/>
  <c r="G196" i="8"/>
  <c r="H196" i="8"/>
  <c r="I196" i="8"/>
  <c r="J196" i="8"/>
  <c r="K196" i="8" a="1"/>
  <c r="K196" i="8" s="1"/>
  <c r="F199" i="8"/>
  <c r="K199" i="8" s="1" a="1"/>
  <c r="K199" i="8" s="1"/>
  <c r="G199" i="8"/>
  <c r="H199" i="8"/>
  <c r="I199" i="8"/>
  <c r="J199" i="8"/>
  <c r="F200" i="8"/>
  <c r="G200" i="8"/>
  <c r="H200" i="8"/>
  <c r="I200" i="8"/>
  <c r="J200" i="8"/>
  <c r="K200" i="8" a="1"/>
  <c r="K200" i="8" s="1"/>
  <c r="F202" i="8"/>
  <c r="G202" i="8"/>
  <c r="H202" i="8"/>
  <c r="I202" i="8"/>
  <c r="J202" i="8"/>
  <c r="K202" i="8" a="1"/>
  <c r="K202" i="8" s="1"/>
  <c r="F203" i="8"/>
  <c r="G203" i="8"/>
  <c r="H203" i="8"/>
  <c r="I203" i="8"/>
  <c r="J203" i="8"/>
  <c r="K203" i="8" s="1" a="1"/>
  <c r="K203" i="8" s="1"/>
  <c r="F205" i="8"/>
  <c r="G205" i="8"/>
  <c r="H205" i="8"/>
  <c r="I205" i="8"/>
  <c r="J205" i="8"/>
  <c r="K205" i="8" a="1"/>
  <c r="K205" i="8" s="1"/>
  <c r="F206" i="8"/>
  <c r="K206" i="8" s="1" a="1"/>
  <c r="K206" i="8" s="1"/>
  <c r="G206" i="8"/>
  <c r="H206" i="8"/>
  <c r="I206" i="8"/>
  <c r="J206" i="8"/>
  <c r="F207" i="8"/>
  <c r="G207" i="8"/>
  <c r="H207" i="8"/>
  <c r="I207" i="8"/>
  <c r="J207" i="8"/>
  <c r="K207" i="8" a="1"/>
  <c r="K207" i="8" s="1"/>
  <c r="F212" i="8"/>
  <c r="K212" i="8" s="1" a="1"/>
  <c r="K212" i="8" s="1"/>
  <c r="G212" i="8"/>
  <c r="H212" i="8"/>
  <c r="I212" i="8"/>
  <c r="J212" i="8"/>
  <c r="F213" i="8"/>
  <c r="G213" i="8"/>
  <c r="H213" i="8"/>
  <c r="I213" i="8"/>
  <c r="J213" i="8"/>
  <c r="K213" i="8" a="1"/>
  <c r="K213" i="8"/>
  <c r="F215" i="8"/>
  <c r="K215" i="8" s="1" a="1"/>
  <c r="K215" i="8" s="1"/>
  <c r="G215" i="8"/>
  <c r="H215" i="8"/>
  <c r="I215" i="8"/>
  <c r="J215" i="8"/>
  <c r="F216" i="8"/>
  <c r="G216" i="8"/>
  <c r="H216" i="8"/>
  <c r="I216" i="8"/>
  <c r="J216" i="8"/>
  <c r="K216" i="8" a="1"/>
  <c r="K216" i="8"/>
  <c r="F218" i="8"/>
  <c r="G218" i="8"/>
  <c r="H218" i="8"/>
  <c r="I218" i="8"/>
  <c r="J218" i="8"/>
  <c r="K218" i="8" a="1"/>
  <c r="K218" i="8" s="1"/>
  <c r="F220" i="8"/>
  <c r="G220" i="8"/>
  <c r="H220" i="8"/>
  <c r="I220" i="8"/>
  <c r="J220" i="8"/>
  <c r="K220" i="8" a="1"/>
  <c r="K220" i="8" s="1"/>
  <c r="F224" i="8"/>
  <c r="G224" i="8"/>
  <c r="H224" i="8"/>
  <c r="I224" i="8"/>
  <c r="J224" i="8"/>
  <c r="K224" i="8" a="1"/>
  <c r="K224" i="8"/>
  <c r="F225" i="8"/>
  <c r="K225" i="8" s="1" a="1"/>
  <c r="K225" i="8" s="1"/>
  <c r="G225" i="8"/>
  <c r="H225" i="8"/>
  <c r="I225" i="8"/>
  <c r="J225" i="8"/>
  <c r="F226" i="8"/>
  <c r="G226" i="8"/>
  <c r="H226" i="8"/>
  <c r="I226" i="8"/>
  <c r="J226" i="8"/>
  <c r="K226" i="8" a="1"/>
  <c r="K226" i="8"/>
  <c r="F229" i="8"/>
  <c r="K229" i="8" s="1" a="1"/>
  <c r="K229" i="8" s="1"/>
  <c r="G229" i="8"/>
  <c r="H229" i="8"/>
  <c r="I229" i="8"/>
  <c r="J229" i="8"/>
  <c r="F230" i="8"/>
  <c r="G230" i="8"/>
  <c r="H230" i="8"/>
  <c r="I230" i="8"/>
  <c r="J230" i="8"/>
  <c r="K230" i="8" a="1"/>
  <c r="K230" i="8" s="1"/>
  <c r="F231" i="8"/>
  <c r="G231" i="8"/>
  <c r="H231" i="8"/>
  <c r="I231" i="8"/>
  <c r="J231" i="8"/>
  <c r="K231" i="8" a="1"/>
  <c r="K231" i="8" s="1"/>
  <c r="F232" i="8"/>
  <c r="G232" i="8"/>
  <c r="H232" i="8"/>
  <c r="I232" i="8"/>
  <c r="J232" i="8"/>
  <c r="K232" i="8" s="1" a="1"/>
  <c r="K232" i="8" s="1"/>
  <c r="F233" i="8"/>
  <c r="G233" i="8"/>
  <c r="H233" i="8"/>
  <c r="I233" i="8"/>
  <c r="J233" i="8"/>
  <c r="K233" i="8" a="1"/>
  <c r="K233" i="8" s="1"/>
  <c r="F234" i="8"/>
  <c r="K234" i="8" s="1" a="1"/>
  <c r="K234" i="8" s="1"/>
  <c r="G234" i="8"/>
  <c r="H234" i="8"/>
  <c r="I234" i="8"/>
  <c r="J234" i="8"/>
  <c r="F235" i="8"/>
  <c r="G235" i="8"/>
  <c r="H235" i="8"/>
  <c r="I235" i="8"/>
  <c r="J235" i="8"/>
  <c r="K235" i="8" a="1"/>
  <c r="K235" i="8" s="1"/>
  <c r="F236" i="8"/>
  <c r="K236" i="8" s="1" a="1"/>
  <c r="K236" i="8" s="1"/>
  <c r="G236" i="8"/>
  <c r="H236" i="8"/>
  <c r="I236" i="8"/>
  <c r="J236" i="8"/>
  <c r="F237" i="8"/>
  <c r="G237" i="8"/>
  <c r="H237" i="8"/>
  <c r="I237" i="8"/>
  <c r="J237" i="8"/>
  <c r="K237" i="8" a="1"/>
  <c r="K237" i="8"/>
  <c r="F238" i="8"/>
  <c r="K238" i="8" s="1" a="1"/>
  <c r="K238" i="8" s="1"/>
  <c r="G238" i="8"/>
  <c r="H238" i="8"/>
  <c r="I238" i="8"/>
  <c r="J238" i="8"/>
  <c r="F239" i="8"/>
  <c r="G239" i="8"/>
  <c r="H239" i="8"/>
  <c r="I239" i="8"/>
  <c r="J239" i="8"/>
  <c r="K239" i="8" a="1"/>
  <c r="K239" i="8" s="1"/>
  <c r="F247" i="8"/>
  <c r="G247" i="8"/>
  <c r="H247" i="8"/>
  <c r="I247" i="8"/>
  <c r="J247" i="8"/>
  <c r="K247" i="8" a="1"/>
  <c r="K247" i="8"/>
  <c r="F248" i="8"/>
  <c r="G248" i="8"/>
  <c r="H248" i="8"/>
  <c r="I248" i="8"/>
  <c r="J248" i="8"/>
  <c r="K248" i="8" a="1"/>
  <c r="K248" i="8" s="1"/>
  <c r="F249" i="8"/>
  <c r="G249" i="8"/>
  <c r="H249" i="8"/>
  <c r="I249" i="8"/>
  <c r="J249" i="8"/>
  <c r="K249" i="8" a="1"/>
  <c r="K249" i="8"/>
  <c r="F254" i="8"/>
  <c r="K254" i="8" s="1" a="1"/>
  <c r="K254" i="8" s="1"/>
  <c r="G254" i="8"/>
  <c r="H254" i="8"/>
  <c r="I254" i="8"/>
  <c r="J254" i="8"/>
  <c r="F262" i="8"/>
  <c r="G262" i="8"/>
  <c r="H262" i="8"/>
  <c r="I262" i="8"/>
  <c r="J262" i="8"/>
  <c r="K262" i="8" a="1"/>
  <c r="K262" i="8" s="1"/>
  <c r="F270" i="8"/>
  <c r="K270" i="8" s="1" a="1"/>
  <c r="K270" i="8" s="1"/>
  <c r="G270" i="8"/>
  <c r="H270" i="8"/>
  <c r="I270" i="8"/>
  <c r="J270" i="8"/>
  <c r="F272" i="8"/>
  <c r="G272" i="8"/>
  <c r="H272" i="8"/>
  <c r="I272" i="8"/>
  <c r="J272" i="8"/>
  <c r="K272" i="8" a="1"/>
  <c r="K272" i="8" s="1"/>
  <c r="F275" i="8"/>
  <c r="G275" i="8"/>
  <c r="H275" i="8"/>
  <c r="I275" i="8"/>
  <c r="J275" i="8"/>
  <c r="K275" i="8" a="1"/>
  <c r="K275" i="8" s="1"/>
  <c r="F276" i="8"/>
  <c r="G276" i="8"/>
  <c r="H276" i="8"/>
  <c r="I276" i="8"/>
  <c r="J276" i="8"/>
  <c r="K276" i="8" s="1" a="1"/>
  <c r="K276" i="8" s="1"/>
  <c r="F277" i="8"/>
  <c r="G277" i="8"/>
  <c r="H277" i="8"/>
  <c r="I277" i="8"/>
  <c r="J277" i="8"/>
  <c r="K277" i="8" a="1"/>
  <c r="K277" i="8"/>
  <c r="F282" i="8"/>
  <c r="K282" i="8" s="1" a="1"/>
  <c r="K282" i="8" s="1"/>
  <c r="G282" i="8"/>
  <c r="H282" i="8"/>
  <c r="I282" i="8"/>
  <c r="J282" i="8"/>
  <c r="F283" i="8"/>
  <c r="G283" i="8"/>
  <c r="H283" i="8"/>
  <c r="I283" i="8"/>
  <c r="J283" i="8"/>
  <c r="K283" i="8" a="1"/>
  <c r="K283" i="8" s="1"/>
  <c r="F285" i="8"/>
  <c r="K285" i="8" s="1" a="1"/>
  <c r="K285" i="8" s="1"/>
  <c r="G285" i="8"/>
  <c r="H285" i="8"/>
  <c r="I285" i="8"/>
  <c r="J285" i="8"/>
  <c r="F286" i="8"/>
  <c r="G286" i="8"/>
  <c r="H286" i="8"/>
  <c r="I286" i="8"/>
  <c r="J286" i="8"/>
  <c r="K286" i="8" a="1"/>
  <c r="K286" i="8"/>
  <c r="F290" i="8"/>
  <c r="K290" i="8" s="1" a="1"/>
  <c r="K290" i="8" s="1"/>
  <c r="G290" i="8"/>
  <c r="H290" i="8"/>
  <c r="I290" i="8"/>
  <c r="J290" i="8"/>
  <c r="F291" i="8"/>
  <c r="G291" i="8"/>
  <c r="H291" i="8"/>
  <c r="I291" i="8"/>
  <c r="J291" i="8"/>
  <c r="K291" i="8" a="1"/>
  <c r="K291" i="8" s="1"/>
  <c r="F292" i="8"/>
  <c r="G292" i="8"/>
  <c r="H292" i="8"/>
  <c r="I292" i="8"/>
  <c r="J292" i="8"/>
  <c r="K292" i="8" a="1"/>
  <c r="K292" i="8" s="1"/>
  <c r="F293" i="8"/>
  <c r="G293" i="8"/>
  <c r="H293" i="8"/>
  <c r="I293" i="8"/>
  <c r="J293" i="8"/>
  <c r="K293" i="8" a="1"/>
  <c r="K293" i="8" s="1"/>
  <c r="F296" i="8"/>
  <c r="G296" i="8"/>
  <c r="H296" i="8"/>
  <c r="I296" i="8"/>
  <c r="J296" i="8"/>
  <c r="K296" i="8" a="1"/>
  <c r="K296" i="8"/>
  <c r="F300" i="8"/>
  <c r="K300" i="8" s="1" a="1"/>
  <c r="K300" i="8" s="1"/>
  <c r="G300" i="8"/>
  <c r="H300" i="8"/>
  <c r="I300" i="8"/>
  <c r="J300" i="8"/>
  <c r="F303" i="8"/>
  <c r="G303" i="8"/>
  <c r="H303" i="8"/>
  <c r="I303" i="8"/>
  <c r="J303" i="8"/>
  <c r="K303" i="8" a="1"/>
  <c r="K303" i="8" s="1"/>
  <c r="F322" i="8"/>
  <c r="K322" i="8" s="1" a="1"/>
  <c r="K322" i="8" s="1"/>
  <c r="G322" i="8"/>
  <c r="H322" i="8"/>
  <c r="I322" i="8"/>
  <c r="J322" i="8"/>
  <c r="F339" i="8"/>
  <c r="G339" i="8"/>
  <c r="H339" i="8"/>
  <c r="I339" i="8"/>
  <c r="J339" i="8"/>
  <c r="K339" i="8" a="1"/>
  <c r="K339" i="8" s="1"/>
  <c r="F341" i="8"/>
  <c r="G341" i="8"/>
  <c r="H341" i="8"/>
  <c r="I341" i="8"/>
  <c r="J341" i="8"/>
  <c r="K341" i="8" a="1"/>
  <c r="K341" i="8" s="1"/>
  <c r="F347" i="8"/>
  <c r="G347" i="8"/>
  <c r="H347" i="8"/>
  <c r="I347" i="8"/>
  <c r="J347" i="8"/>
  <c r="K347" i="8" s="1" a="1"/>
  <c r="K347" i="8" s="1"/>
  <c r="F348" i="8"/>
  <c r="G348" i="8"/>
  <c r="H348" i="8"/>
  <c r="I348" i="8"/>
  <c r="J348" i="8"/>
  <c r="K348" i="8" a="1"/>
  <c r="K348" i="8" s="1"/>
  <c r="F353" i="8"/>
  <c r="K353" i="8" s="1" a="1"/>
  <c r="K353" i="8" s="1"/>
  <c r="G353" i="8"/>
  <c r="H353" i="8"/>
  <c r="I353" i="8"/>
  <c r="J353" i="8"/>
  <c r="F355" i="8"/>
  <c r="G355" i="8"/>
  <c r="H355" i="8"/>
  <c r="I355" i="8"/>
  <c r="J355" i="8"/>
  <c r="K355" i="8" a="1"/>
  <c r="K355" i="8" s="1"/>
  <c r="F357" i="8"/>
  <c r="K357" i="8" s="1" a="1"/>
  <c r="K357" i="8" s="1"/>
  <c r="G357" i="8"/>
  <c r="H357" i="8"/>
  <c r="I357" i="8"/>
  <c r="J357" i="8"/>
  <c r="F360" i="8"/>
  <c r="G360" i="8"/>
  <c r="H360" i="8"/>
  <c r="I360" i="8"/>
  <c r="J360" i="8"/>
  <c r="K360" i="8" a="1"/>
  <c r="K360" i="8" s="1"/>
  <c r="F361" i="8"/>
  <c r="K361" i="8" s="1" a="1"/>
  <c r="K361" i="8" s="1"/>
  <c r="G361" i="8"/>
  <c r="H361" i="8"/>
  <c r="I361" i="8"/>
  <c r="J361" i="8"/>
  <c r="F362" i="8"/>
  <c r="G362" i="8"/>
  <c r="H362" i="8"/>
  <c r="I362" i="8"/>
  <c r="J362" i="8"/>
  <c r="K362" i="8" a="1"/>
  <c r="K362" i="8" s="1"/>
  <c r="F364" i="8"/>
  <c r="G364" i="8"/>
  <c r="H364" i="8"/>
  <c r="I364" i="8"/>
  <c r="J364" i="8"/>
  <c r="K364" i="8" a="1"/>
  <c r="K364" i="8"/>
  <c r="F366" i="8"/>
  <c r="G366" i="8"/>
  <c r="H366" i="8"/>
  <c r="I366" i="8"/>
  <c r="J366" i="8"/>
  <c r="K366" i="8" a="1"/>
  <c r="K366" i="8" s="1"/>
  <c r="F367" i="8"/>
  <c r="G367" i="8"/>
  <c r="H367" i="8"/>
  <c r="I367" i="8"/>
  <c r="J367" i="8"/>
  <c r="K367" i="8" a="1"/>
  <c r="K367" i="8" s="1"/>
  <c r="F368" i="8"/>
  <c r="K368" i="8" s="1" a="1"/>
  <c r="K368" i="8" s="1"/>
  <c r="G368" i="8"/>
  <c r="H368" i="8"/>
  <c r="I368" i="8"/>
  <c r="J368" i="8"/>
  <c r="F370" i="8"/>
  <c r="G370" i="8"/>
  <c r="H370" i="8"/>
  <c r="I370" i="8"/>
  <c r="J370" i="8"/>
  <c r="K370" i="8" a="1"/>
  <c r="K370" i="8" s="1"/>
  <c r="F372" i="8"/>
  <c r="K372" i="8" s="1" a="1"/>
  <c r="K372" i="8" s="1"/>
  <c r="G372" i="8"/>
  <c r="H372" i="8"/>
  <c r="I372" i="8"/>
  <c r="J372" i="8"/>
  <c r="F373" i="8"/>
  <c r="G373" i="8"/>
  <c r="H373" i="8"/>
  <c r="I373" i="8"/>
  <c r="J373" i="8"/>
  <c r="K373" i="8" a="1"/>
  <c r="K373" i="8"/>
  <c r="F374" i="8"/>
  <c r="G374" i="8"/>
  <c r="H374" i="8"/>
  <c r="I374" i="8"/>
  <c r="J374" i="8"/>
  <c r="K374" i="8" a="1"/>
  <c r="K374" i="8" s="1"/>
  <c r="F375" i="8"/>
  <c r="G375" i="8"/>
  <c r="H375" i="8"/>
  <c r="I375" i="8"/>
  <c r="J375" i="8"/>
  <c r="K375" i="8" s="1" a="1"/>
  <c r="K375" i="8" s="1"/>
  <c r="F378" i="8"/>
  <c r="G378" i="8"/>
  <c r="H378" i="8"/>
  <c r="I378" i="8"/>
  <c r="J378" i="8"/>
  <c r="K378" i="8" a="1"/>
  <c r="K378" i="8"/>
  <c r="F379" i="8"/>
  <c r="K379" i="8" s="1" a="1"/>
  <c r="K379" i="8" s="1"/>
  <c r="G379" i="8"/>
  <c r="H379" i="8"/>
  <c r="I379" i="8"/>
  <c r="J379" i="8"/>
  <c r="F382" i="8"/>
  <c r="G382" i="8"/>
  <c r="H382" i="8"/>
  <c r="I382" i="8"/>
  <c r="J382" i="8"/>
  <c r="K382" i="8" a="1"/>
  <c r="K382" i="8"/>
  <c r="F386" i="8"/>
  <c r="K386" i="8" s="1" a="1"/>
  <c r="K386" i="8" s="1"/>
  <c r="G386" i="8"/>
  <c r="H386" i="8"/>
  <c r="I386" i="8"/>
  <c r="J386" i="8"/>
  <c r="F387" i="8"/>
  <c r="G387" i="8"/>
  <c r="H387" i="8"/>
  <c r="I387" i="8"/>
  <c r="J387" i="8"/>
  <c r="K387" i="8" a="1"/>
  <c r="K387" i="8" s="1"/>
  <c r="F388" i="8"/>
  <c r="K388" i="8" s="1" a="1"/>
  <c r="K388" i="8" s="1"/>
  <c r="G388" i="8"/>
  <c r="H388" i="8"/>
  <c r="I388" i="8"/>
  <c r="J388" i="8"/>
  <c r="F390" i="8"/>
  <c r="G390" i="8"/>
  <c r="H390" i="8"/>
  <c r="I390" i="8"/>
  <c r="J390" i="8"/>
  <c r="K390" i="8" a="1"/>
  <c r="K390" i="8" s="1"/>
  <c r="F395" i="8"/>
  <c r="G395" i="8"/>
  <c r="H395" i="8"/>
  <c r="I395" i="8"/>
  <c r="J395" i="8"/>
  <c r="K395" i="8" a="1"/>
  <c r="K395" i="8"/>
  <c r="F396" i="8"/>
  <c r="G396" i="8"/>
  <c r="H396" i="8"/>
  <c r="I396" i="8"/>
  <c r="J396" i="8"/>
  <c r="K396" i="8" a="1"/>
  <c r="K396" i="8" s="1"/>
  <c r="F397" i="8"/>
  <c r="G397" i="8"/>
  <c r="H397" i="8"/>
  <c r="I397" i="8"/>
  <c r="J397" i="8"/>
  <c r="K397" i="8" a="1"/>
  <c r="K397" i="8" s="1"/>
  <c r="F398" i="8"/>
  <c r="K398" i="8" s="1" a="1"/>
  <c r="K398" i="8" s="1"/>
  <c r="G398" i="8"/>
  <c r="H398" i="8"/>
  <c r="I398" i="8"/>
  <c r="J398" i="8"/>
  <c r="F404" i="8"/>
  <c r="G404" i="8"/>
  <c r="H404" i="8"/>
  <c r="I404" i="8"/>
  <c r="J404" i="8"/>
  <c r="K404" i="8" a="1"/>
  <c r="K404" i="8" s="1"/>
  <c r="F407" i="8"/>
  <c r="K407" i="8" s="1" a="1"/>
  <c r="K407" i="8" s="1"/>
  <c r="G407" i="8"/>
  <c r="H407" i="8"/>
  <c r="I407" i="8"/>
  <c r="J407" i="8"/>
  <c r="F411" i="8"/>
  <c r="G411" i="8"/>
  <c r="H411" i="8"/>
  <c r="I411" i="8"/>
  <c r="J411" i="8"/>
  <c r="K411" i="8" a="1"/>
  <c r="K411" i="8"/>
  <c r="F412" i="8"/>
  <c r="G412" i="8"/>
  <c r="H412" i="8"/>
  <c r="I412" i="8"/>
  <c r="J412" i="8"/>
  <c r="K412" i="8" a="1"/>
  <c r="K412" i="8" s="1"/>
  <c r="F420" i="8"/>
  <c r="G420" i="8"/>
  <c r="H420" i="8"/>
  <c r="I420" i="8"/>
  <c r="J420" i="8"/>
  <c r="K420" i="8" s="1" a="1"/>
  <c r="K420" i="8" s="1"/>
  <c r="F421" i="8"/>
  <c r="G421" i="8"/>
  <c r="H421" i="8"/>
  <c r="I421" i="8"/>
  <c r="J421" i="8"/>
  <c r="K421" i="8" a="1"/>
  <c r="K421" i="8"/>
  <c r="F427" i="8"/>
  <c r="K427" i="8" s="1" a="1"/>
  <c r="K427" i="8" s="1"/>
  <c r="G427" i="8"/>
  <c r="H427" i="8"/>
  <c r="I427" i="8"/>
  <c r="J427" i="8"/>
  <c r="F428" i="8"/>
  <c r="G428" i="8"/>
  <c r="H428" i="8"/>
  <c r="I428" i="8"/>
  <c r="J428" i="8"/>
  <c r="K428" i="8" a="1"/>
  <c r="K428" i="8"/>
  <c r="F430" i="8"/>
  <c r="K430" i="8" s="1" a="1"/>
  <c r="K430" i="8" s="1"/>
  <c r="G430" i="8"/>
  <c r="H430" i="8"/>
  <c r="I430" i="8"/>
  <c r="J430" i="8"/>
  <c r="F431" i="8"/>
  <c r="G431" i="8"/>
  <c r="H431" i="8"/>
  <c r="I431" i="8"/>
  <c r="J431" i="8"/>
  <c r="K431" i="8" a="1"/>
  <c r="K431" i="8" s="1"/>
  <c r="F433" i="8"/>
  <c r="K433" i="8" s="1" a="1"/>
  <c r="K433" i="8" s="1"/>
  <c r="G433" i="8"/>
  <c r="H433" i="8"/>
  <c r="I433" i="8"/>
  <c r="J433" i="8"/>
  <c r="F435" i="8"/>
  <c r="G435" i="8"/>
  <c r="H435" i="8"/>
  <c r="I435" i="8"/>
  <c r="J435" i="8"/>
  <c r="K435" i="8" a="1"/>
  <c r="K435" i="8" s="1"/>
  <c r="F437" i="8"/>
  <c r="G437" i="8"/>
  <c r="H437" i="8"/>
  <c r="I437" i="8"/>
  <c r="J437" i="8"/>
  <c r="K437" i="8" a="1"/>
  <c r="K437" i="8" s="1"/>
  <c r="F440" i="8"/>
  <c r="G440" i="8"/>
  <c r="H440" i="8"/>
  <c r="I440" i="8"/>
  <c r="J440" i="8"/>
  <c r="K440" i="8" a="1"/>
  <c r="K440" i="8" s="1"/>
  <c r="F441" i="8"/>
  <c r="G441" i="8"/>
  <c r="H441" i="8"/>
  <c r="I441" i="8"/>
  <c r="J441" i="8"/>
  <c r="K441" i="8" a="1"/>
  <c r="K441" i="8" s="1"/>
  <c r="F446" i="8"/>
  <c r="K446" i="8" s="1" a="1"/>
  <c r="K446" i="8" s="1"/>
  <c r="G446" i="8"/>
  <c r="H446" i="8"/>
  <c r="I446" i="8"/>
  <c r="J446" i="8"/>
  <c r="F448" i="8"/>
  <c r="G448" i="8"/>
  <c r="H448" i="8"/>
  <c r="I448" i="8"/>
  <c r="J448" i="8"/>
  <c r="K448" i="8" a="1"/>
  <c r="K448" i="8" s="1"/>
  <c r="F450" i="8"/>
  <c r="K450" i="8" s="1" a="1"/>
  <c r="K450" i="8" s="1"/>
  <c r="G450" i="8"/>
  <c r="H450" i="8"/>
  <c r="I450" i="8"/>
  <c r="J450" i="8"/>
  <c r="F451" i="8"/>
  <c r="G451" i="8"/>
  <c r="H451" i="8"/>
  <c r="I451" i="8"/>
  <c r="J451" i="8"/>
  <c r="K451" i="8" a="1"/>
  <c r="K451" i="8"/>
  <c r="F452" i="8"/>
  <c r="G452" i="8"/>
  <c r="H452" i="8"/>
  <c r="I452" i="8"/>
  <c r="J452" i="8"/>
  <c r="K452" i="8" a="1"/>
  <c r="K452" i="8" s="1"/>
  <c r="F454" i="8"/>
  <c r="G454" i="8"/>
  <c r="H454" i="8"/>
  <c r="I454" i="8"/>
  <c r="J454" i="8"/>
  <c r="K454" i="8" s="1" a="1"/>
  <c r="K454" i="8" s="1"/>
  <c r="F455" i="8"/>
  <c r="G455" i="8"/>
  <c r="H455" i="8"/>
  <c r="I455" i="8"/>
  <c r="J455" i="8"/>
  <c r="K455" i="8" a="1"/>
  <c r="K455" i="8"/>
  <c r="F456" i="8"/>
  <c r="K456" i="8" s="1" a="1"/>
  <c r="K456" i="8" s="1"/>
  <c r="G456" i="8"/>
  <c r="H456" i="8"/>
  <c r="I456" i="8"/>
  <c r="J456" i="8"/>
  <c r="F457" i="8"/>
  <c r="G457" i="8"/>
  <c r="H457" i="8"/>
  <c r="I457" i="8"/>
  <c r="J457" i="8"/>
  <c r="K457" i="8" a="1"/>
  <c r="K457" i="8"/>
  <c r="F461" i="8"/>
  <c r="K461" i="8" s="1" a="1"/>
  <c r="K461" i="8" s="1"/>
  <c r="G461" i="8"/>
  <c r="H461" i="8"/>
  <c r="I461" i="8"/>
  <c r="J461" i="8"/>
  <c r="F468" i="8"/>
  <c r="G468" i="8"/>
  <c r="H468" i="8"/>
  <c r="I468" i="8"/>
  <c r="J468" i="8"/>
  <c r="K468" i="8" a="1"/>
  <c r="K468" i="8" s="1"/>
  <c r="F474" i="8"/>
  <c r="K474" i="8" s="1" a="1"/>
  <c r="K474" i="8" s="1"/>
  <c r="G474" i="8"/>
  <c r="H474" i="8"/>
  <c r="I474" i="8"/>
  <c r="J474" i="8"/>
  <c r="F475" i="8"/>
  <c r="G475" i="8"/>
  <c r="H475" i="8"/>
  <c r="I475" i="8"/>
  <c r="J475" i="8"/>
  <c r="K475" i="8" a="1"/>
  <c r="K475" i="8" s="1"/>
  <c r="F476" i="8"/>
  <c r="G476" i="8"/>
  <c r="H476" i="8"/>
  <c r="I476" i="8"/>
  <c r="J476" i="8"/>
  <c r="K476" i="8" a="1"/>
  <c r="K476" i="8"/>
  <c r="F481" i="8"/>
  <c r="G481" i="8"/>
  <c r="H481" i="8"/>
  <c r="I481" i="8"/>
  <c r="J481" i="8"/>
  <c r="K481" i="8" a="1"/>
  <c r="K481" i="8" s="1"/>
  <c r="F486" i="8"/>
  <c r="G486" i="8"/>
  <c r="H486" i="8"/>
  <c r="I486" i="8"/>
  <c r="J486" i="8"/>
  <c r="K486" i="8" a="1"/>
  <c r="K486" i="8" s="1"/>
  <c r="F487" i="8"/>
  <c r="K487" i="8" s="1" a="1"/>
  <c r="K487" i="8" s="1"/>
  <c r="G487" i="8"/>
  <c r="H487" i="8"/>
  <c r="I487" i="8"/>
  <c r="J487" i="8"/>
  <c r="F488" i="8"/>
  <c r="G488" i="8"/>
  <c r="H488" i="8"/>
  <c r="I488" i="8"/>
  <c r="J488" i="8"/>
  <c r="K488" i="8" a="1"/>
  <c r="K488" i="8" s="1"/>
  <c r="F494" i="8"/>
  <c r="K494" i="8" s="1" a="1"/>
  <c r="K494" i="8" s="1"/>
  <c r="G494" i="8"/>
  <c r="H494" i="8"/>
  <c r="I494" i="8"/>
  <c r="J494" i="8"/>
  <c r="F499" i="8"/>
  <c r="G499" i="8"/>
  <c r="H499" i="8"/>
  <c r="I499" i="8"/>
  <c r="J499" i="8"/>
  <c r="K499" i="8" a="1"/>
  <c r="K499" i="8"/>
  <c r="F502" i="8"/>
  <c r="G502" i="8"/>
  <c r="H502" i="8"/>
  <c r="I502" i="8"/>
  <c r="J502" i="8"/>
  <c r="K502" i="8" a="1"/>
  <c r="K502" i="8" s="1"/>
  <c r="F503" i="8"/>
  <c r="G503" i="8"/>
  <c r="H503" i="8"/>
  <c r="I503" i="8"/>
  <c r="J503" i="8"/>
  <c r="K503" i="8" s="1" a="1"/>
  <c r="K503" i="8" s="1"/>
  <c r="F504" i="8"/>
  <c r="G504" i="8"/>
  <c r="H504" i="8"/>
  <c r="I504" i="8"/>
  <c r="J504" i="8"/>
  <c r="K504" i="8" a="1"/>
  <c r="K504" i="8" s="1"/>
  <c r="F506" i="8"/>
  <c r="K506" i="8" s="1" a="1"/>
  <c r="K506" i="8" s="1"/>
  <c r="G506" i="8"/>
  <c r="H506" i="8"/>
  <c r="I506" i="8"/>
  <c r="J506" i="8"/>
  <c r="F507" i="8"/>
  <c r="G507" i="8"/>
  <c r="H507" i="8"/>
  <c r="I507" i="8"/>
  <c r="J507" i="8"/>
  <c r="K507" i="8" a="1"/>
  <c r="K507" i="8"/>
  <c r="F512" i="8"/>
  <c r="K512" i="8" s="1" a="1"/>
  <c r="K512" i="8" s="1"/>
  <c r="G512" i="8"/>
  <c r="H512" i="8"/>
  <c r="I512" i="8"/>
  <c r="J512" i="8"/>
  <c r="F517" i="8"/>
  <c r="G517" i="8"/>
  <c r="H517" i="8"/>
  <c r="I517" i="8"/>
  <c r="J517" i="8"/>
  <c r="K517" i="8" a="1"/>
  <c r="K517" i="8" s="1"/>
  <c r="F522" i="8"/>
  <c r="K522" i="8" s="1" a="1"/>
  <c r="K522" i="8" s="1"/>
  <c r="G522" i="8"/>
  <c r="H522" i="8"/>
  <c r="I522" i="8"/>
  <c r="J522" i="8"/>
  <c r="F526" i="8"/>
  <c r="G526" i="8"/>
  <c r="H526" i="8"/>
  <c r="I526" i="8"/>
  <c r="J526" i="8"/>
  <c r="K526" i="8" a="1"/>
  <c r="K526" i="8" s="1"/>
  <c r="F531" i="8"/>
  <c r="G531" i="8"/>
  <c r="H531" i="8"/>
  <c r="I531" i="8"/>
  <c r="J531" i="8"/>
  <c r="K531" i="8" a="1"/>
  <c r="K531" i="8"/>
  <c r="F538" i="8"/>
  <c r="G538" i="8"/>
  <c r="H538" i="8"/>
  <c r="I538" i="8"/>
  <c r="J538" i="8"/>
  <c r="K538" i="8" a="1"/>
  <c r="K538" i="8" s="1"/>
  <c r="F540" i="8"/>
  <c r="G540" i="8"/>
  <c r="H540" i="8"/>
  <c r="I540" i="8"/>
  <c r="J540" i="8"/>
  <c r="K540" i="8" a="1"/>
  <c r="K540" i="8" s="1"/>
  <c r="F541" i="8"/>
  <c r="K541" i="8" s="1" a="1"/>
  <c r="K541" i="8" s="1"/>
  <c r="G541" i="8"/>
  <c r="H541" i="8"/>
  <c r="I541" i="8"/>
  <c r="J541" i="8"/>
  <c r="F549" i="8"/>
  <c r="G549" i="8"/>
  <c r="H549" i="8"/>
  <c r="I549" i="8"/>
  <c r="J549" i="8"/>
  <c r="K549" i="8" a="1"/>
  <c r="K549" i="8" s="1"/>
  <c r="F560" i="8"/>
  <c r="K560" i="8" s="1" a="1"/>
  <c r="K560" i="8" s="1"/>
  <c r="G560" i="8"/>
  <c r="H560" i="8"/>
  <c r="I560" i="8"/>
  <c r="J560" i="8"/>
  <c r="F563" i="8"/>
  <c r="G563" i="8"/>
  <c r="H563" i="8"/>
  <c r="I563" i="8"/>
  <c r="J563" i="8"/>
  <c r="K563" i="8" a="1"/>
  <c r="K563" i="8" s="1"/>
  <c r="K2" i="8" a="1"/>
  <c r="K2" i="8" s="1"/>
  <c r="K3" i="8" a="1"/>
  <c r="K3" i="8" s="1"/>
  <c r="K4" i="8" a="1"/>
  <c r="K4" i="8" s="1"/>
  <c r="K5" i="8" a="1"/>
  <c r="K5" i="8"/>
  <c r="K6" i="8" a="1"/>
  <c r="K6" i="8"/>
  <c r="K7" i="8" a="1"/>
  <c r="K7" i="8" s="1"/>
  <c r="K8" i="8" a="1"/>
  <c r="K8" i="8" s="1"/>
  <c r="K9" i="8" a="1"/>
  <c r="K9" i="8" s="1"/>
  <c r="K11" i="8" a="1"/>
  <c r="K11" i="8" s="1"/>
  <c r="K12" i="8" a="1"/>
  <c r="K12" i="8" s="1"/>
  <c r="K13" i="8" a="1"/>
  <c r="K13" i="8" s="1"/>
  <c r="K16" i="8" a="1"/>
  <c r="K16" i="8" s="1"/>
  <c r="K18" i="8" a="1"/>
  <c r="K18" i="8" s="1"/>
  <c r="K21" i="8" a="1"/>
  <c r="K21" i="8"/>
  <c r="K23" i="8" a="1"/>
  <c r="K23" i="8"/>
  <c r="K24" i="8" a="1"/>
  <c r="K24" i="8" s="1"/>
  <c r="K25" i="8" a="1"/>
  <c r="K25" i="8" s="1"/>
  <c r="K26" i="8" a="1"/>
  <c r="K26" i="8" s="1"/>
  <c r="K27" i="8" a="1"/>
  <c r="K27" i="8" s="1"/>
  <c r="K28" i="8" a="1"/>
  <c r="K28" i="8" s="1"/>
  <c r="K31" i="8" a="1"/>
  <c r="K31" i="8" s="1"/>
  <c r="K33" i="8" a="1"/>
  <c r="K33" i="8" s="1"/>
  <c r="K34" i="8" a="1"/>
  <c r="K34" i="8" s="1"/>
  <c r="K35" i="8" a="1"/>
  <c r="K35" i="8" s="1"/>
  <c r="K36" i="8" a="1"/>
  <c r="K36" i="8"/>
  <c r="K37" i="8" a="1"/>
  <c r="K37" i="8"/>
  <c r="K38" i="8" a="1"/>
  <c r="K38" i="8" s="1"/>
  <c r="K40" i="8" a="1"/>
  <c r="K40" i="8" s="1"/>
  <c r="K43" i="8" a="1"/>
  <c r="K43" i="8" s="1"/>
  <c r="K44" i="8" a="1"/>
  <c r="K44" i="8" s="1"/>
  <c r="K45" i="8" a="1"/>
  <c r="K45" i="8" s="1"/>
  <c r="K46" i="8" a="1"/>
  <c r="K46" i="8" s="1"/>
  <c r="K49" i="8" a="1"/>
  <c r="K49" i="8" s="1"/>
  <c r="K51" i="8" a="1"/>
  <c r="K51" i="8" s="1"/>
  <c r="K54" i="8" a="1"/>
  <c r="K54" i="8"/>
  <c r="K55" i="8" a="1"/>
  <c r="K55" i="8"/>
  <c r="K58" i="8" a="1"/>
  <c r="K58" i="8" s="1"/>
  <c r="K60" i="8" a="1"/>
  <c r="K60" i="8"/>
  <c r="K62" i="8" a="1"/>
  <c r="K62" i="8" s="1"/>
  <c r="K63" i="8" a="1"/>
  <c r="K63" i="8"/>
  <c r="K64" i="8" a="1"/>
  <c r="K64" i="8" s="1"/>
  <c r="K66" i="8" a="1"/>
  <c r="K66" i="8" s="1"/>
  <c r="K67" i="8" a="1"/>
  <c r="K67" i="8" s="1"/>
  <c r="K70" i="8" a="1"/>
  <c r="K70" i="8" s="1"/>
  <c r="K71" i="8" a="1"/>
  <c r="K71" i="8" s="1"/>
  <c r="K74" i="8" a="1"/>
  <c r="K74" i="8" s="1"/>
  <c r="K75" i="8" a="1"/>
  <c r="K75" i="8" s="1"/>
  <c r="K80" i="8" a="1"/>
  <c r="K80" i="8" s="1"/>
  <c r="K81" i="8" a="1"/>
  <c r="K81" i="8" s="1"/>
  <c r="K82" i="8" a="1"/>
  <c r="K82" i="8" s="1"/>
  <c r="K83" i="8" a="1"/>
  <c r="K83" i="8" s="1"/>
  <c r="K84" i="8" a="1"/>
  <c r="K84" i="8" s="1"/>
  <c r="K85" i="8" a="1"/>
  <c r="K85" i="8" s="1"/>
  <c r="K86" i="8" a="1"/>
  <c r="K86" i="8" s="1"/>
  <c r="K87" i="8" a="1"/>
  <c r="K87" i="8" s="1"/>
  <c r="K88" i="8" a="1"/>
  <c r="K88" i="8"/>
  <c r="K89" i="8" a="1"/>
  <c r="K89" i="8" s="1"/>
  <c r="K93" i="8" a="1"/>
  <c r="K93" i="8" s="1"/>
  <c r="K94" i="8" a="1"/>
  <c r="K94" i="8"/>
  <c r="K102" i="8" a="1"/>
  <c r="K102" i="8"/>
  <c r="K110" i="8" a="1"/>
  <c r="K110" i="8" s="1"/>
  <c r="K120" i="8" a="1"/>
  <c r="K120" i="8" s="1"/>
  <c r="K127" i="8" a="1"/>
  <c r="K127" i="8"/>
  <c r="K131" i="8" a="1"/>
  <c r="K131" i="8" s="1"/>
  <c r="K132" i="8" a="1"/>
  <c r="K132" i="8" s="1"/>
  <c r="K133" i="8" a="1"/>
  <c r="K133" i="8"/>
  <c r="K134" i="8" a="1"/>
  <c r="K134" i="8"/>
  <c r="K137" i="8" a="1"/>
  <c r="K137" i="8" s="1"/>
  <c r="K138" i="8" a="1"/>
  <c r="K138" i="8" s="1"/>
  <c r="K147" i="8" a="1"/>
  <c r="K147" i="8" s="1"/>
  <c r="K149" i="8" a="1"/>
  <c r="K149" i="8"/>
  <c r="K151" i="8" a="1"/>
  <c r="K151" i="8" s="1"/>
  <c r="K152" i="8" a="1"/>
  <c r="K152" i="8" s="1"/>
  <c r="K153" i="8" a="1"/>
  <c r="K153" i="8" s="1"/>
  <c r="K154" i="8" a="1"/>
  <c r="K154" i="8" s="1"/>
  <c r="K155" i="8" a="1"/>
  <c r="K155" i="8" s="1"/>
  <c r="K156" i="8" a="1"/>
  <c r="K156" i="8"/>
  <c r="K157" i="8" a="1"/>
  <c r="K157" i="8" s="1"/>
  <c r="K163" i="8" a="1"/>
  <c r="K163" i="8" s="1"/>
  <c r="K166" i="8" a="1"/>
  <c r="K166" i="8"/>
  <c r="K170" i="8" a="1"/>
  <c r="K170" i="8" s="1"/>
  <c r="K172" i="8" a="1"/>
  <c r="K172" i="8" s="1"/>
  <c r="K173" i="8" a="1"/>
  <c r="K173" i="8" s="1"/>
  <c r="K174" i="8" a="1"/>
  <c r="K174" i="8"/>
  <c r="K175" i="8" a="1"/>
  <c r="K175" i="8" s="1"/>
  <c r="K177" i="8" a="1"/>
  <c r="K177" i="8" s="1"/>
  <c r="K181" i="8" a="1"/>
  <c r="K181" i="8" s="1"/>
  <c r="K182" i="8" a="1"/>
  <c r="K182" i="8"/>
  <c r="K183" i="8" a="1"/>
  <c r="K183" i="8"/>
  <c r="K184" i="8" a="1"/>
  <c r="K184" i="8"/>
  <c r="K185" i="8" a="1"/>
  <c r="K185" i="8" s="1"/>
  <c r="K186" i="8" a="1"/>
  <c r="K186" i="8" s="1"/>
  <c r="K191" i="8" a="1"/>
  <c r="K191" i="8" s="1"/>
  <c r="K192" i="8" a="1"/>
  <c r="K192" i="8" s="1"/>
  <c r="K194" i="8" a="1"/>
  <c r="K194" i="8" s="1"/>
  <c r="K197" i="8" a="1"/>
  <c r="K197" i="8" s="1"/>
  <c r="K198" i="8" a="1"/>
  <c r="K198" i="8"/>
  <c r="K201" i="8" a="1"/>
  <c r="K201" i="8"/>
  <c r="K204" i="8" a="1"/>
  <c r="K204" i="8"/>
  <c r="K208" i="8" a="1"/>
  <c r="K208" i="8" s="1"/>
  <c r="K209" i="8" a="1"/>
  <c r="K209" i="8" s="1"/>
  <c r="K210" i="8" a="1"/>
  <c r="K210" i="8" s="1"/>
  <c r="K211" i="8" a="1"/>
  <c r="K211" i="8" s="1"/>
  <c r="K214" i="8" a="1"/>
  <c r="K214" i="8" s="1"/>
  <c r="K217" i="8" a="1"/>
  <c r="K217" i="8" s="1"/>
  <c r="K219" i="8" a="1"/>
  <c r="K219" i="8" s="1"/>
  <c r="K221" i="8" a="1"/>
  <c r="K221" i="8"/>
  <c r="K222" i="8" a="1"/>
  <c r="K222" i="8"/>
  <c r="K223" i="8" a="1"/>
  <c r="K223" i="8" s="1"/>
  <c r="K227" i="8" a="1"/>
  <c r="K227" i="8" s="1"/>
  <c r="K228" i="8" a="1"/>
  <c r="K228" i="8" s="1"/>
  <c r="K240" i="8" a="1"/>
  <c r="K240" i="8" s="1"/>
  <c r="K241" i="8" a="1"/>
  <c r="K241" i="8" s="1"/>
  <c r="K242" i="8" a="1"/>
  <c r="K242" i="8" s="1"/>
  <c r="K243" i="8" a="1"/>
  <c r="K243" i="8" s="1"/>
  <c r="K244" i="8" a="1"/>
  <c r="K244" i="8" s="1"/>
  <c r="K245" i="8" a="1"/>
  <c r="K245" i="8" s="1"/>
  <c r="K246" i="8" a="1"/>
  <c r="K246" i="8" s="1"/>
  <c r="K250" i="8" a="1"/>
  <c r="K250" i="8" s="1"/>
  <c r="K251" i="8" a="1"/>
  <c r="K251" i="8" s="1"/>
  <c r="K252" i="8" a="1"/>
  <c r="K252" i="8" s="1"/>
  <c r="K253" i="8" a="1"/>
  <c r="K253" i="8" s="1"/>
  <c r="K255" i="8" a="1"/>
  <c r="K255" i="8" s="1"/>
  <c r="K256" i="8" a="1"/>
  <c r="K256" i="8" s="1"/>
  <c r="K257" i="8" a="1"/>
  <c r="K257" i="8"/>
  <c r="K258" i="8" a="1"/>
  <c r="K258" i="8" s="1"/>
  <c r="K259" i="8" a="1"/>
  <c r="K259" i="8" s="1"/>
  <c r="K260" i="8" a="1"/>
  <c r="K260" i="8" s="1"/>
  <c r="K261" i="8" a="1"/>
  <c r="K261" i="8" s="1"/>
  <c r="K263" i="8" a="1"/>
  <c r="K263" i="8" s="1"/>
  <c r="K264" i="8" a="1"/>
  <c r="K264" i="8" s="1"/>
  <c r="K265" i="8" a="1"/>
  <c r="K265" i="8" s="1"/>
  <c r="K266" i="8" a="1"/>
  <c r="K266" i="8" s="1"/>
  <c r="K267" i="8" a="1"/>
  <c r="K267" i="8" s="1"/>
  <c r="K268" i="8" a="1"/>
  <c r="K268" i="8" s="1"/>
  <c r="K269" i="8" a="1"/>
  <c r="K269" i="8" s="1"/>
  <c r="K271" i="8" a="1"/>
  <c r="K271" i="8"/>
  <c r="K273" i="8" a="1"/>
  <c r="K273" i="8" s="1"/>
  <c r="K274" i="8" a="1"/>
  <c r="K274" i="8" s="1"/>
  <c r="K278" i="8" a="1"/>
  <c r="K278" i="8" s="1"/>
  <c r="K279" i="8" a="1"/>
  <c r="K279" i="8"/>
  <c r="K280" i="8" a="1"/>
  <c r="K280" i="8" s="1"/>
  <c r="K281" i="8" a="1"/>
  <c r="K281" i="8" s="1"/>
  <c r="K284" i="8" a="1"/>
  <c r="K284" i="8" s="1"/>
  <c r="K287" i="8" a="1"/>
  <c r="K287" i="8" s="1"/>
  <c r="K288" i="8" a="1"/>
  <c r="K288" i="8"/>
  <c r="K289" i="8" a="1"/>
  <c r="K289" i="8" s="1"/>
  <c r="K294" i="8" a="1"/>
  <c r="K294" i="8"/>
  <c r="K295" i="8" a="1"/>
  <c r="K295" i="8"/>
  <c r="K297" i="8" a="1"/>
  <c r="K297" i="8"/>
  <c r="K298" i="8" a="1"/>
  <c r="K298" i="8" s="1"/>
  <c r="K299" i="8" a="1"/>
  <c r="K299" i="8" s="1"/>
  <c r="K301" i="8" a="1"/>
  <c r="K301" i="8" s="1"/>
  <c r="K302" i="8" a="1"/>
  <c r="K302" i="8" s="1"/>
  <c r="K304" i="8" a="1"/>
  <c r="K304" i="8" s="1"/>
  <c r="K305" i="8" a="1"/>
  <c r="K305" i="8" s="1"/>
  <c r="K306" i="8" a="1"/>
  <c r="K306" i="8" s="1"/>
  <c r="K307" i="8" a="1"/>
  <c r="K307" i="8" s="1"/>
  <c r="K308" i="8" a="1"/>
  <c r="K308" i="8" s="1"/>
  <c r="K309" i="8" a="1"/>
  <c r="K309" i="8"/>
  <c r="K310" i="8" a="1"/>
  <c r="K310" i="8"/>
  <c r="K311" i="8" a="1"/>
  <c r="K311" i="8"/>
  <c r="K312" i="8" a="1"/>
  <c r="K312" i="8" s="1"/>
  <c r="K313" i="8" a="1"/>
  <c r="K313" i="8" s="1"/>
  <c r="K314" i="8" a="1"/>
  <c r="K314" i="8" s="1"/>
  <c r="K315" i="8" a="1"/>
  <c r="K315" i="8" s="1"/>
  <c r="K316" i="8" a="1"/>
  <c r="K316" i="8" s="1"/>
  <c r="K317" i="8" a="1"/>
  <c r="K317" i="8"/>
  <c r="K318" i="8" a="1"/>
  <c r="K318" i="8" s="1"/>
  <c r="K319" i="8" a="1"/>
  <c r="K319" i="8"/>
  <c r="K320" i="8" a="1"/>
  <c r="K320" i="8"/>
  <c r="K321" i="8" a="1"/>
  <c r="K321" i="8" s="1"/>
  <c r="K323" i="8" a="1"/>
  <c r="K323" i="8" s="1"/>
  <c r="K324" i="8" a="1"/>
  <c r="K324" i="8" s="1"/>
  <c r="K325" i="8" a="1"/>
  <c r="K325" i="8" s="1"/>
  <c r="K326" i="8" a="1"/>
  <c r="K326" i="8" s="1"/>
  <c r="K327" i="8" a="1"/>
  <c r="K327" i="8" s="1"/>
  <c r="K328" i="8" a="1"/>
  <c r="K328" i="8" s="1"/>
  <c r="K329" i="8" a="1"/>
  <c r="K329" i="8"/>
  <c r="K330" i="8" a="1"/>
  <c r="K330" i="8" s="1"/>
  <c r="K331" i="8" a="1"/>
  <c r="K331" i="8" s="1"/>
  <c r="K332" i="8" a="1"/>
  <c r="K332" i="8"/>
  <c r="K333" i="8" a="1"/>
  <c r="K333" i="8" s="1"/>
  <c r="K334" i="8" a="1"/>
  <c r="K334" i="8" s="1"/>
  <c r="K335" i="8" a="1"/>
  <c r="K335" i="8" s="1"/>
  <c r="K336" i="8" a="1"/>
  <c r="K336" i="8" s="1"/>
  <c r="K337" i="8" a="1"/>
  <c r="K337" i="8"/>
  <c r="K338" i="8" a="1"/>
  <c r="K338" i="8" s="1"/>
  <c r="K340" i="8" a="1"/>
  <c r="K340" i="8" s="1"/>
  <c r="K342" i="8" a="1"/>
  <c r="K342" i="8" s="1"/>
  <c r="K343" i="8" a="1"/>
  <c r="K343" i="8"/>
  <c r="K344" i="8" a="1"/>
  <c r="K344" i="8" s="1"/>
  <c r="K345" i="8" a="1"/>
  <c r="K345" i="8" s="1"/>
  <c r="K346" i="8" a="1"/>
  <c r="K346" i="8" s="1"/>
  <c r="K349" i="8" a="1"/>
  <c r="K349" i="8"/>
  <c r="K350" i="8" a="1"/>
  <c r="K350" i="8" s="1"/>
  <c r="K351" i="8" a="1"/>
  <c r="K351" i="8" s="1"/>
  <c r="K352" i="8" a="1"/>
  <c r="K352" i="8" s="1"/>
  <c r="K354" i="8" a="1"/>
  <c r="K354" i="8" s="1"/>
  <c r="K356" i="8" a="1"/>
  <c r="K356" i="8"/>
  <c r="K358" i="8" a="1"/>
  <c r="K358" i="8" s="1"/>
  <c r="K359" i="8" a="1"/>
  <c r="K359" i="8" s="1"/>
  <c r="K363" i="8" a="1"/>
  <c r="K363" i="8" s="1"/>
  <c r="K365" i="8" a="1"/>
  <c r="K365" i="8"/>
  <c r="K369" i="8" a="1"/>
  <c r="K369" i="8" s="1"/>
  <c r="K371" i="8" a="1"/>
  <c r="K371" i="8" s="1"/>
  <c r="K376" i="8" a="1"/>
  <c r="K376" i="8"/>
  <c r="K377" i="8" a="1"/>
  <c r="K377" i="8" s="1"/>
  <c r="K380" i="8" a="1"/>
  <c r="K380" i="8" s="1"/>
  <c r="K381" i="8" a="1"/>
  <c r="K381" i="8" s="1"/>
  <c r="K383" i="8" a="1"/>
  <c r="K383" i="8"/>
  <c r="K384" i="8" a="1"/>
  <c r="K384" i="8" s="1"/>
  <c r="K385" i="8" a="1"/>
  <c r="K385" i="8" s="1"/>
  <c r="K389" i="8" a="1"/>
  <c r="K389" i="8" s="1"/>
  <c r="K391" i="8" a="1"/>
  <c r="K391" i="8"/>
  <c r="K392" i="8" a="1"/>
  <c r="K392" i="8"/>
  <c r="K393" i="8" a="1"/>
  <c r="K393" i="8"/>
  <c r="K394" i="8" a="1"/>
  <c r="K394" i="8" s="1"/>
  <c r="K399" i="8" a="1"/>
  <c r="K399" i="8" s="1"/>
  <c r="K400" i="8" a="1"/>
  <c r="K400" i="8"/>
  <c r="K401" i="8" a="1"/>
  <c r="K401" i="8"/>
  <c r="K402" i="8" a="1"/>
  <c r="K402" i="8" s="1"/>
  <c r="K403" i="8" a="1"/>
  <c r="K403" i="8" s="1"/>
  <c r="K405" i="8" a="1"/>
  <c r="K405" i="8" s="1"/>
  <c r="K406" i="8" a="1"/>
  <c r="K406" i="8" s="1"/>
  <c r="K408" i="8" a="1"/>
  <c r="K408" i="8" s="1"/>
  <c r="K409" i="8" a="1"/>
  <c r="K409" i="8" s="1"/>
  <c r="K410" i="8" a="1"/>
  <c r="K410" i="8" s="1"/>
  <c r="K413" i="8" a="1"/>
  <c r="K413" i="8"/>
  <c r="K414" i="8" a="1"/>
  <c r="K414" i="8" s="1"/>
  <c r="K415" i="8" a="1"/>
  <c r="K415" i="8" s="1"/>
  <c r="K416" i="8" a="1"/>
  <c r="K416" i="8" s="1"/>
  <c r="K417" i="8" a="1"/>
  <c r="K417" i="8" s="1"/>
  <c r="K418" i="8" a="1"/>
  <c r="K418" i="8" s="1"/>
  <c r="K419" i="8" a="1"/>
  <c r="K419" i="8" s="1"/>
  <c r="K422" i="8" a="1"/>
  <c r="K422" i="8" s="1"/>
  <c r="K423" i="8" a="1"/>
  <c r="K423" i="8" s="1"/>
  <c r="K424" i="8" a="1"/>
  <c r="K424" i="8" s="1"/>
  <c r="K425" i="8" a="1"/>
  <c r="K425" i="8"/>
  <c r="K426" i="8" a="1"/>
  <c r="K426" i="8" s="1"/>
  <c r="K429" i="8" a="1"/>
  <c r="K429" i="8" s="1"/>
  <c r="K432" i="8" a="1"/>
  <c r="K432" i="8" s="1"/>
  <c r="K434" i="8" a="1"/>
  <c r="K434" i="8" s="1"/>
  <c r="K436" i="8" a="1"/>
  <c r="K436" i="8" s="1"/>
  <c r="K438" i="8" a="1"/>
  <c r="K438" i="8" s="1"/>
  <c r="K439" i="8" a="1"/>
  <c r="K439" i="8"/>
  <c r="K442" i="8" a="1"/>
  <c r="K442" i="8" s="1"/>
  <c r="K443" i="8" a="1"/>
  <c r="K443" i="8" s="1"/>
  <c r="K444" i="8" a="1"/>
  <c r="K444" i="8"/>
  <c r="K445" i="8" a="1"/>
  <c r="K445" i="8" s="1"/>
  <c r="K447" i="8" a="1"/>
  <c r="K447" i="8" s="1"/>
  <c r="K449" i="8" a="1"/>
  <c r="K449" i="8"/>
  <c r="K453" i="8" a="1"/>
  <c r="K453" i="8" s="1"/>
  <c r="K458" i="8" a="1"/>
  <c r="K458" i="8" s="1"/>
  <c r="K459" i="8" a="1"/>
  <c r="K459" i="8" s="1"/>
  <c r="K460" i="8" a="1"/>
  <c r="K460" i="8" s="1"/>
  <c r="K462" i="8" a="1"/>
  <c r="K462" i="8" s="1"/>
  <c r="K463" i="8" a="1"/>
  <c r="K463" i="8"/>
  <c r="K464" i="8" a="1"/>
  <c r="K464" i="8"/>
  <c r="K465" i="8" a="1"/>
  <c r="K465" i="8"/>
  <c r="K466" i="8" a="1"/>
  <c r="K466" i="8" s="1"/>
  <c r="K467" i="8" a="1"/>
  <c r="K467" i="8" s="1"/>
  <c r="K469" i="8" a="1"/>
  <c r="K469" i="8"/>
  <c r="K470" i="8" a="1"/>
  <c r="K470" i="8" s="1"/>
  <c r="K471" i="8" a="1"/>
  <c r="K471" i="8" s="1"/>
  <c r="K472" i="8" a="1"/>
  <c r="K472" i="8"/>
  <c r="K473" i="8" a="1"/>
  <c r="K473" i="8"/>
  <c r="K477" i="8" a="1"/>
  <c r="K477" i="8" s="1"/>
  <c r="K478" i="8" a="1"/>
  <c r="K478" i="8"/>
  <c r="K479" i="8" a="1"/>
  <c r="K479" i="8" s="1"/>
  <c r="K480" i="8" a="1"/>
  <c r="K480" i="8"/>
  <c r="K482" i="8" a="1"/>
  <c r="K482" i="8" s="1"/>
  <c r="K483" i="8" a="1"/>
  <c r="K483" i="8" s="1"/>
  <c r="K484" i="8" a="1"/>
  <c r="K484" i="8"/>
  <c r="K485" i="8" a="1"/>
  <c r="K485" i="8" s="1"/>
  <c r="K489" i="8" a="1"/>
  <c r="K489" i="8" s="1"/>
  <c r="K490" i="8" a="1"/>
  <c r="K490" i="8" s="1"/>
  <c r="K491" i="8" a="1"/>
  <c r="K491" i="8" s="1"/>
  <c r="K492" i="8" a="1"/>
  <c r="K492" i="8"/>
  <c r="K493" i="8" a="1"/>
  <c r="K493" i="8" s="1"/>
  <c r="K495" i="8" a="1"/>
  <c r="K495" i="8" s="1"/>
  <c r="K496" i="8" a="1"/>
  <c r="K496" i="8" s="1"/>
  <c r="K497" i="8" a="1"/>
  <c r="K497" i="8" s="1"/>
  <c r="K498" i="8" a="1"/>
  <c r="K498" i="8" s="1"/>
  <c r="K500" i="8" a="1"/>
  <c r="K500" i="8" s="1"/>
  <c r="K501" i="8" a="1"/>
  <c r="K501" i="8" s="1"/>
  <c r="K505" i="8" a="1"/>
  <c r="K505" i="8" s="1"/>
  <c r="K508" i="8" a="1"/>
  <c r="K508" i="8" s="1"/>
  <c r="K509" i="8" a="1"/>
  <c r="K509" i="8" s="1"/>
  <c r="K510" i="8" a="1"/>
  <c r="K510" i="8"/>
  <c r="K511" i="8" a="1"/>
  <c r="K511" i="8"/>
  <c r="K513" i="8" a="1"/>
  <c r="K513" i="8"/>
  <c r="K514" i="8" a="1"/>
  <c r="K514" i="8" s="1"/>
  <c r="K515" i="8" a="1"/>
  <c r="K515" i="8" s="1"/>
  <c r="K516" i="8" a="1"/>
  <c r="K516" i="8" s="1"/>
  <c r="K518" i="8" a="1"/>
  <c r="K518" i="8" s="1"/>
  <c r="K519" i="8" a="1"/>
  <c r="K519" i="8" s="1"/>
  <c r="K520" i="8" a="1"/>
  <c r="K520" i="8" s="1"/>
  <c r="K521" i="8" a="1"/>
  <c r="K521" i="8"/>
  <c r="K523" i="8" a="1"/>
  <c r="K523" i="8" s="1"/>
  <c r="K524" i="8" a="1"/>
  <c r="K524" i="8" s="1"/>
  <c r="K525" i="8" a="1"/>
  <c r="K525" i="8" s="1"/>
  <c r="K527" i="8" a="1"/>
  <c r="K527" i="8"/>
  <c r="K528" i="8" a="1"/>
  <c r="K528" i="8"/>
  <c r="K529" i="8" a="1"/>
  <c r="K529" i="8" s="1"/>
  <c r="K530" i="8" a="1"/>
  <c r="K530" i="8" s="1"/>
  <c r="K532" i="8" a="1"/>
  <c r="K532" i="8" s="1"/>
  <c r="K533" i="8" a="1"/>
  <c r="K533" i="8" s="1"/>
  <c r="K534" i="8" a="1"/>
  <c r="K534" i="8" s="1"/>
  <c r="K535" i="8" a="1"/>
  <c r="K535" i="8" s="1"/>
  <c r="K536" i="8" a="1"/>
  <c r="K536" i="8" s="1"/>
  <c r="K537" i="8" a="1"/>
  <c r="K537" i="8" s="1"/>
  <c r="K539" i="8" a="1"/>
  <c r="K539" i="8" s="1"/>
  <c r="K542" i="8" a="1"/>
  <c r="K542" i="8"/>
  <c r="K543" i="8" a="1"/>
  <c r="K543" i="8" s="1"/>
  <c r="K544" i="8" a="1"/>
  <c r="K544" i="8" s="1"/>
  <c r="K545" i="8" a="1"/>
  <c r="K545" i="8"/>
  <c r="K546" i="8" a="1"/>
  <c r="K546" i="8" s="1"/>
  <c r="K547" i="8" a="1"/>
  <c r="K547" i="8" s="1"/>
  <c r="K548" i="8" a="1"/>
  <c r="K548" i="8" s="1"/>
  <c r="K550" i="8" a="1"/>
  <c r="K550" i="8" s="1"/>
  <c r="K551" i="8" a="1"/>
  <c r="K551" i="8"/>
  <c r="K552" i="8" a="1"/>
  <c r="K552" i="8" s="1"/>
  <c r="K553" i="8" a="1"/>
  <c r="K553" i="8" s="1"/>
  <c r="K554" i="8" a="1"/>
  <c r="K554" i="8" s="1"/>
  <c r="K555" i="8" a="1"/>
  <c r="K555" i="8" s="1"/>
  <c r="K556" i="8" a="1"/>
  <c r="K556" i="8" s="1"/>
  <c r="K557" i="8" a="1"/>
  <c r="K557" i="8"/>
  <c r="K558" i="8" a="1"/>
  <c r="K558" i="8" s="1"/>
  <c r="K559" i="8" a="1"/>
  <c r="K559" i="8"/>
  <c r="K561" i="8" a="1"/>
  <c r="K561" i="8" s="1"/>
  <c r="K562" i="8" a="1"/>
  <c r="K562" i="8" s="1"/>
  <c r="A2" i="32" a="1"/>
  <c r="A2" i="32" s="1"/>
  <c r="B2" i="32" l="1" a="1"/>
  <c r="B2" i="32" s="1"/>
  <c r="B4" i="32" a="1"/>
  <c r="B4" i="32" s="1"/>
  <c r="B5" i="32" a="1"/>
  <c r="B5" i="32" s="1"/>
  <c r="F2" i="34" a="1"/>
  <c r="F2" i="34" s="1"/>
  <c r="E2" i="34" s="1"/>
  <c r="B3" i="32" a="1"/>
  <c r="B3" i="32" s="1"/>
  <c r="B2" i="34" a="1"/>
  <c r="B2" i="34" s="1"/>
  <c r="A2" i="34" s="1"/>
  <c r="J2" i="35" l="1" a="1"/>
  <c r="J2" i="35" s="1"/>
  <c r="E2" i="35" a="1"/>
  <c r="E2" i="35" s="1"/>
  <c r="F3" i="35" s="1" a="1"/>
  <c r="F3" i="35" s="1"/>
  <c r="A2" i="33" s="1" a="1"/>
  <c r="B3" i="35" a="1"/>
  <c r="B3" i="35" s="1"/>
  <c r="A2" i="31" s="1" a="1"/>
  <c r="B16" i="33" l="1" a="1"/>
  <c r="B16" i="33" s="1"/>
  <c r="B32" i="33" a="1"/>
  <c r="B32" i="33" s="1"/>
  <c r="B48" i="33" a="1"/>
  <c r="B48" i="33" s="1"/>
  <c r="B64" i="33" a="1"/>
  <c r="B64" i="33" s="1"/>
  <c r="B17" i="33" a="1"/>
  <c r="B17" i="33" s="1"/>
  <c r="B33" i="33" a="1"/>
  <c r="B33" i="33" s="1"/>
  <c r="B49" i="33" a="1"/>
  <c r="B49" i="33" s="1"/>
  <c r="B65" i="33" a="1"/>
  <c r="B65" i="33" s="1"/>
  <c r="B18" i="33" a="1"/>
  <c r="B18" i="33" s="1"/>
  <c r="B34" i="33" a="1"/>
  <c r="B34" i="33" s="1"/>
  <c r="B50" i="33" a="1"/>
  <c r="B50" i="33" s="1"/>
  <c r="B3" i="33" a="1"/>
  <c r="B3" i="33" s="1"/>
  <c r="B19" i="33" a="1"/>
  <c r="B19" i="33" s="1"/>
  <c r="B35" i="33" a="1"/>
  <c r="B35" i="33" s="1"/>
  <c r="B51" i="33" a="1"/>
  <c r="B51" i="33" s="1"/>
  <c r="B62" i="33" a="1"/>
  <c r="B62" i="33" s="1"/>
  <c r="B63" i="33" a="1"/>
  <c r="B63" i="33" s="1"/>
  <c r="B4" i="33" a="1"/>
  <c r="B4" i="33" s="1"/>
  <c r="B20" i="33" a="1"/>
  <c r="B20" i="33" s="1"/>
  <c r="B36" i="33" a="1"/>
  <c r="B36" i="33" s="1"/>
  <c r="B52" i="33" a="1"/>
  <c r="B52" i="33" s="1"/>
  <c r="B14" i="33" a="1"/>
  <c r="B14" i="33" s="1"/>
  <c r="B47" i="33" a="1"/>
  <c r="B47" i="33" s="1"/>
  <c r="B5" i="33" a="1"/>
  <c r="B5" i="33" s="1"/>
  <c r="B21" i="33" a="1"/>
  <c r="B21" i="33" s="1"/>
  <c r="B37" i="33" a="1"/>
  <c r="B37" i="33" s="1"/>
  <c r="B53" i="33" a="1"/>
  <c r="B53" i="33" s="1"/>
  <c r="B6" i="33" a="1"/>
  <c r="B6" i="33" s="1"/>
  <c r="B22" i="33" a="1"/>
  <c r="B22" i="33" s="1"/>
  <c r="B38" i="33" a="1"/>
  <c r="B38" i="33" s="1"/>
  <c r="B54" i="33" a="1"/>
  <c r="B54" i="33" s="1"/>
  <c r="B29" i="33" a="1"/>
  <c r="B29" i="33" s="1"/>
  <c r="B61" i="33" a="1"/>
  <c r="B61" i="33" s="1"/>
  <c r="B46" i="33" a="1"/>
  <c r="B46" i="33" s="1"/>
  <c r="B31" i="33" a="1"/>
  <c r="B31" i="33" s="1"/>
  <c r="B7" i="33" a="1"/>
  <c r="B7" i="33" s="1"/>
  <c r="B23" i="33" a="1"/>
  <c r="B23" i="33" s="1"/>
  <c r="B39" i="33" a="1"/>
  <c r="B39" i="33" s="1"/>
  <c r="B55" i="33" a="1"/>
  <c r="B55" i="33" s="1"/>
  <c r="B8" i="33" a="1"/>
  <c r="B8" i="33" s="1"/>
  <c r="B24" i="33" a="1"/>
  <c r="B24" i="33" s="1"/>
  <c r="B40" i="33" a="1"/>
  <c r="B40" i="33" s="1"/>
  <c r="B56" i="33" a="1"/>
  <c r="B56" i="33" s="1"/>
  <c r="B9" i="33" a="1"/>
  <c r="B9" i="33" s="1"/>
  <c r="B25" i="33" a="1"/>
  <c r="B25" i="33" s="1"/>
  <c r="B41" i="33" a="1"/>
  <c r="B41" i="33" s="1"/>
  <c r="B57" i="33" a="1"/>
  <c r="B57" i="33" s="1"/>
  <c r="B10" i="33" a="1"/>
  <c r="B10" i="33" s="1"/>
  <c r="B26" i="33" a="1"/>
  <c r="B26" i="33" s="1"/>
  <c r="B42" i="33" a="1"/>
  <c r="B42" i="33" s="1"/>
  <c r="B58" i="33" a="1"/>
  <c r="B58" i="33" s="1"/>
  <c r="B11" i="33" a="1"/>
  <c r="B11" i="33" s="1"/>
  <c r="B27" i="33" a="1"/>
  <c r="B27" i="33" s="1"/>
  <c r="B43" i="33" a="1"/>
  <c r="B43" i="33" s="1"/>
  <c r="B59" i="33" a="1"/>
  <c r="B59" i="33" s="1"/>
  <c r="B12" i="33" a="1"/>
  <c r="B12" i="33" s="1"/>
  <c r="B28" i="33" a="1"/>
  <c r="B28" i="33" s="1"/>
  <c r="B44" i="33" a="1"/>
  <c r="B44" i="33" s="1"/>
  <c r="B60" i="33" a="1"/>
  <c r="B60" i="33" s="1"/>
  <c r="B13" i="33" a="1"/>
  <c r="B13" i="33" s="1"/>
  <c r="B45" i="33" a="1"/>
  <c r="B45" i="33" s="1"/>
  <c r="B30" i="33" a="1"/>
  <c r="B30" i="33" s="1"/>
  <c r="B15" i="33" a="1"/>
  <c r="B15" i="33" s="1"/>
  <c r="B13" i="31" a="1"/>
  <c r="B13" i="31" s="1"/>
  <c r="B14" i="31" a="1"/>
  <c r="B14" i="31" s="1"/>
  <c r="B16" i="31" a="1"/>
  <c r="B16" i="31" s="1"/>
  <c r="B20" i="31" a="1"/>
  <c r="B20" i="31" s="1"/>
  <c r="B21" i="31" a="1"/>
  <c r="B21" i="31" s="1"/>
  <c r="B6" i="31" a="1"/>
  <c r="B6" i="31" s="1"/>
  <c r="B9" i="31" a="1"/>
  <c r="B9" i="31" s="1"/>
  <c r="B7" i="31" a="1"/>
  <c r="B7" i="31" s="1"/>
  <c r="B8" i="31" a="1"/>
  <c r="B8" i="31" s="1"/>
  <c r="B15" i="31" a="1"/>
  <c r="B15" i="31" s="1"/>
  <c r="B17" i="31" a="1"/>
  <c r="B17" i="31" s="1"/>
  <c r="B11" i="31" a="1"/>
  <c r="B11" i="31" s="1"/>
  <c r="B12" i="31" a="1"/>
  <c r="B12" i="31" s="1"/>
  <c r="B18" i="31" a="1"/>
  <c r="B18" i="31" s="1"/>
  <c r="B3" i="31" a="1"/>
  <c r="B3" i="31" s="1"/>
  <c r="B19" i="31" a="1"/>
  <c r="B19" i="31" s="1"/>
  <c r="B4" i="31" a="1"/>
  <c r="B4" i="31" s="1"/>
  <c r="B5" i="31" a="1"/>
  <c r="B5" i="31" s="1"/>
  <c r="B10" i="31" a="1"/>
  <c r="B10" i="31" s="1"/>
  <c r="A2" i="31"/>
  <c r="A2" i="33"/>
  <c r="B2" i="33" s="1" a="1"/>
  <c r="B2" i="33" s="1"/>
  <c r="B2" i="31" l="1" a="1"/>
  <c r="B2" i="31" s="1"/>
  <c r="O4" i="31" a="1"/>
  <c r="O4" i="31" s="1"/>
  <c r="P4" i="31" a="1"/>
  <c r="P4" i="31" s="1"/>
  <c r="J3" i="8" l="1"/>
  <c r="J4" i="8"/>
  <c r="J5" i="8"/>
  <c r="J6" i="8"/>
  <c r="J7" i="8"/>
  <c r="J8" i="8"/>
  <c r="J9" i="8"/>
  <c r="J11" i="8"/>
  <c r="J12" i="8"/>
  <c r="J13" i="8"/>
  <c r="J16" i="8"/>
  <c r="J18" i="8"/>
  <c r="J21" i="8"/>
  <c r="J23" i="8"/>
  <c r="J24" i="8"/>
  <c r="J25" i="8"/>
  <c r="J26" i="8"/>
  <c r="J27" i="8"/>
  <c r="J28" i="8"/>
  <c r="J31" i="8"/>
  <c r="J33" i="8"/>
  <c r="J34" i="8"/>
  <c r="J35" i="8"/>
  <c r="J36" i="8"/>
  <c r="J37" i="8"/>
  <c r="J38" i="8"/>
  <c r="J40" i="8"/>
  <c r="J43" i="8"/>
  <c r="J44" i="8"/>
  <c r="J45" i="8"/>
  <c r="J46" i="8"/>
  <c r="J49" i="8"/>
  <c r="J51" i="8"/>
  <c r="J54" i="8"/>
  <c r="J55" i="8"/>
  <c r="J58" i="8"/>
  <c r="J60" i="8"/>
  <c r="J62" i="8"/>
  <c r="J63" i="8"/>
  <c r="J64" i="8"/>
  <c r="J66" i="8"/>
  <c r="J67" i="8"/>
  <c r="J70" i="8"/>
  <c r="J71" i="8"/>
  <c r="J74" i="8"/>
  <c r="J75" i="8"/>
  <c r="J80" i="8"/>
  <c r="J81" i="8"/>
  <c r="J82" i="8"/>
  <c r="J83" i="8"/>
  <c r="J84" i="8"/>
  <c r="J85" i="8"/>
  <c r="J86" i="8"/>
  <c r="J87" i="8"/>
  <c r="J88" i="8"/>
  <c r="J89" i="8"/>
  <c r="J93" i="8"/>
  <c r="J94" i="8"/>
  <c r="J102" i="8"/>
  <c r="J110" i="8"/>
  <c r="J120" i="8"/>
  <c r="J127" i="8"/>
  <c r="J131" i="8"/>
  <c r="J132" i="8"/>
  <c r="J133" i="8"/>
  <c r="J134" i="8"/>
  <c r="J137" i="8"/>
  <c r="J138" i="8"/>
  <c r="J147" i="8"/>
  <c r="J149" i="8"/>
  <c r="J151" i="8"/>
  <c r="J152" i="8"/>
  <c r="J153" i="8"/>
  <c r="J154" i="8"/>
  <c r="J155" i="8"/>
  <c r="J156" i="8"/>
  <c r="J157" i="8"/>
  <c r="J163" i="8"/>
  <c r="J166" i="8"/>
  <c r="J170" i="8"/>
  <c r="J172" i="8"/>
  <c r="J173" i="8"/>
  <c r="J174" i="8"/>
  <c r="J175" i="8"/>
  <c r="J177" i="8"/>
  <c r="J181" i="8"/>
  <c r="J182" i="8"/>
  <c r="J183" i="8"/>
  <c r="J184" i="8"/>
  <c r="J185" i="8"/>
  <c r="J186" i="8"/>
  <c r="J191" i="8"/>
  <c r="J192" i="8"/>
  <c r="J194" i="8"/>
  <c r="J197" i="8"/>
  <c r="J198" i="8"/>
  <c r="J201" i="8"/>
  <c r="J204" i="8"/>
  <c r="J208" i="8"/>
  <c r="J209" i="8"/>
  <c r="J210" i="8"/>
  <c r="J211" i="8"/>
  <c r="J214" i="8"/>
  <c r="J217" i="8"/>
  <c r="J219" i="8"/>
  <c r="J221" i="8"/>
  <c r="J222" i="8"/>
  <c r="J223" i="8"/>
  <c r="J227" i="8"/>
  <c r="J228" i="8"/>
  <c r="J240" i="8"/>
  <c r="J241" i="8"/>
  <c r="J242" i="8"/>
  <c r="J243" i="8"/>
  <c r="J244" i="8"/>
  <c r="J245" i="8"/>
  <c r="J246" i="8"/>
  <c r="J250" i="8"/>
  <c r="J251" i="8"/>
  <c r="J252" i="8"/>
  <c r="J253" i="8"/>
  <c r="J255" i="8"/>
  <c r="J256" i="8"/>
  <c r="J257" i="8"/>
  <c r="J258" i="8"/>
  <c r="J259" i="8"/>
  <c r="J260" i="8"/>
  <c r="J261" i="8"/>
  <c r="J263" i="8"/>
  <c r="J264" i="8"/>
  <c r="J265" i="8"/>
  <c r="J266" i="8"/>
  <c r="J267" i="8"/>
  <c r="J268" i="8"/>
  <c r="J269" i="8"/>
  <c r="J271" i="8"/>
  <c r="J273" i="8"/>
  <c r="J274" i="8"/>
  <c r="J278" i="8"/>
  <c r="J279" i="8"/>
  <c r="J280" i="8"/>
  <c r="J281" i="8"/>
  <c r="J284" i="8"/>
  <c r="J287" i="8"/>
  <c r="J288" i="8"/>
  <c r="J289" i="8"/>
  <c r="J294" i="8"/>
  <c r="J295" i="8"/>
  <c r="J297" i="8"/>
  <c r="J298" i="8"/>
  <c r="J299" i="8"/>
  <c r="J301" i="8"/>
  <c r="J302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40" i="8"/>
  <c r="J342" i="8"/>
  <c r="J343" i="8"/>
  <c r="J344" i="8"/>
  <c r="J345" i="8"/>
  <c r="J346" i="8"/>
  <c r="J349" i="8"/>
  <c r="J350" i="8"/>
  <c r="J351" i="8"/>
  <c r="J352" i="8"/>
  <c r="J354" i="8"/>
  <c r="J356" i="8"/>
  <c r="J358" i="8"/>
  <c r="J359" i="8"/>
  <c r="J363" i="8"/>
  <c r="J365" i="8"/>
  <c r="J369" i="8"/>
  <c r="J371" i="8"/>
  <c r="J376" i="8"/>
  <c r="J377" i="8"/>
  <c r="J380" i="8"/>
  <c r="J381" i="8"/>
  <c r="J383" i="8"/>
  <c r="J384" i="8"/>
  <c r="J385" i="8"/>
  <c r="J389" i="8"/>
  <c r="J391" i="8"/>
  <c r="J392" i="8"/>
  <c r="J393" i="8"/>
  <c r="J394" i="8"/>
  <c r="J399" i="8"/>
  <c r="J400" i="8"/>
  <c r="J401" i="8"/>
  <c r="J402" i="8"/>
  <c r="J403" i="8"/>
  <c r="J405" i="8"/>
  <c r="J406" i="8"/>
  <c r="J408" i="8"/>
  <c r="J409" i="8"/>
  <c r="J410" i="8"/>
  <c r="J413" i="8"/>
  <c r="J414" i="8"/>
  <c r="J415" i="8"/>
  <c r="J416" i="8"/>
  <c r="J417" i="8"/>
  <c r="J418" i="8"/>
  <c r="J419" i="8"/>
  <c r="J422" i="8"/>
  <c r="J423" i="8"/>
  <c r="J424" i="8"/>
  <c r="J425" i="8"/>
  <c r="J426" i="8"/>
  <c r="J429" i="8"/>
  <c r="J432" i="8"/>
  <c r="J434" i="8"/>
  <c r="J436" i="8"/>
  <c r="J438" i="8"/>
  <c r="J439" i="8"/>
  <c r="J442" i="8"/>
  <c r="J443" i="8"/>
  <c r="J444" i="8"/>
  <c r="J445" i="8"/>
  <c r="J447" i="8"/>
  <c r="J449" i="8"/>
  <c r="J453" i="8"/>
  <c r="J458" i="8"/>
  <c r="J459" i="8"/>
  <c r="J460" i="8"/>
  <c r="J462" i="8"/>
  <c r="J463" i="8"/>
  <c r="J464" i="8"/>
  <c r="J465" i="8"/>
  <c r="J466" i="8"/>
  <c r="J467" i="8"/>
  <c r="J469" i="8"/>
  <c r="J470" i="8"/>
  <c r="J471" i="8"/>
  <c r="J472" i="8"/>
  <c r="J473" i="8"/>
  <c r="J477" i="8"/>
  <c r="J478" i="8"/>
  <c r="J479" i="8"/>
  <c r="J480" i="8"/>
  <c r="J482" i="8"/>
  <c r="J483" i="8"/>
  <c r="J484" i="8"/>
  <c r="J485" i="8"/>
  <c r="J489" i="8"/>
  <c r="J490" i="8"/>
  <c r="J491" i="8"/>
  <c r="J492" i="8"/>
  <c r="J493" i="8"/>
  <c r="J495" i="8"/>
  <c r="J496" i="8"/>
  <c r="J497" i="8"/>
  <c r="J498" i="8"/>
  <c r="J500" i="8"/>
  <c r="J501" i="8"/>
  <c r="J505" i="8"/>
  <c r="J508" i="8"/>
  <c r="J509" i="8"/>
  <c r="J510" i="8"/>
  <c r="J511" i="8"/>
  <c r="J513" i="8"/>
  <c r="J514" i="8"/>
  <c r="J515" i="8"/>
  <c r="J516" i="8"/>
  <c r="J518" i="8"/>
  <c r="J519" i="8"/>
  <c r="J520" i="8"/>
  <c r="J521" i="8"/>
  <c r="J523" i="8"/>
  <c r="J524" i="8"/>
  <c r="J525" i="8"/>
  <c r="J527" i="8"/>
  <c r="J528" i="8"/>
  <c r="J529" i="8"/>
  <c r="J530" i="8"/>
  <c r="J532" i="8"/>
  <c r="J533" i="8"/>
  <c r="J534" i="8"/>
  <c r="J535" i="8"/>
  <c r="J536" i="8"/>
  <c r="J537" i="8"/>
  <c r="J539" i="8"/>
  <c r="J542" i="8"/>
  <c r="J543" i="8"/>
  <c r="J544" i="8"/>
  <c r="J545" i="8"/>
  <c r="J546" i="8"/>
  <c r="J547" i="8"/>
  <c r="J548" i="8"/>
  <c r="J550" i="8"/>
  <c r="J551" i="8"/>
  <c r="J552" i="8"/>
  <c r="J553" i="8"/>
  <c r="J554" i="8"/>
  <c r="J555" i="8"/>
  <c r="J556" i="8"/>
  <c r="J557" i="8"/>
  <c r="J558" i="8"/>
  <c r="J559" i="8"/>
  <c r="J561" i="8"/>
  <c r="J562" i="8"/>
  <c r="J2" i="8"/>
  <c r="H3" i="8"/>
  <c r="H4" i="8"/>
  <c r="H5" i="8"/>
  <c r="H6" i="8"/>
  <c r="H7" i="8"/>
  <c r="H8" i="8"/>
  <c r="H9" i="8"/>
  <c r="H11" i="8"/>
  <c r="H12" i="8"/>
  <c r="H13" i="8"/>
  <c r="H16" i="8"/>
  <c r="H18" i="8"/>
  <c r="H21" i="8"/>
  <c r="H23" i="8"/>
  <c r="H24" i="8"/>
  <c r="H25" i="8"/>
  <c r="H26" i="8"/>
  <c r="H27" i="8"/>
  <c r="H28" i="8"/>
  <c r="H31" i="8"/>
  <c r="H33" i="8"/>
  <c r="H34" i="8"/>
  <c r="H35" i="8"/>
  <c r="H36" i="8"/>
  <c r="H37" i="8"/>
  <c r="H38" i="8"/>
  <c r="H40" i="8"/>
  <c r="H43" i="8"/>
  <c r="H44" i="8"/>
  <c r="H45" i="8"/>
  <c r="H46" i="8"/>
  <c r="H49" i="8"/>
  <c r="H51" i="8"/>
  <c r="H54" i="8"/>
  <c r="H55" i="8"/>
  <c r="H58" i="8"/>
  <c r="H60" i="8"/>
  <c r="H62" i="8"/>
  <c r="H63" i="8"/>
  <c r="H64" i="8"/>
  <c r="H66" i="8"/>
  <c r="H67" i="8"/>
  <c r="H70" i="8"/>
  <c r="H71" i="8"/>
  <c r="H74" i="8"/>
  <c r="H75" i="8"/>
  <c r="H80" i="8"/>
  <c r="H81" i="8"/>
  <c r="H82" i="8"/>
  <c r="H83" i="8"/>
  <c r="H84" i="8"/>
  <c r="H85" i="8"/>
  <c r="H86" i="8"/>
  <c r="H87" i="8"/>
  <c r="H88" i="8"/>
  <c r="H89" i="8"/>
  <c r="H93" i="8"/>
  <c r="H94" i="8"/>
  <c r="H102" i="8"/>
  <c r="H110" i="8"/>
  <c r="H120" i="8"/>
  <c r="H127" i="8"/>
  <c r="H131" i="8"/>
  <c r="H132" i="8"/>
  <c r="H133" i="8"/>
  <c r="H134" i="8"/>
  <c r="H137" i="8"/>
  <c r="H138" i="8"/>
  <c r="H147" i="8"/>
  <c r="H149" i="8"/>
  <c r="H151" i="8"/>
  <c r="H152" i="8"/>
  <c r="H153" i="8"/>
  <c r="H154" i="8"/>
  <c r="H155" i="8"/>
  <c r="H156" i="8"/>
  <c r="H157" i="8"/>
  <c r="H163" i="8"/>
  <c r="H166" i="8"/>
  <c r="H170" i="8"/>
  <c r="H172" i="8"/>
  <c r="H173" i="8"/>
  <c r="H174" i="8"/>
  <c r="H175" i="8"/>
  <c r="H177" i="8"/>
  <c r="H181" i="8"/>
  <c r="H182" i="8"/>
  <c r="H183" i="8"/>
  <c r="H184" i="8"/>
  <c r="H185" i="8"/>
  <c r="H186" i="8"/>
  <c r="H191" i="8"/>
  <c r="H192" i="8"/>
  <c r="H194" i="8"/>
  <c r="H197" i="8"/>
  <c r="H198" i="8"/>
  <c r="H201" i="8"/>
  <c r="H204" i="8"/>
  <c r="H208" i="8"/>
  <c r="H209" i="8"/>
  <c r="H210" i="8"/>
  <c r="H211" i="8"/>
  <c r="H214" i="8"/>
  <c r="H217" i="8"/>
  <c r="H219" i="8"/>
  <c r="H221" i="8"/>
  <c r="H222" i="8"/>
  <c r="H223" i="8"/>
  <c r="H227" i="8"/>
  <c r="H228" i="8"/>
  <c r="H240" i="8"/>
  <c r="H241" i="8"/>
  <c r="H242" i="8"/>
  <c r="H243" i="8"/>
  <c r="H244" i="8"/>
  <c r="H245" i="8"/>
  <c r="H246" i="8"/>
  <c r="H250" i="8"/>
  <c r="H251" i="8"/>
  <c r="H252" i="8"/>
  <c r="H253" i="8"/>
  <c r="H255" i="8"/>
  <c r="H256" i="8"/>
  <c r="H257" i="8"/>
  <c r="H258" i="8"/>
  <c r="H259" i="8"/>
  <c r="H260" i="8"/>
  <c r="H261" i="8"/>
  <c r="H263" i="8"/>
  <c r="H264" i="8"/>
  <c r="H265" i="8"/>
  <c r="H266" i="8"/>
  <c r="H267" i="8"/>
  <c r="H268" i="8"/>
  <c r="H269" i="8"/>
  <c r="H271" i="8"/>
  <c r="H273" i="8"/>
  <c r="H274" i="8"/>
  <c r="H278" i="8"/>
  <c r="H279" i="8"/>
  <c r="H280" i="8"/>
  <c r="H281" i="8"/>
  <c r="H284" i="8"/>
  <c r="H287" i="8"/>
  <c r="H288" i="8"/>
  <c r="H289" i="8"/>
  <c r="H294" i="8"/>
  <c r="H295" i="8"/>
  <c r="H297" i="8"/>
  <c r="H298" i="8"/>
  <c r="H299" i="8"/>
  <c r="H301" i="8"/>
  <c r="H302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40" i="8"/>
  <c r="H342" i="8"/>
  <c r="H343" i="8"/>
  <c r="H344" i="8"/>
  <c r="H345" i="8"/>
  <c r="H346" i="8"/>
  <c r="H349" i="8"/>
  <c r="H350" i="8"/>
  <c r="H351" i="8"/>
  <c r="H352" i="8"/>
  <c r="H354" i="8"/>
  <c r="H356" i="8"/>
  <c r="H358" i="8"/>
  <c r="H359" i="8"/>
  <c r="H363" i="8"/>
  <c r="H365" i="8"/>
  <c r="H369" i="8"/>
  <c r="H371" i="8"/>
  <c r="H376" i="8"/>
  <c r="H377" i="8"/>
  <c r="H380" i="8"/>
  <c r="H381" i="8"/>
  <c r="H383" i="8"/>
  <c r="H384" i="8"/>
  <c r="H385" i="8"/>
  <c r="H389" i="8"/>
  <c r="H391" i="8"/>
  <c r="H392" i="8"/>
  <c r="H393" i="8"/>
  <c r="H394" i="8"/>
  <c r="H399" i="8"/>
  <c r="H400" i="8"/>
  <c r="H401" i="8"/>
  <c r="H402" i="8"/>
  <c r="H403" i="8"/>
  <c r="H405" i="8"/>
  <c r="H406" i="8"/>
  <c r="H408" i="8"/>
  <c r="H409" i="8"/>
  <c r="H410" i="8"/>
  <c r="H413" i="8"/>
  <c r="H414" i="8"/>
  <c r="H415" i="8"/>
  <c r="H416" i="8"/>
  <c r="H417" i="8"/>
  <c r="H418" i="8"/>
  <c r="H419" i="8"/>
  <c r="H422" i="8"/>
  <c r="H423" i="8"/>
  <c r="H424" i="8"/>
  <c r="H425" i="8"/>
  <c r="H426" i="8"/>
  <c r="H429" i="8"/>
  <c r="H432" i="8"/>
  <c r="H434" i="8"/>
  <c r="H436" i="8"/>
  <c r="H438" i="8"/>
  <c r="H439" i="8"/>
  <c r="H442" i="8"/>
  <c r="H443" i="8"/>
  <c r="H444" i="8"/>
  <c r="H445" i="8"/>
  <c r="H447" i="8"/>
  <c r="H449" i="8"/>
  <c r="H453" i="8"/>
  <c r="H458" i="8"/>
  <c r="H459" i="8"/>
  <c r="H460" i="8"/>
  <c r="H462" i="8"/>
  <c r="H463" i="8"/>
  <c r="H464" i="8"/>
  <c r="H465" i="8"/>
  <c r="H466" i="8"/>
  <c r="H467" i="8"/>
  <c r="H469" i="8"/>
  <c r="H470" i="8"/>
  <c r="H471" i="8"/>
  <c r="H472" i="8"/>
  <c r="H473" i="8"/>
  <c r="H477" i="8"/>
  <c r="H478" i="8"/>
  <c r="H479" i="8"/>
  <c r="H480" i="8"/>
  <c r="H482" i="8"/>
  <c r="H483" i="8"/>
  <c r="H484" i="8"/>
  <c r="H485" i="8"/>
  <c r="H489" i="8"/>
  <c r="H490" i="8"/>
  <c r="H491" i="8"/>
  <c r="H492" i="8"/>
  <c r="H493" i="8"/>
  <c r="H495" i="8"/>
  <c r="H496" i="8"/>
  <c r="H497" i="8"/>
  <c r="H498" i="8"/>
  <c r="H500" i="8"/>
  <c r="H501" i="8"/>
  <c r="H505" i="8"/>
  <c r="H508" i="8"/>
  <c r="H509" i="8"/>
  <c r="H510" i="8"/>
  <c r="H511" i="8"/>
  <c r="H513" i="8"/>
  <c r="H514" i="8"/>
  <c r="H515" i="8"/>
  <c r="H516" i="8"/>
  <c r="H518" i="8"/>
  <c r="H519" i="8"/>
  <c r="H520" i="8"/>
  <c r="H521" i="8"/>
  <c r="H523" i="8"/>
  <c r="H524" i="8"/>
  <c r="H525" i="8"/>
  <c r="H527" i="8"/>
  <c r="H528" i="8"/>
  <c r="H529" i="8"/>
  <c r="H530" i="8"/>
  <c r="H532" i="8"/>
  <c r="H533" i="8"/>
  <c r="H534" i="8"/>
  <c r="H535" i="8"/>
  <c r="H536" i="8"/>
  <c r="H537" i="8"/>
  <c r="H539" i="8"/>
  <c r="H542" i="8"/>
  <c r="H543" i="8"/>
  <c r="H544" i="8"/>
  <c r="H545" i="8"/>
  <c r="H546" i="8"/>
  <c r="H547" i="8"/>
  <c r="H548" i="8"/>
  <c r="H550" i="8"/>
  <c r="H551" i="8"/>
  <c r="H552" i="8"/>
  <c r="H553" i="8"/>
  <c r="H554" i="8"/>
  <c r="H555" i="8"/>
  <c r="H556" i="8"/>
  <c r="H557" i="8"/>
  <c r="H558" i="8"/>
  <c r="H559" i="8"/>
  <c r="H561" i="8"/>
  <c r="H562" i="8"/>
  <c r="H2" i="8"/>
  <c r="G3" i="8"/>
  <c r="G4" i="8"/>
  <c r="G5" i="8"/>
  <c r="G6" i="8"/>
  <c r="G7" i="8"/>
  <c r="G8" i="8"/>
  <c r="G9" i="8"/>
  <c r="G11" i="8"/>
  <c r="G12" i="8"/>
  <c r="G13" i="8"/>
  <c r="G16" i="8"/>
  <c r="G18" i="8"/>
  <c r="G21" i="8"/>
  <c r="G23" i="8"/>
  <c r="G24" i="8"/>
  <c r="G25" i="8"/>
  <c r="G26" i="8"/>
  <c r="G27" i="8"/>
  <c r="G28" i="8"/>
  <c r="G31" i="8"/>
  <c r="G33" i="8"/>
  <c r="G34" i="8"/>
  <c r="G35" i="8"/>
  <c r="G36" i="8"/>
  <c r="G37" i="8"/>
  <c r="G38" i="8"/>
  <c r="G40" i="8"/>
  <c r="G43" i="8"/>
  <c r="G44" i="8"/>
  <c r="G45" i="8"/>
  <c r="G46" i="8"/>
  <c r="G49" i="8"/>
  <c r="G51" i="8"/>
  <c r="G54" i="8"/>
  <c r="G55" i="8"/>
  <c r="G58" i="8"/>
  <c r="G60" i="8"/>
  <c r="G62" i="8"/>
  <c r="G63" i="8"/>
  <c r="G64" i="8"/>
  <c r="G66" i="8"/>
  <c r="G67" i="8"/>
  <c r="G70" i="8"/>
  <c r="G71" i="8"/>
  <c r="G74" i="8"/>
  <c r="G75" i="8"/>
  <c r="G80" i="8"/>
  <c r="G81" i="8"/>
  <c r="G82" i="8"/>
  <c r="G83" i="8"/>
  <c r="G84" i="8"/>
  <c r="G85" i="8"/>
  <c r="G86" i="8"/>
  <c r="G87" i="8"/>
  <c r="G88" i="8"/>
  <c r="G89" i="8"/>
  <c r="G93" i="8"/>
  <c r="G94" i="8"/>
  <c r="G102" i="8"/>
  <c r="G110" i="8"/>
  <c r="G120" i="8"/>
  <c r="G127" i="8"/>
  <c r="G131" i="8"/>
  <c r="G132" i="8"/>
  <c r="G133" i="8"/>
  <c r="G134" i="8"/>
  <c r="G137" i="8"/>
  <c r="G138" i="8"/>
  <c r="G147" i="8"/>
  <c r="G149" i="8"/>
  <c r="G151" i="8"/>
  <c r="G152" i="8"/>
  <c r="G153" i="8"/>
  <c r="G154" i="8"/>
  <c r="G155" i="8"/>
  <c r="G156" i="8"/>
  <c r="G157" i="8"/>
  <c r="G163" i="8"/>
  <c r="G166" i="8"/>
  <c r="G170" i="8"/>
  <c r="G172" i="8"/>
  <c r="G173" i="8"/>
  <c r="G174" i="8"/>
  <c r="G175" i="8"/>
  <c r="G177" i="8"/>
  <c r="G181" i="8"/>
  <c r="G182" i="8"/>
  <c r="G183" i="8"/>
  <c r="G184" i="8"/>
  <c r="G185" i="8"/>
  <c r="G186" i="8"/>
  <c r="G191" i="8"/>
  <c r="G192" i="8"/>
  <c r="G194" i="8"/>
  <c r="G197" i="8"/>
  <c r="G198" i="8"/>
  <c r="G201" i="8"/>
  <c r="G204" i="8"/>
  <c r="G208" i="8"/>
  <c r="G209" i="8"/>
  <c r="G210" i="8"/>
  <c r="G211" i="8"/>
  <c r="G214" i="8"/>
  <c r="G217" i="8"/>
  <c r="G219" i="8"/>
  <c r="G221" i="8"/>
  <c r="G222" i="8"/>
  <c r="G223" i="8"/>
  <c r="G227" i="8"/>
  <c r="G228" i="8"/>
  <c r="G240" i="8"/>
  <c r="G241" i="8"/>
  <c r="G242" i="8"/>
  <c r="G243" i="8"/>
  <c r="G244" i="8"/>
  <c r="G245" i="8"/>
  <c r="G246" i="8"/>
  <c r="G250" i="8"/>
  <c r="G251" i="8"/>
  <c r="G252" i="8"/>
  <c r="G253" i="8"/>
  <c r="G255" i="8"/>
  <c r="G256" i="8"/>
  <c r="G257" i="8"/>
  <c r="G258" i="8"/>
  <c r="G259" i="8"/>
  <c r="G260" i="8"/>
  <c r="G261" i="8"/>
  <c r="G263" i="8"/>
  <c r="G264" i="8"/>
  <c r="G265" i="8"/>
  <c r="G266" i="8"/>
  <c r="G267" i="8"/>
  <c r="G268" i="8"/>
  <c r="G269" i="8"/>
  <c r="G271" i="8"/>
  <c r="G273" i="8"/>
  <c r="G274" i="8"/>
  <c r="G278" i="8"/>
  <c r="G279" i="8"/>
  <c r="G280" i="8"/>
  <c r="G281" i="8"/>
  <c r="G284" i="8"/>
  <c r="G287" i="8"/>
  <c r="G288" i="8"/>
  <c r="G289" i="8"/>
  <c r="G294" i="8"/>
  <c r="G295" i="8"/>
  <c r="G297" i="8"/>
  <c r="G298" i="8"/>
  <c r="G299" i="8"/>
  <c r="G301" i="8"/>
  <c r="G302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40" i="8"/>
  <c r="G342" i="8"/>
  <c r="G343" i="8"/>
  <c r="G344" i="8"/>
  <c r="G345" i="8"/>
  <c r="G346" i="8"/>
  <c r="G349" i="8"/>
  <c r="G350" i="8"/>
  <c r="G351" i="8"/>
  <c r="G352" i="8"/>
  <c r="G354" i="8"/>
  <c r="G356" i="8"/>
  <c r="G358" i="8"/>
  <c r="G359" i="8"/>
  <c r="G363" i="8"/>
  <c r="G365" i="8"/>
  <c r="G369" i="8"/>
  <c r="G371" i="8"/>
  <c r="G376" i="8"/>
  <c r="G377" i="8"/>
  <c r="G380" i="8"/>
  <c r="G381" i="8"/>
  <c r="G383" i="8"/>
  <c r="G384" i="8"/>
  <c r="G385" i="8"/>
  <c r="G389" i="8"/>
  <c r="G391" i="8"/>
  <c r="G392" i="8"/>
  <c r="G393" i="8"/>
  <c r="G394" i="8"/>
  <c r="G399" i="8"/>
  <c r="G400" i="8"/>
  <c r="G401" i="8"/>
  <c r="G402" i="8"/>
  <c r="G403" i="8"/>
  <c r="G405" i="8"/>
  <c r="G406" i="8"/>
  <c r="G408" i="8"/>
  <c r="G409" i="8"/>
  <c r="G410" i="8"/>
  <c r="G413" i="8"/>
  <c r="G414" i="8"/>
  <c r="G415" i="8"/>
  <c r="G416" i="8"/>
  <c r="G417" i="8"/>
  <c r="G418" i="8"/>
  <c r="G419" i="8"/>
  <c r="G422" i="8"/>
  <c r="G423" i="8"/>
  <c r="G424" i="8"/>
  <c r="G425" i="8"/>
  <c r="G426" i="8"/>
  <c r="G429" i="8"/>
  <c r="G432" i="8"/>
  <c r="G434" i="8"/>
  <c r="G436" i="8"/>
  <c r="G438" i="8"/>
  <c r="G439" i="8"/>
  <c r="G442" i="8"/>
  <c r="G443" i="8"/>
  <c r="G444" i="8"/>
  <c r="G445" i="8"/>
  <c r="G447" i="8"/>
  <c r="G449" i="8"/>
  <c r="G453" i="8"/>
  <c r="G458" i="8"/>
  <c r="G459" i="8"/>
  <c r="G460" i="8"/>
  <c r="G462" i="8"/>
  <c r="G463" i="8"/>
  <c r="G464" i="8"/>
  <c r="G465" i="8"/>
  <c r="G466" i="8"/>
  <c r="G467" i="8"/>
  <c r="G469" i="8"/>
  <c r="G470" i="8"/>
  <c r="G471" i="8"/>
  <c r="G472" i="8"/>
  <c r="G473" i="8"/>
  <c r="G477" i="8"/>
  <c r="G478" i="8"/>
  <c r="G479" i="8"/>
  <c r="G480" i="8"/>
  <c r="G482" i="8"/>
  <c r="G483" i="8"/>
  <c r="G484" i="8"/>
  <c r="G485" i="8"/>
  <c r="G489" i="8"/>
  <c r="G490" i="8"/>
  <c r="G491" i="8"/>
  <c r="G492" i="8"/>
  <c r="G493" i="8"/>
  <c r="G495" i="8"/>
  <c r="G496" i="8"/>
  <c r="G497" i="8"/>
  <c r="G498" i="8"/>
  <c r="G500" i="8"/>
  <c r="G501" i="8"/>
  <c r="G505" i="8"/>
  <c r="G508" i="8"/>
  <c r="G509" i="8"/>
  <c r="G510" i="8"/>
  <c r="G511" i="8"/>
  <c r="G513" i="8"/>
  <c r="G514" i="8"/>
  <c r="G515" i="8"/>
  <c r="G516" i="8"/>
  <c r="G518" i="8"/>
  <c r="G519" i="8"/>
  <c r="G520" i="8"/>
  <c r="G521" i="8"/>
  <c r="G523" i="8"/>
  <c r="G524" i="8"/>
  <c r="G525" i="8"/>
  <c r="G527" i="8"/>
  <c r="G528" i="8"/>
  <c r="G529" i="8"/>
  <c r="G530" i="8"/>
  <c r="G532" i="8"/>
  <c r="G533" i="8"/>
  <c r="G534" i="8"/>
  <c r="G535" i="8"/>
  <c r="G536" i="8"/>
  <c r="G537" i="8"/>
  <c r="G539" i="8"/>
  <c r="G542" i="8"/>
  <c r="G543" i="8"/>
  <c r="G544" i="8"/>
  <c r="G545" i="8"/>
  <c r="G546" i="8"/>
  <c r="G547" i="8"/>
  <c r="G548" i="8"/>
  <c r="G550" i="8"/>
  <c r="G551" i="8"/>
  <c r="G552" i="8"/>
  <c r="G553" i="8"/>
  <c r="G554" i="8"/>
  <c r="G555" i="8"/>
  <c r="G556" i="8"/>
  <c r="G557" i="8"/>
  <c r="G558" i="8"/>
  <c r="G559" i="8"/>
  <c r="G561" i="8"/>
  <c r="G562" i="8"/>
  <c r="G2" i="8"/>
  <c r="BG305" i="1"/>
  <c r="BG306" i="1"/>
  <c r="BG307" i="1"/>
  <c r="BG308" i="1"/>
  <c r="BG309" i="1"/>
  <c r="BG310" i="1"/>
  <c r="BG311" i="1"/>
  <c r="BG2" i="1"/>
  <c r="BG312" i="1"/>
  <c r="BG313" i="1"/>
  <c r="BG314" i="1"/>
  <c r="BG315" i="1"/>
  <c r="BG316" i="1"/>
  <c r="BG317" i="1"/>
  <c r="BG3" i="1"/>
  <c r="BG318" i="1"/>
  <c r="BG319" i="1"/>
  <c r="BG320" i="1"/>
  <c r="BG321" i="1"/>
  <c r="BG4" i="1"/>
  <c r="BG322" i="1"/>
  <c r="BG323" i="1"/>
  <c r="BG324" i="1"/>
  <c r="BG325" i="1"/>
  <c r="BG326" i="1"/>
  <c r="BG327" i="1"/>
  <c r="BG328" i="1"/>
  <c r="BG5" i="1"/>
  <c r="BG329" i="1"/>
  <c r="BG330" i="1"/>
  <c r="BG331" i="1"/>
  <c r="BG332" i="1"/>
  <c r="BG333" i="1"/>
  <c r="BG334" i="1"/>
  <c r="BG335" i="1"/>
  <c r="BG6" i="1"/>
  <c r="BG7" i="1"/>
  <c r="BG336" i="1"/>
  <c r="BG8" i="1"/>
  <c r="BG337" i="1"/>
  <c r="BG338" i="1"/>
  <c r="BG9" i="1"/>
  <c r="BG130" i="1"/>
  <c r="BG149" i="1"/>
  <c r="BG339" i="1"/>
  <c r="BG223" i="1"/>
  <c r="BG482" i="1"/>
  <c r="BG340" i="1"/>
  <c r="BG341" i="1"/>
  <c r="BG342" i="1"/>
  <c r="BG343" i="1"/>
  <c r="BG344" i="1"/>
  <c r="BG345" i="1"/>
  <c r="BG151" i="1"/>
  <c r="BG10" i="1"/>
  <c r="BG18" i="1"/>
  <c r="BG11" i="1"/>
  <c r="BG346" i="1"/>
  <c r="BG147" i="1"/>
  <c r="BG148" i="1"/>
  <c r="BG347" i="1"/>
  <c r="BG348" i="1"/>
  <c r="BG240" i="1"/>
  <c r="BG182" i="1"/>
  <c r="BG349" i="1"/>
  <c r="BG12" i="1"/>
  <c r="BG350" i="1"/>
  <c r="BG351" i="1"/>
  <c r="BG224" i="1"/>
  <c r="BG352" i="1"/>
  <c r="BG353" i="1"/>
  <c r="BG489" i="1"/>
  <c r="BG490" i="1"/>
  <c r="BG354" i="1"/>
  <c r="BG27" i="1"/>
  <c r="BG355" i="1"/>
  <c r="BG491" i="1"/>
  <c r="BG37" i="1"/>
  <c r="BG356" i="1"/>
  <c r="BG13" i="1"/>
  <c r="BG357" i="1"/>
  <c r="BG358" i="1"/>
  <c r="BG14" i="1"/>
  <c r="BG359" i="1"/>
  <c r="BG360" i="1"/>
  <c r="BG15" i="1"/>
  <c r="BG361" i="1"/>
  <c r="BG362" i="1"/>
  <c r="BG363" i="1"/>
  <c r="BG364" i="1"/>
  <c r="BG225" i="1"/>
  <c r="BG226" i="1"/>
  <c r="BG365" i="1"/>
  <c r="BG227" i="1"/>
  <c r="BG366" i="1"/>
  <c r="BG367" i="1"/>
  <c r="BG368" i="1"/>
  <c r="BG177" i="1"/>
  <c r="BG369" i="1"/>
  <c r="BG241" i="1"/>
  <c r="BG16" i="1"/>
  <c r="BG370" i="1"/>
  <c r="BG371" i="1"/>
  <c r="BG372" i="1"/>
  <c r="BG373" i="1"/>
  <c r="BG374" i="1"/>
  <c r="BG375" i="1"/>
  <c r="BG496" i="1"/>
  <c r="BG242" i="1"/>
  <c r="BG501" i="1"/>
  <c r="BG228" i="1"/>
  <c r="BG376" i="1"/>
  <c r="BG377" i="1"/>
  <c r="BG378" i="1"/>
  <c r="BG379" i="1"/>
  <c r="BG380" i="1"/>
  <c r="BG229" i="1"/>
  <c r="BG230" i="1"/>
  <c r="BG381" i="1"/>
  <c r="BG231" i="1"/>
  <c r="BG505" i="1"/>
  <c r="BG178" i="1"/>
  <c r="BG382" i="1"/>
  <c r="BG383" i="1"/>
  <c r="BG384" i="1"/>
  <c r="BG385" i="1"/>
  <c r="BG386" i="1"/>
  <c r="BG508" i="1"/>
  <c r="BG387" i="1"/>
  <c r="BG388" i="1"/>
  <c r="BG509" i="1"/>
  <c r="BG389" i="1"/>
  <c r="BG17" i="1"/>
  <c r="BG515" i="1"/>
  <c r="BG390" i="1"/>
  <c r="BG131" i="1"/>
  <c r="BG179" i="1"/>
  <c r="BG516" i="1"/>
  <c r="BG44" i="1"/>
  <c r="BG391" i="1"/>
  <c r="BG232" i="1"/>
  <c r="BG392" i="1"/>
  <c r="BG393" i="1"/>
  <c r="BG152" i="1"/>
  <c r="BG394" i="1"/>
  <c r="BG233" i="1"/>
  <c r="BG19" i="1"/>
  <c r="BG395" i="1"/>
  <c r="BG396" i="1"/>
  <c r="BG180" i="1"/>
  <c r="BG20" i="1"/>
  <c r="BG234" i="1"/>
  <c r="BG397" i="1"/>
  <c r="BG518" i="1"/>
  <c r="BG521" i="1"/>
  <c r="BG235" i="1"/>
  <c r="BG398" i="1"/>
  <c r="BG527" i="1"/>
  <c r="BG399" i="1"/>
  <c r="BG243" i="1"/>
  <c r="BG400" i="1"/>
  <c r="BG528" i="1"/>
  <c r="BG401" i="1"/>
  <c r="BG402" i="1"/>
  <c r="BG533" i="1"/>
  <c r="BG236" i="1"/>
  <c r="BG403" i="1"/>
  <c r="BG404" i="1"/>
  <c r="BG405" i="1"/>
  <c r="BG406" i="1"/>
  <c r="BG407" i="1"/>
  <c r="BG408" i="1"/>
  <c r="BG535" i="1"/>
  <c r="BG539" i="1"/>
  <c r="BG237" i="1"/>
  <c r="BG409" i="1"/>
  <c r="BG150" i="1"/>
  <c r="BG181" i="1"/>
  <c r="BG410" i="1"/>
  <c r="BG22" i="1"/>
  <c r="BG23" i="1"/>
  <c r="BG411" i="1"/>
  <c r="BG412" i="1"/>
  <c r="BG413" i="1"/>
  <c r="BG414" i="1"/>
  <c r="BG415" i="1"/>
  <c r="BG51" i="1"/>
  <c r="BG416" i="1"/>
  <c r="BG417" i="1"/>
  <c r="BG418" i="1"/>
  <c r="BG238" i="1"/>
  <c r="BG419" i="1"/>
  <c r="BG420" i="1"/>
  <c r="BG421" i="1"/>
  <c r="BG422" i="1"/>
  <c r="BG423" i="1"/>
  <c r="BG424" i="1"/>
  <c r="BG544" i="1"/>
  <c r="BG425" i="1"/>
  <c r="BG239" i="1"/>
  <c r="BG426" i="1"/>
  <c r="BG427" i="1"/>
  <c r="BG428" i="1"/>
  <c r="BG429" i="1"/>
  <c r="BG244" i="1"/>
  <c r="BG430" i="1"/>
  <c r="BG431" i="1"/>
  <c r="BG432" i="1"/>
  <c r="BG433" i="1"/>
  <c r="BG153" i="1"/>
  <c r="BG434" i="1"/>
  <c r="BG24" i="1"/>
  <c r="BG245" i="1"/>
  <c r="BG246" i="1"/>
  <c r="BG25" i="1"/>
  <c r="BG435" i="1"/>
  <c r="BG54" i="1"/>
  <c r="BG26" i="1"/>
  <c r="BG548" i="1"/>
  <c r="BG436" i="1"/>
  <c r="BG551" i="1"/>
  <c r="BG437" i="1"/>
  <c r="BG28" i="1"/>
  <c r="BG438" i="1"/>
  <c r="BG439" i="1"/>
  <c r="BG251" i="1"/>
  <c r="BG440" i="1"/>
  <c r="BG29" i="1"/>
  <c r="BG441" i="1"/>
  <c r="BG442" i="1"/>
  <c r="BG30" i="1"/>
  <c r="BG443" i="1"/>
  <c r="BG553" i="1"/>
  <c r="BG444" i="1"/>
  <c r="BG554" i="1"/>
  <c r="BG132" i="1"/>
  <c r="BG445" i="1"/>
  <c r="BG446" i="1"/>
  <c r="BG556" i="1"/>
  <c r="BG253" i="1"/>
  <c r="BG447" i="1"/>
  <c r="BG448" i="1"/>
  <c r="BG255" i="1"/>
  <c r="BG256" i="1"/>
  <c r="BG257" i="1"/>
  <c r="BG449" i="1"/>
  <c r="BG450" i="1"/>
  <c r="BG451" i="1"/>
  <c r="BG452" i="1"/>
  <c r="BG266" i="1"/>
  <c r="BG154" i="1"/>
  <c r="BG31" i="1"/>
  <c r="BG453" i="1"/>
  <c r="BG454" i="1"/>
  <c r="BG455" i="1"/>
  <c r="BG456" i="1"/>
  <c r="BG457" i="1"/>
  <c r="BG187" i="1"/>
  <c r="BG32" i="1"/>
  <c r="BG458" i="1"/>
  <c r="BG158" i="1"/>
  <c r="BG459" i="1"/>
  <c r="BG188" i="1"/>
  <c r="BG460" i="1"/>
  <c r="BG461" i="1"/>
  <c r="BG462" i="1"/>
  <c r="BG189" i="1"/>
  <c r="BG247" i="1"/>
  <c r="BG463" i="1"/>
  <c r="BG248" i="1"/>
  <c r="BG249" i="1"/>
  <c r="BG464" i="1"/>
  <c r="BG95" i="1"/>
  <c r="BG250" i="1"/>
  <c r="BG465" i="1"/>
  <c r="BG135" i="1"/>
  <c r="BG183" i="1"/>
  <c r="BG252" i="1"/>
  <c r="BG67" i="1"/>
  <c r="BG466" i="1"/>
  <c r="BG121" i="1"/>
  <c r="BG467" i="1"/>
  <c r="BG190" i="1"/>
  <c r="BG33" i="1"/>
  <c r="BG468" i="1"/>
  <c r="BG122" i="1"/>
  <c r="BG469" i="1"/>
  <c r="BG470" i="1"/>
  <c r="BG191" i="1"/>
  <c r="BG96" i="1"/>
  <c r="BG254" i="1"/>
  <c r="BG120" i="1"/>
  <c r="BG471" i="1"/>
  <c r="BG472" i="1"/>
  <c r="BG155" i="1"/>
  <c r="BG156" i="1"/>
  <c r="BG192" i="1"/>
  <c r="BG473" i="1"/>
  <c r="BG474" i="1"/>
  <c r="BG34" i="1"/>
  <c r="BG111" i="1"/>
  <c r="BG258" i="1"/>
  <c r="BG259" i="1"/>
  <c r="BG475" i="1"/>
  <c r="BG476" i="1"/>
  <c r="BG477" i="1"/>
  <c r="BG478" i="1"/>
  <c r="BG260" i="1"/>
  <c r="BG479" i="1"/>
  <c r="BG136" i="1"/>
  <c r="BG261" i="1"/>
  <c r="BG262" i="1"/>
  <c r="BG263" i="1"/>
  <c r="BG159" i="1"/>
  <c r="BG160" i="1"/>
  <c r="BG264" i="1"/>
  <c r="BG193" i="1"/>
  <c r="BG137" i="1"/>
  <c r="BG265" i="1"/>
  <c r="BG194" i="1"/>
  <c r="BG76" i="1"/>
  <c r="BG112" i="1"/>
  <c r="BG559" i="1"/>
  <c r="BG138" i="1"/>
  <c r="BG72" i="1"/>
  <c r="BG480" i="1"/>
  <c r="BG86" i="1"/>
  <c r="BG103" i="1"/>
  <c r="BG267" i="1"/>
  <c r="BG161" i="1"/>
  <c r="BG481" i="1"/>
  <c r="BG70" i="1"/>
  <c r="BG268" i="1"/>
  <c r="BG483" i="1"/>
  <c r="BG484" i="1"/>
  <c r="BG485" i="1"/>
  <c r="BG486" i="1"/>
  <c r="BG195" i="1"/>
  <c r="BG97" i="1"/>
  <c r="BG487" i="1"/>
  <c r="BG488" i="1"/>
  <c r="BG162" i="1"/>
  <c r="BG163" i="1"/>
  <c r="BG269" i="1"/>
  <c r="BG65" i="1"/>
  <c r="BG80" i="1"/>
  <c r="BG164" i="1"/>
  <c r="BG74" i="1"/>
  <c r="BG90" i="1"/>
  <c r="BG196" i="1"/>
  <c r="BG270" i="1"/>
  <c r="BG165" i="1"/>
  <c r="BG36" i="1"/>
  <c r="BG113" i="1"/>
  <c r="BG184" i="1"/>
  <c r="BG64" i="1"/>
  <c r="BG492" i="1"/>
  <c r="BG197" i="1"/>
  <c r="BG271" i="1"/>
  <c r="BG493" i="1"/>
  <c r="BG494" i="1"/>
  <c r="BG495" i="1"/>
  <c r="BG71" i="1"/>
  <c r="BG198" i="1"/>
  <c r="BG38" i="1"/>
  <c r="BG497" i="1"/>
  <c r="BG272" i="1"/>
  <c r="BG498" i="1"/>
  <c r="BG499" i="1"/>
  <c r="BG166" i="1"/>
  <c r="BG39" i="1"/>
  <c r="BG167" i="1"/>
  <c r="BG168" i="1"/>
  <c r="BG199" i="1"/>
  <c r="BG500" i="1"/>
  <c r="BG133" i="1"/>
  <c r="BG502" i="1"/>
  <c r="BG503" i="1"/>
  <c r="BG200" i="1"/>
  <c r="BG40" i="1"/>
  <c r="BG504" i="1"/>
  <c r="BG114" i="1"/>
  <c r="BG41" i="1"/>
  <c r="BG273" i="1"/>
  <c r="BG274" i="1"/>
  <c r="BG42" i="1"/>
  <c r="BG201" i="1"/>
  <c r="BG275" i="1"/>
  <c r="BG276" i="1"/>
  <c r="BG61" i="1"/>
  <c r="BG185" i="1"/>
  <c r="BG506" i="1"/>
  <c r="BG507" i="1"/>
  <c r="BG139" i="1"/>
  <c r="BG169" i="1"/>
  <c r="BG102" i="1"/>
  <c r="BG140" i="1"/>
  <c r="BG81" i="1"/>
  <c r="BG202" i="1"/>
  <c r="BG170" i="1"/>
  <c r="BG98" i="1"/>
  <c r="BG115" i="1"/>
  <c r="BG510" i="1"/>
  <c r="BG141" i="1"/>
  <c r="BG203" i="1"/>
  <c r="BG277" i="1"/>
  <c r="BG104" i="1"/>
  <c r="BG142" i="1"/>
  <c r="BG278" i="1"/>
  <c r="BG279" i="1"/>
  <c r="BG204" i="1"/>
  <c r="BG280" i="1"/>
  <c r="BG511" i="1"/>
  <c r="BG123" i="1"/>
  <c r="BG105" i="1"/>
  <c r="BG205" i="1"/>
  <c r="BG171" i="1"/>
  <c r="BG281" i="1"/>
  <c r="BG512" i="1"/>
  <c r="BG282" i="1"/>
  <c r="BG513" i="1"/>
  <c r="BG116" i="1"/>
  <c r="BG143" i="1"/>
  <c r="BG514" i="1"/>
  <c r="BG206" i="1"/>
  <c r="BG124" i="1"/>
  <c r="BG283" i="1"/>
  <c r="BG43" i="1"/>
  <c r="BG207" i="1"/>
  <c r="BG99" i="1"/>
  <c r="BG106" i="1"/>
  <c r="BG93" i="1"/>
  <c r="BG284" i="1"/>
  <c r="BG285" i="1"/>
  <c r="BG172" i="1"/>
  <c r="BG110" i="1"/>
  <c r="BG517" i="1"/>
  <c r="BG157" i="1"/>
  <c r="BG117" i="1"/>
  <c r="BG118" i="1"/>
  <c r="BG286" i="1"/>
  <c r="BG94" i="1"/>
  <c r="BG45" i="1"/>
  <c r="BG519" i="1"/>
  <c r="BG119" i="1"/>
  <c r="BG173" i="1"/>
  <c r="BG520" i="1"/>
  <c r="BG46" i="1"/>
  <c r="BG186" i="1"/>
  <c r="BG522" i="1"/>
  <c r="BG523" i="1"/>
  <c r="BG524" i="1"/>
  <c r="BG525" i="1"/>
  <c r="BG526" i="1"/>
  <c r="BG63" i="1"/>
  <c r="BG77" i="1"/>
  <c r="BG82" i="1"/>
  <c r="BG47" i="1"/>
  <c r="BG529" i="1"/>
  <c r="BG287" i="1"/>
  <c r="BG68" i="1"/>
  <c r="BG288" i="1"/>
  <c r="BG73" i="1"/>
  <c r="BG530" i="1"/>
  <c r="BG69" i="1"/>
  <c r="BG107" i="1"/>
  <c r="BG125" i="1"/>
  <c r="BG174" i="1"/>
  <c r="BG289" i="1"/>
  <c r="BG126" i="1"/>
  <c r="BG531" i="1"/>
  <c r="BG108" i="1"/>
  <c r="BG208" i="1"/>
  <c r="BG209" i="1"/>
  <c r="BG48" i="1"/>
  <c r="BG49" i="1"/>
  <c r="BG532" i="1"/>
  <c r="BG21" i="1"/>
  <c r="BG534" i="1"/>
  <c r="BG210" i="1"/>
  <c r="BG35" i="1"/>
  <c r="BG290" i="1"/>
  <c r="BG536" i="1"/>
  <c r="BG291" i="1"/>
  <c r="BG537" i="1"/>
  <c r="BG292" i="1"/>
  <c r="BG538" i="1"/>
  <c r="BG50" i="1"/>
  <c r="BG87" i="1"/>
  <c r="BG540" i="1"/>
  <c r="BG91" i="1"/>
  <c r="BG541" i="1"/>
  <c r="BG542" i="1"/>
  <c r="BG211" i="1"/>
  <c r="BG83" i="1"/>
  <c r="BG543" i="1"/>
  <c r="BG75" i="1"/>
  <c r="BG52" i="1"/>
  <c r="BG212" i="1"/>
  <c r="BG545" i="1"/>
  <c r="BG53" i="1"/>
  <c r="BG109" i="1"/>
  <c r="BG213" i="1"/>
  <c r="BG546" i="1"/>
  <c r="BG92" i="1"/>
  <c r="BG134" i="1"/>
  <c r="BG214" i="1"/>
  <c r="BG215" i="1"/>
  <c r="BG293" i="1"/>
  <c r="BG294" i="1"/>
  <c r="BG547" i="1"/>
  <c r="BG100" i="1"/>
  <c r="BG216" i="1"/>
  <c r="BG62" i="1"/>
  <c r="BG144" i="1"/>
  <c r="BG549" i="1"/>
  <c r="BG295" i="1"/>
  <c r="BG175" i="1"/>
  <c r="BG550" i="1"/>
  <c r="BG84" i="1"/>
  <c r="BG217" i="1"/>
  <c r="BG218" i="1"/>
  <c r="BG219" i="1"/>
  <c r="BG145" i="1"/>
  <c r="BG55" i="1"/>
  <c r="BG220" i="1"/>
  <c r="BG552" i="1"/>
  <c r="BG78" i="1"/>
  <c r="BG296" i="1"/>
  <c r="BG85" i="1"/>
  <c r="BG56" i="1"/>
  <c r="BG88" i="1"/>
  <c r="BG297" i="1"/>
  <c r="BG555" i="1"/>
  <c r="BG89" i="1"/>
  <c r="BG57" i="1"/>
  <c r="BG557" i="1"/>
  <c r="BG127" i="1"/>
  <c r="BG101" i="1"/>
  <c r="BG58" i="1"/>
  <c r="BG298" i="1"/>
  <c r="BG176" i="1"/>
  <c r="BG299" i="1"/>
  <c r="BG558" i="1"/>
  <c r="BG66" i="1"/>
  <c r="BG300" i="1"/>
  <c r="BG221" i="1"/>
  <c r="BG301" i="1"/>
  <c r="BG302" i="1"/>
  <c r="BG560" i="1"/>
  <c r="BG79" i="1"/>
  <c r="BG59" i="1"/>
  <c r="BG146" i="1"/>
  <c r="BG128" i="1"/>
  <c r="BG129" i="1"/>
  <c r="BG222" i="1"/>
  <c r="BG561" i="1"/>
  <c r="BG562" i="1"/>
  <c r="BG563" i="1"/>
  <c r="BG303" i="1"/>
  <c r="BG60" i="1"/>
  <c r="BG304" i="1"/>
  <c r="I4" i="8" l="1"/>
  <c r="I13" i="8"/>
  <c r="I131" i="8"/>
  <c r="I211" i="8"/>
  <c r="I392" i="8"/>
  <c r="I87" i="8"/>
  <c r="I255" i="8"/>
  <c r="I337" i="8"/>
  <c r="I35" i="8"/>
  <c r="I134" i="8"/>
  <c r="I173" i="8"/>
  <c r="I221" i="8"/>
  <c r="I243" i="8"/>
  <c r="I323" i="8"/>
  <c r="I498" i="8"/>
  <c r="I8" i="8"/>
  <c r="I18" i="8"/>
  <c r="I27" i="8"/>
  <c r="I36" i="8"/>
  <c r="I51" i="8"/>
  <c r="I127" i="8"/>
  <c r="I155" i="8"/>
  <c r="I174" i="8"/>
  <c r="I197" i="8"/>
  <c r="I222" i="8"/>
  <c r="I244" i="8"/>
  <c r="I258" i="8"/>
  <c r="I274" i="8"/>
  <c r="I325" i="8"/>
  <c r="I342" i="8"/>
  <c r="I415" i="8"/>
  <c r="I453" i="8"/>
  <c r="I532" i="8"/>
  <c r="I561" i="8"/>
  <c r="I380" i="8"/>
  <c r="I194" i="8"/>
  <c r="I466" i="8"/>
  <c r="I25" i="8"/>
  <c r="I204" i="8"/>
  <c r="I473" i="8"/>
  <c r="I60" i="8"/>
  <c r="I308" i="8"/>
  <c r="I63" i="8"/>
  <c r="I110" i="8"/>
  <c r="I147" i="8"/>
  <c r="I240" i="8"/>
  <c r="I289" i="8"/>
  <c r="I363" i="8"/>
  <c r="I34" i="8"/>
  <c r="I133" i="8"/>
  <c r="I172" i="8"/>
  <c r="I449" i="8"/>
  <c r="I7" i="8"/>
  <c r="I257" i="8"/>
  <c r="I365" i="8"/>
  <c r="I28" i="8"/>
  <c r="I81" i="8"/>
  <c r="I166" i="8"/>
  <c r="I208" i="8"/>
  <c r="I327" i="8"/>
  <c r="I536" i="8"/>
  <c r="I11" i="8"/>
  <c r="I83" i="8"/>
  <c r="I350" i="8"/>
  <c r="I23" i="8"/>
  <c r="I86" i="8"/>
  <c r="I49" i="8"/>
  <c r="I89" i="8"/>
  <c r="I241" i="8"/>
  <c r="I268" i="8"/>
  <c r="I338" i="8"/>
  <c r="I495" i="8"/>
  <c r="I559" i="8"/>
  <c r="I26" i="8"/>
  <c r="I67" i="8"/>
  <c r="I151" i="8"/>
  <c r="I295" i="8"/>
  <c r="I405" i="8"/>
  <c r="I479" i="8"/>
  <c r="I217" i="8"/>
  <c r="I175" i="8"/>
  <c r="I198" i="8"/>
  <c r="I223" i="8"/>
  <c r="I259" i="8"/>
  <c r="I485" i="8"/>
  <c r="I2" i="8"/>
  <c r="I157" i="8"/>
  <c r="I306" i="8"/>
  <c r="I423" i="8"/>
  <c r="I3" i="8"/>
  <c r="I12" i="8"/>
  <c r="I21" i="8"/>
  <c r="I31" i="8"/>
  <c r="I84" i="8"/>
  <c r="I191" i="8"/>
  <c r="I210" i="8"/>
  <c r="I284" i="8"/>
  <c r="I307" i="8"/>
  <c r="I333" i="8"/>
  <c r="I82" i="8"/>
  <c r="I43" i="8"/>
  <c r="I181" i="8"/>
  <c r="I227" i="8"/>
  <c r="I287" i="8"/>
  <c r="I518" i="8"/>
  <c r="I33" i="8"/>
  <c r="I75" i="8"/>
  <c r="I132" i="8"/>
  <c r="I267" i="8"/>
  <c r="I309" i="8"/>
  <c r="I383" i="8"/>
  <c r="I64" i="8"/>
  <c r="I163" i="8"/>
  <c r="I185" i="8"/>
  <c r="I256" i="8"/>
  <c r="I311" i="8"/>
  <c r="I529" i="8"/>
  <c r="I16" i="8"/>
  <c r="I186" i="8"/>
  <c r="I271" i="8"/>
  <c r="I530" i="8"/>
  <c r="I37" i="8"/>
  <c r="I70" i="8"/>
  <c r="I156" i="8"/>
  <c r="I343" i="8"/>
  <c r="I545" i="8"/>
  <c r="I513" i="8"/>
  <c r="I497" i="8"/>
  <c r="I465" i="8"/>
  <c r="I417" i="8"/>
  <c r="I401" i="8"/>
  <c r="I384" i="8"/>
  <c r="I352" i="8"/>
  <c r="I336" i="8"/>
  <c r="I320" i="8"/>
  <c r="I304" i="8"/>
  <c r="I288" i="8"/>
  <c r="I192" i="8"/>
  <c r="I80" i="8"/>
  <c r="I544" i="8"/>
  <c r="I528" i="8"/>
  <c r="I496" i="8"/>
  <c r="I480" i="8"/>
  <c r="I464" i="8"/>
  <c r="I432" i="8"/>
  <c r="I416" i="8"/>
  <c r="I400" i="8"/>
  <c r="I351" i="8"/>
  <c r="I335" i="8"/>
  <c r="I319" i="8"/>
  <c r="I543" i="8"/>
  <c r="I527" i="8"/>
  <c r="I511" i="8"/>
  <c r="I463" i="8"/>
  <c r="I447" i="8"/>
  <c r="I399" i="8"/>
  <c r="I334" i="8"/>
  <c r="I318" i="8"/>
  <c r="I302" i="8"/>
  <c r="I94" i="8"/>
  <c r="I62" i="8"/>
  <c r="I46" i="8"/>
  <c r="I558" i="8"/>
  <c r="I542" i="8"/>
  <c r="I510" i="8"/>
  <c r="I478" i="8"/>
  <c r="I462" i="8"/>
  <c r="I414" i="8"/>
  <c r="I381" i="8"/>
  <c r="I349" i="8"/>
  <c r="I317" i="8"/>
  <c r="I301" i="8"/>
  <c r="I269" i="8"/>
  <c r="I253" i="8"/>
  <c r="I93" i="8"/>
  <c r="I45" i="8"/>
  <c r="I557" i="8"/>
  <c r="I525" i="8"/>
  <c r="I509" i="8"/>
  <c r="I493" i="8"/>
  <c r="I477" i="8"/>
  <c r="I445" i="8"/>
  <c r="I429" i="8"/>
  <c r="I413" i="8"/>
  <c r="I332" i="8"/>
  <c r="I316" i="8"/>
  <c r="I252" i="8"/>
  <c r="I44" i="8"/>
  <c r="I556" i="8"/>
  <c r="I524" i="8"/>
  <c r="I508" i="8"/>
  <c r="I492" i="8"/>
  <c r="I460" i="8"/>
  <c r="I444" i="8"/>
  <c r="I331" i="8"/>
  <c r="I315" i="8"/>
  <c r="I299" i="8"/>
  <c r="I251" i="8"/>
  <c r="I219" i="8"/>
  <c r="I555" i="8"/>
  <c r="I491" i="8"/>
  <c r="I330" i="8"/>
  <c r="I266" i="8"/>
  <c r="I426" i="8"/>
  <c r="I377" i="8"/>
  <c r="I329" i="8"/>
  <c r="I281" i="8"/>
  <c r="I137" i="8"/>
  <c r="I9" i="8"/>
  <c r="I537" i="8"/>
  <c r="I505" i="8"/>
  <c r="I409" i="8"/>
  <c r="I393" i="8"/>
  <c r="I328" i="8"/>
  <c r="I264" i="8"/>
  <c r="I120" i="8"/>
  <c r="I88" i="8"/>
  <c r="I40" i="8"/>
  <c r="I552" i="8"/>
  <c r="I520" i="8"/>
  <c r="I472" i="8"/>
  <c r="I424" i="8"/>
  <c r="I408" i="8"/>
  <c r="I391" i="8"/>
  <c r="I359" i="8"/>
  <c r="I279" i="8"/>
  <c r="I263" i="8"/>
  <c r="I183" i="8"/>
  <c r="I71" i="8"/>
  <c r="I55" i="8"/>
  <c r="I523" i="8"/>
  <c r="I459" i="8"/>
  <c r="I346" i="8"/>
  <c r="I58" i="8"/>
  <c r="I554" i="8"/>
  <c r="I442" i="8"/>
  <c r="I553" i="8"/>
  <c r="I521" i="8"/>
  <c r="I489" i="8"/>
  <c r="I425" i="8"/>
  <c r="I376" i="8"/>
  <c r="I344" i="8"/>
  <c r="I312" i="8"/>
  <c r="I280" i="8"/>
  <c r="I184" i="8"/>
  <c r="I152" i="8"/>
  <c r="I24" i="8"/>
  <c r="I551" i="8"/>
  <c r="I535" i="8"/>
  <c r="I519" i="8"/>
  <c r="I471" i="8"/>
  <c r="I439" i="8"/>
  <c r="I358" i="8"/>
  <c r="I326" i="8"/>
  <c r="I310" i="8"/>
  <c r="I294" i="8"/>
  <c r="I278" i="8"/>
  <c r="I246" i="8"/>
  <c r="I214" i="8"/>
  <c r="I182" i="8"/>
  <c r="I102" i="8"/>
  <c r="I54" i="8"/>
  <c r="I38" i="8"/>
  <c r="I6" i="8"/>
  <c r="I550" i="8"/>
  <c r="I534" i="8"/>
  <c r="I470" i="8"/>
  <c r="I438" i="8"/>
  <c r="I422" i="8"/>
  <c r="I406" i="8"/>
  <c r="I389" i="8"/>
  <c r="I261" i="8"/>
  <c r="I245" i="8"/>
  <c r="I149" i="8"/>
  <c r="I85" i="8"/>
  <c r="I5" i="8"/>
  <c r="I539" i="8"/>
  <c r="I298" i="8"/>
  <c r="I170" i="8"/>
  <c r="I154" i="8"/>
  <c r="I138" i="8"/>
  <c r="I74" i="8"/>
  <c r="I458" i="8"/>
  <c r="I394" i="8"/>
  <c r="I345" i="8"/>
  <c r="I297" i="8"/>
  <c r="I201" i="8"/>
  <c r="I153" i="8"/>
  <c r="I533" i="8"/>
  <c r="I501" i="8"/>
  <c r="I469" i="8"/>
  <c r="I356" i="8"/>
  <c r="I340" i="8"/>
  <c r="I324" i="8"/>
  <c r="I260" i="8"/>
  <c r="I228" i="8"/>
  <c r="I548" i="8"/>
  <c r="I516" i="8"/>
  <c r="I500" i="8"/>
  <c r="I484" i="8"/>
  <c r="I436" i="8"/>
  <c r="I371" i="8"/>
  <c r="I443" i="8"/>
  <c r="I314" i="8"/>
  <c r="I250" i="8"/>
  <c r="I490" i="8"/>
  <c r="I410" i="8"/>
  <c r="I313" i="8"/>
  <c r="I265" i="8"/>
  <c r="I547" i="8"/>
  <c r="I515" i="8"/>
  <c r="I483" i="8"/>
  <c r="I467" i="8"/>
  <c r="I419" i="8"/>
  <c r="I403" i="8"/>
  <c r="I354" i="8"/>
  <c r="I242" i="8"/>
  <c r="I66" i="8"/>
  <c r="I562" i="8"/>
  <c r="I546" i="8"/>
  <c r="I514" i="8"/>
  <c r="I482" i="8"/>
  <c r="I434" i="8"/>
  <c r="I418" i="8"/>
  <c r="I402" i="8"/>
  <c r="I385" i="8"/>
  <c r="I369" i="8"/>
  <c r="I321" i="8"/>
  <c r="I305" i="8"/>
  <c r="I273" i="8"/>
  <c r="I209" i="8"/>
  <c r="I177" i="8"/>
  <c r="F550" i="8"/>
  <c r="F44" i="8"/>
  <c r="F501" i="8"/>
  <c r="F532" i="8"/>
  <c r="F470" i="8"/>
  <c r="F469" i="8"/>
  <c r="F403" i="8"/>
  <c r="F380" i="8"/>
  <c r="F308" i="8"/>
  <c r="F534" i="8"/>
  <c r="F436" i="8"/>
  <c r="F307" i="8"/>
  <c r="F306" i="8"/>
  <c r="F228" i="8"/>
  <c r="F227" i="8"/>
  <c r="F151" i="8"/>
  <c r="F439" i="8"/>
  <c r="F311" i="8"/>
  <c r="F183" i="8"/>
  <c r="F55" i="8"/>
  <c r="F7" i="8"/>
  <c r="F438" i="8"/>
  <c r="F422" i="8"/>
  <c r="F406" i="8"/>
  <c r="F358" i="8"/>
  <c r="F342" i="8"/>
  <c r="F326" i="8"/>
  <c r="F310" i="8"/>
  <c r="F294" i="8"/>
  <c r="F278" i="8"/>
  <c r="F246" i="8"/>
  <c r="F214" i="8"/>
  <c r="F198" i="8"/>
  <c r="F182" i="8"/>
  <c r="F166" i="8"/>
  <c r="F134" i="8"/>
  <c r="F102" i="8"/>
  <c r="F86" i="8"/>
  <c r="F70" i="8"/>
  <c r="F54" i="8"/>
  <c r="F38" i="8"/>
  <c r="F6" i="8"/>
  <c r="F2" i="8"/>
  <c r="F518" i="8"/>
  <c r="F533" i="8"/>
  <c r="F485" i="8"/>
  <c r="F453" i="8"/>
  <c r="F405" i="8"/>
  <c r="F389" i="8"/>
  <c r="F325" i="8"/>
  <c r="F309" i="8"/>
  <c r="F261" i="8"/>
  <c r="F245" i="8"/>
  <c r="F197" i="8"/>
  <c r="F181" i="8"/>
  <c r="F149" i="8"/>
  <c r="F133" i="8"/>
  <c r="F85" i="8"/>
  <c r="F37" i="8"/>
  <c r="F21" i="8"/>
  <c r="F5" i="8"/>
  <c r="F3" i="8"/>
  <c r="F131" i="8"/>
  <c r="F259" i="8"/>
  <c r="F515" i="8"/>
  <c r="F82" i="8"/>
  <c r="F210" i="8"/>
  <c r="F338" i="8"/>
  <c r="F466" i="8"/>
  <c r="F83" i="8"/>
  <c r="F211" i="8"/>
  <c r="F467" i="8"/>
  <c r="F34" i="8"/>
  <c r="F263" i="8"/>
  <c r="F391" i="8"/>
  <c r="F418" i="8"/>
  <c r="F519" i="8"/>
  <c r="F546" i="8"/>
  <c r="F67" i="8"/>
  <c r="F323" i="8"/>
  <c r="F18" i="8"/>
  <c r="F51" i="8"/>
  <c r="F242" i="8"/>
  <c r="F535" i="8"/>
  <c r="F505" i="8"/>
  <c r="F281" i="8"/>
  <c r="F24" i="8"/>
  <c r="F172" i="8"/>
  <c r="F243" i="8"/>
  <c r="F354" i="8"/>
  <c r="F392" i="8"/>
  <c r="F536" i="8"/>
  <c r="F471" i="8"/>
  <c r="F60" i="8"/>
  <c r="F137" i="8"/>
  <c r="F472" i="8"/>
  <c r="F402" i="8"/>
  <c r="F279" i="8"/>
  <c r="F170" i="8"/>
  <c r="F280" i="8"/>
  <c r="F394" i="8"/>
  <c r="F547" i="8"/>
  <c r="F23" i="8"/>
  <c r="F434" i="8"/>
  <c r="F66" i="8"/>
  <c r="F138" i="8"/>
  <c r="F359" i="8"/>
  <c r="F473" i="8"/>
  <c r="F71" i="8"/>
  <c r="F147" i="8"/>
  <c r="F295" i="8"/>
  <c r="F371" i="8"/>
  <c r="F482" i="8"/>
  <c r="F520" i="8"/>
  <c r="F186" i="8"/>
  <c r="F258" i="8"/>
  <c r="F297" i="8"/>
  <c r="F330" i="8"/>
  <c r="F483" i="8"/>
  <c r="F521" i="8"/>
  <c r="F555" i="8"/>
  <c r="F264" i="8"/>
  <c r="F298" i="8"/>
  <c r="F331" i="8"/>
  <c r="F408" i="8"/>
  <c r="F556" i="8"/>
  <c r="F340" i="8"/>
  <c r="F4" i="8"/>
  <c r="F35" i="8"/>
  <c r="F528" i="8"/>
  <c r="F464" i="8"/>
  <c r="F400" i="8"/>
  <c r="F336" i="8"/>
  <c r="F208" i="8"/>
  <c r="F80" i="8"/>
  <c r="F267" i="8"/>
  <c r="F266" i="8"/>
  <c r="F9" i="8"/>
  <c r="F444" i="8"/>
  <c r="F252" i="8"/>
  <c r="F423" i="8"/>
  <c r="F265" i="8"/>
  <c r="F8" i="8"/>
  <c r="F459" i="8"/>
  <c r="F443" i="8"/>
  <c r="F315" i="8"/>
  <c r="F219" i="8"/>
  <c r="F508" i="8"/>
  <c r="F343" i="8"/>
  <c r="F251" i="8"/>
  <c r="F516" i="8"/>
  <c r="F324" i="8"/>
  <c r="F244" i="8"/>
  <c r="F84" i="8"/>
  <c r="F36" i="8"/>
  <c r="F551" i="8"/>
  <c r="F120" i="8"/>
  <c r="F376" i="8"/>
  <c r="F496" i="8"/>
  <c r="F384" i="8"/>
  <c r="F320" i="8"/>
  <c r="F256" i="8"/>
  <c r="F192" i="8"/>
  <c r="F274" i="8"/>
  <c r="F558" i="8"/>
  <c r="F442" i="8"/>
  <c r="F523" i="8"/>
  <c r="F88" i="8"/>
  <c r="F316" i="8"/>
  <c r="F514" i="8"/>
  <c r="F344" i="8"/>
  <c r="F87" i="8"/>
  <c r="F554" i="8"/>
  <c r="F458" i="8"/>
  <c r="F426" i="8"/>
  <c r="F314" i="8"/>
  <c r="F58" i="8"/>
  <c r="F250" i="8"/>
  <c r="F163" i="8"/>
  <c r="F75" i="8"/>
  <c r="F548" i="8"/>
  <c r="F500" i="8"/>
  <c r="F356" i="8"/>
  <c r="F260" i="8"/>
  <c r="F132" i="8"/>
  <c r="F562" i="8"/>
  <c r="F217" i="8"/>
  <c r="F43" i="8"/>
  <c r="F299" i="8"/>
  <c r="F432" i="8"/>
  <c r="F304" i="8"/>
  <c r="F240" i="8"/>
  <c r="F16" i="8"/>
  <c r="F25" i="8"/>
  <c r="F542" i="8"/>
  <c r="F345" i="8"/>
  <c r="F425" i="8"/>
  <c r="F329" i="8"/>
  <c r="F89" i="8"/>
  <c r="F498" i="8"/>
  <c r="F419" i="8"/>
  <c r="F153" i="8"/>
  <c r="F74" i="8"/>
  <c r="F484" i="8"/>
  <c r="F553" i="8"/>
  <c r="F377" i="8"/>
  <c r="F544" i="8"/>
  <c r="F480" i="8"/>
  <c r="F416" i="8"/>
  <c r="F352" i="8"/>
  <c r="F288" i="8"/>
  <c r="F64" i="8"/>
  <c r="F194" i="8"/>
  <c r="F11" i="8"/>
  <c r="F530" i="8"/>
  <c r="F537" i="8"/>
  <c r="F393" i="8"/>
  <c r="F201" i="8"/>
  <c r="F328" i="8"/>
  <c r="F552" i="8"/>
  <c r="F424" i="8"/>
  <c r="F312" i="8"/>
  <c r="F184" i="8"/>
  <c r="F40" i="8"/>
  <c r="F492" i="8"/>
  <c r="F409" i="8"/>
  <c r="F327" i="8"/>
  <c r="F152" i="8"/>
  <c r="F561" i="8"/>
  <c r="F545" i="8"/>
  <c r="F529" i="8"/>
  <c r="F513" i="8"/>
  <c r="F497" i="8"/>
  <c r="F465" i="8"/>
  <c r="F449" i="8"/>
  <c r="F417" i="8"/>
  <c r="F401" i="8"/>
  <c r="F385" i="8"/>
  <c r="F369" i="8"/>
  <c r="F337" i="8"/>
  <c r="F321" i="8"/>
  <c r="F305" i="8"/>
  <c r="F289" i="8"/>
  <c r="F273" i="8"/>
  <c r="F257" i="8"/>
  <c r="F241" i="8"/>
  <c r="F209" i="8"/>
  <c r="F177" i="8"/>
  <c r="F81" i="8"/>
  <c r="F49" i="8"/>
  <c r="F33" i="8"/>
  <c r="F510" i="8"/>
  <c r="F462" i="8"/>
  <c r="F334" i="8"/>
  <c r="F94" i="8"/>
  <c r="F46" i="8"/>
  <c r="F525" i="8"/>
  <c r="F477" i="8"/>
  <c r="F429" i="8"/>
  <c r="F381" i="8"/>
  <c r="F333" i="8"/>
  <c r="F301" i="8"/>
  <c r="F253" i="8"/>
  <c r="F157" i="8"/>
  <c r="F13" i="8"/>
  <c r="F460" i="8"/>
  <c r="F284" i="8"/>
  <c r="F204" i="8"/>
  <c r="F156" i="8"/>
  <c r="F28" i="8"/>
  <c r="F12" i="8"/>
  <c r="F491" i="8"/>
  <c r="F363" i="8"/>
  <c r="F478" i="8"/>
  <c r="F350" i="8"/>
  <c r="F302" i="8"/>
  <c r="F110" i="8"/>
  <c r="F62" i="8"/>
  <c r="F557" i="8"/>
  <c r="F509" i="8"/>
  <c r="F445" i="8"/>
  <c r="F349" i="8"/>
  <c r="F93" i="8"/>
  <c r="F539" i="8"/>
  <c r="F155" i="8"/>
  <c r="F27" i="8"/>
  <c r="F490" i="8"/>
  <c r="F410" i="8"/>
  <c r="F346" i="8"/>
  <c r="F154" i="8"/>
  <c r="F26" i="8"/>
  <c r="F414" i="8"/>
  <c r="F318" i="8"/>
  <c r="F222" i="8"/>
  <c r="F174" i="8"/>
  <c r="F493" i="8"/>
  <c r="F413" i="8"/>
  <c r="F365" i="8"/>
  <c r="F317" i="8"/>
  <c r="F269" i="8"/>
  <c r="F221" i="8"/>
  <c r="F173" i="8"/>
  <c r="F45" i="8"/>
  <c r="F524" i="8"/>
  <c r="F332" i="8"/>
  <c r="F268" i="8"/>
  <c r="F489" i="8"/>
  <c r="F313" i="8"/>
  <c r="F185" i="8"/>
  <c r="F559" i="8"/>
  <c r="F543" i="8"/>
  <c r="F527" i="8"/>
  <c r="F511" i="8"/>
  <c r="F495" i="8"/>
  <c r="F479" i="8"/>
  <c r="F463" i="8"/>
  <c r="F447" i="8"/>
  <c r="F415" i="8"/>
  <c r="F399" i="8"/>
  <c r="F383" i="8"/>
  <c r="F351" i="8"/>
  <c r="F335" i="8"/>
  <c r="F319" i="8"/>
  <c r="F287" i="8"/>
  <c r="F271" i="8"/>
  <c r="F255" i="8"/>
  <c r="F223" i="8"/>
  <c r="F191" i="8"/>
  <c r="F175" i="8"/>
  <c r="F127" i="8"/>
  <c r="F63" i="8"/>
  <c r="F31" i="8"/>
  <c r="E2" i="31" l="1" a="1"/>
  <c r="E2" i="31" s="1"/>
  <c r="J2" i="31" s="1" a="1"/>
  <c r="J2" i="3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DE3AC5D-1EE4-45D4-BC35-1E0EA9E9172F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2" xr16:uid="{4954BCD3-3005-49F7-8A8A-F8F4365E12C5}" keepAlive="1" name="Query - Arsenal" description="Connection to the 'Arsenal' query in the workbook." type="5" refreshedVersion="0" background="1">
    <dbPr connection="Provider=Microsoft.Mashup.OleDb.1;Data Source=$Workbook$;Location=Arsenal;Extended Properties=&quot;&quot;" command="SELECT * FROM [Arsenal]"/>
  </connection>
  <connection id="3" xr16:uid="{1FEDBBED-DB0C-49EB-A5C4-5BB802580BFA}" keepAlive="1" name="Query - Aston Villa" description="Connection to the 'Aston Villa' query in the workbook." type="5" refreshedVersion="0" background="1">
    <dbPr connection="Provider=Microsoft.Mashup.OleDb.1;Data Source=$Workbook$;Location=&quot;Aston Villa&quot;;Extended Properties=&quot;&quot;" command="SELECT * FROM [Aston Villa]"/>
  </connection>
  <connection id="4" xr16:uid="{956148B3-8B26-4AA3-89E5-9CFC01A3ED5C}" keepAlive="1" name="Query - Bournemouth" description="Connection to the 'Bournemouth' query in the workbook." type="5" refreshedVersion="0" background="1">
    <dbPr connection="Provider=Microsoft.Mashup.OleDb.1;Data Source=$Workbook$;Location=Bournemouth;Extended Properties=&quot;&quot;" command="SELECT * FROM [Bournemouth]"/>
  </connection>
  <connection id="5" xr16:uid="{36B893A3-5BF4-4CCE-9B1B-BFFC1ACAC894}" keepAlive="1" name="Query - Brentford" description="Connection to the 'Brentford' query in the workbook." type="5" refreshedVersion="8" background="1" saveData="1">
    <dbPr connection="Provider=Microsoft.Mashup.OleDb.1;Data Source=$Workbook$;Location=Brentford;Extended Properties=&quot;&quot;" command="SELECT * FROM [Brentford]"/>
  </connection>
  <connection id="6" xr16:uid="{D58E4DAB-8B12-47EB-B4CC-A5B27A3702E4}" keepAlive="1" name="Query - Brighton" description="Connection to the 'Brighton' query in the workbook." type="5" refreshedVersion="0" background="1">
    <dbPr connection="Provider=Microsoft.Mashup.OleDb.1;Data Source=$Workbook$;Location=Brighton;Extended Properties=&quot;&quot;" command="SELECT * FROM [Brighton]"/>
  </connection>
  <connection id="7" xr16:uid="{AE48212E-7E17-4F93-81D3-8F1D63CF8453}" keepAlive="1" name="Query - Chelsea" description="Connection to the 'Chelsea' query in the workbook." type="5" refreshedVersion="8" background="1" saveData="1">
    <dbPr connection="Provider=Microsoft.Mashup.OleDb.1;Data Source=$Workbook$;Location=Chelsea;Extended Properties=&quot;&quot;" command="SELECT * FROM [Chelsea]"/>
  </connection>
  <connection id="8" xr16:uid="{463E9BC1-2F5C-4DA7-BB9D-00C1E627BCE3}" keepAlive="1" name="Query - Crystal Palace" description="Connection to the 'Crystal Palace' query in the workbook." type="5" refreshedVersion="8" background="1" saveData="1">
    <dbPr connection="Provider=Microsoft.Mashup.OleDb.1;Data Source=$Workbook$;Location=&quot;Crystal Palace&quot;;Extended Properties=&quot;&quot;" command="SELECT * FROM [Crystal Palace]"/>
  </connection>
  <connection id="9" xr16:uid="{AAC488D0-15FF-4FAB-8D2A-2E3B90695ADA}" keepAlive="1" name="Query - Everton" description="Connection to the 'Everton' query in the workbook." type="5" refreshedVersion="8" background="1" saveData="1">
    <dbPr connection="Provider=Microsoft.Mashup.OleDb.1;Data Source=$Workbook$;Location=Everton;Extended Properties=&quot;&quot;" command="SELECT * FROM [Everton]"/>
  </connection>
  <connection id="10" xr16:uid="{D978E253-39EB-4F2E-98B2-04DDD4DDE235}" keepAlive="1" name="Query - Fulham" description="Connection to the 'Fulham' query in the workbook." type="5" refreshedVersion="8" background="1" saveData="1">
    <dbPr connection="Provider=Microsoft.Mashup.OleDb.1;Data Source=$Workbook$;Location=Fulham;Extended Properties=&quot;&quot;" command="SELECT * FROM [Fulham]"/>
  </connection>
  <connection id="11" xr16:uid="{62114E29-2C45-45E5-8475-38DAEBE32595}" keepAlive="1" name="Query - Ipswich" description="Connection to the 'Ipswich' query in the workbook." type="5" refreshedVersion="8" background="1" saveData="1">
    <dbPr connection="Provider=Microsoft.Mashup.OleDb.1;Data Source=$Workbook$;Location=Ipswich;Extended Properties=&quot;&quot;" command="SELECT * FROM [Ipswich]"/>
  </connection>
  <connection id="12" xr16:uid="{2D550E93-FDC5-476F-B4FA-6F5548720788}" keepAlive="1" name="Query - Leicester" description="Connection to the 'Leicester' query in the workbook." type="5" refreshedVersion="8" background="1" saveData="1">
    <dbPr connection="Provider=Microsoft.Mashup.OleDb.1;Data Source=$Workbook$;Location=Leicester;Extended Properties=&quot;&quot;" command="SELECT * FROM [Leicester]"/>
  </connection>
  <connection id="13" xr16:uid="{C970F1A4-AFE6-466F-8C99-940F741E5F9C}" keepAlive="1" name="Query - Liverpool" description="Connection to the 'Liverpool' query in the workbook." type="5" refreshedVersion="8" background="1" saveData="1">
    <dbPr connection="Provider=Microsoft.Mashup.OleDb.1;Data Source=$Workbook$;Location=Liverpool;Extended Properties=&quot;&quot;" command="SELECT * FROM [Liverpool]"/>
  </connection>
  <connection id="14" xr16:uid="{B133F66C-F79B-4D3B-86AA-92F5F47AF53B}" keepAlive="1" name="Query - Manchester City" description="Connection to the 'Manchester City' query in the workbook." type="5" refreshedVersion="8" background="1" saveData="1">
    <dbPr connection="Provider=Microsoft.Mashup.OleDb.1;Data Source=$Workbook$;Location=&quot;Manchester City&quot;;Extended Properties=&quot;&quot;" command="SELECT * FROM [Manchester City]"/>
  </connection>
  <connection id="15" xr16:uid="{02894EC3-59E7-4E5A-A39D-0D2A5C8E9CE3}" keepAlive="1" name="Query - Manchester United" description="Connection to the 'Manchester United' query in the workbook." type="5" refreshedVersion="8" background="1" saveData="1">
    <dbPr connection="Provider=Microsoft.Mashup.OleDb.1;Data Source=$Workbook$;Location=&quot;Manchester United&quot;;Extended Properties=&quot;&quot;" command="SELECT * FROM [Manchester United]"/>
  </connection>
  <connection id="16" xr16:uid="{E178F93D-ACE9-4427-BC0C-A9D1F1564784}" keepAlive="1" name="Query - Newcastle" description="Connection to the 'Newcastle' query in the workbook." type="5" refreshedVersion="8" background="1" saveData="1">
    <dbPr connection="Provider=Microsoft.Mashup.OleDb.1;Data Source=$Workbook$;Location=Newcastle;Extended Properties=&quot;&quot;" command="SELECT * FROM [Newcastle]"/>
  </connection>
  <connection id="17" xr16:uid="{C4E5D30C-A7FC-47D6-BA5E-85563C920F9F}" keepAlive="1" name="Query - Nottingham Forest" description="Connection to the 'Nottingham Forest' query in the workbook." type="5" refreshedVersion="8" background="1" saveData="1">
    <dbPr connection="Provider=Microsoft.Mashup.OleDb.1;Data Source=$Workbook$;Location=&quot;Nottingham Forest&quot;;Extended Properties=&quot;&quot;" command="SELECT * FROM [Nottingham Forest]"/>
  </connection>
  <connection id="18" xr16:uid="{F34EEBE9-335D-491C-8302-605A8BE7DD4F}" keepAlive="1" name="Query - Southampton" description="Connection to the 'Southampton' query in the workbook." type="5" refreshedVersion="8" background="1" saveData="1">
    <dbPr connection="Provider=Microsoft.Mashup.OleDb.1;Data Source=$Workbook$;Location=Southampton;Extended Properties=&quot;&quot;" command="SELECT * FROM [Southampton]"/>
  </connection>
  <connection id="19" xr16:uid="{40B656A4-DC2E-471B-94F7-D4D3B2F7FA43}" keepAlive="1" name="Query - Tottenham" description="Connection to the 'Tottenham' query in the workbook." type="5" refreshedVersion="8" background="1" saveData="1">
    <dbPr connection="Provider=Microsoft.Mashup.OleDb.1;Data Source=$Workbook$;Location=Tottenham;Extended Properties=&quot;&quot;" command="SELECT * FROM [Tottenham]"/>
  </connection>
  <connection id="20" xr16:uid="{9B525CED-D259-4083-BEC5-F3B2F3888F0F}" keepAlive="1" name="Query - West Ham" description="Connection to the 'West Ham' query in the workbook." type="5" refreshedVersion="8" background="1" saveData="1">
    <dbPr connection="Provider=Microsoft.Mashup.OleDb.1;Data Source=$Workbook$;Location=&quot;West Ham&quot;;Extended Properties=&quot;&quot;" command="SELECT * FROM [West Ham]"/>
  </connection>
  <connection id="21" xr16:uid="{8345217B-41E0-4D6C-9776-1074C675976C}" keepAlive="1" name="Query - Wolves" description="Connection to the 'Wolves' query in the workbook." type="5" refreshedVersion="8" background="1" saveData="1">
    <dbPr connection="Provider=Microsoft.Mashup.OleDb.1;Data Source=$Workbook$;Location=Wolves;Extended Properties=&quot;&quot;" command="SELECT * FROM [Wolves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<sst xmlns="http://schemas.openxmlformats.org/spreadsheetml/2006/main" count="5183" uniqueCount="791">
  <si>
    <t>Player Name</t>
  </si>
  <si>
    <t>Club</t>
  </si>
  <si>
    <t>Nationality</t>
  </si>
  <si>
    <t>Position</t>
  </si>
  <si>
    <t>Appearances</t>
  </si>
  <si>
    <t>Minutes</t>
  </si>
  <si>
    <t>Goals</t>
  </si>
  <si>
    <t>Assists</t>
  </si>
  <si>
    <t>Shots</t>
  </si>
  <si>
    <t>Shots On Target</t>
  </si>
  <si>
    <t>Conversion %</t>
  </si>
  <si>
    <t>Big Chances Missed</t>
  </si>
  <si>
    <t>Hit Woodwork</t>
  </si>
  <si>
    <t>Offsides</t>
  </si>
  <si>
    <t>Touches</t>
  </si>
  <si>
    <t>Passes</t>
  </si>
  <si>
    <t>Successful Passes</t>
  </si>
  <si>
    <t>Passes%</t>
  </si>
  <si>
    <t>Crosses</t>
  </si>
  <si>
    <t>Successful Crosses</t>
  </si>
  <si>
    <t>Crosses %</t>
  </si>
  <si>
    <t>fThird Passes</t>
  </si>
  <si>
    <t>Successful fThird Passes</t>
  </si>
  <si>
    <t>fThird Passes %</t>
  </si>
  <si>
    <t>Through Balls</t>
  </si>
  <si>
    <t>Carries</t>
  </si>
  <si>
    <t>Progressive Carries</t>
  </si>
  <si>
    <t>Carries Ended with Goal</t>
  </si>
  <si>
    <t>Carries Ended with Assist</t>
  </si>
  <si>
    <t>Carries Ended with Shot</t>
  </si>
  <si>
    <t>Carries Ended with Chance</t>
  </si>
  <si>
    <t>Possession Won</t>
  </si>
  <si>
    <t>Dispossessed</t>
  </si>
  <si>
    <t>Clean Sheets</t>
  </si>
  <si>
    <t>Clearances</t>
  </si>
  <si>
    <t>Interceptions</t>
  </si>
  <si>
    <t>Blocks</t>
  </si>
  <si>
    <t>Tackles</t>
  </si>
  <si>
    <t>Ground Duels</t>
  </si>
  <si>
    <t>gDuels Won</t>
  </si>
  <si>
    <t>gDuels %</t>
  </si>
  <si>
    <t>Aerial Duels</t>
  </si>
  <si>
    <t>aDuels Won</t>
  </si>
  <si>
    <t>aDuels %</t>
  </si>
  <si>
    <t>Goals Conceded</t>
  </si>
  <si>
    <t>xGoT Conceded</t>
  </si>
  <si>
    <t>Own Goals</t>
  </si>
  <si>
    <t>Fouls</t>
  </si>
  <si>
    <t>Yellow Cards</t>
  </si>
  <si>
    <t>Red Cards</t>
  </si>
  <si>
    <t>Saves</t>
  </si>
  <si>
    <t>Saves %</t>
  </si>
  <si>
    <t>Penalties Saved</t>
  </si>
  <si>
    <t>Clearances Off Line</t>
  </si>
  <si>
    <t>Punches</t>
  </si>
  <si>
    <t>High Claims</t>
  </si>
  <si>
    <t>Goals Prevented</t>
  </si>
  <si>
    <t>Ben White</t>
  </si>
  <si>
    <t>Arsenal</t>
  </si>
  <si>
    <t>England</t>
  </si>
  <si>
    <t>Bukayo Saka</t>
  </si>
  <si>
    <t>David Raya</t>
  </si>
  <si>
    <t>Spain</t>
  </si>
  <si>
    <t>Declan Rice</t>
  </si>
  <si>
    <t>Ethan Nwaneri</t>
  </si>
  <si>
    <t>Gabriel Jesus</t>
  </si>
  <si>
    <t>Brazil</t>
  </si>
  <si>
    <t>Gabriel Magalhães</t>
  </si>
  <si>
    <t>Gabriel Martinelli</t>
  </si>
  <si>
    <t>Jakub Kiwior</t>
  </si>
  <si>
    <t>Poland</t>
  </si>
  <si>
    <t>Jorginho</t>
  </si>
  <si>
    <t>Italy</t>
  </si>
  <si>
    <t>Jurriën Timber</t>
  </si>
  <si>
    <t>Netherlands</t>
  </si>
  <si>
    <t>Kai Havertz</t>
  </si>
  <si>
    <t>Germany</t>
  </si>
  <si>
    <t>Kieran Tierney</t>
  </si>
  <si>
    <t>Scotland</t>
  </si>
  <si>
    <t>Leandro Trossard</t>
  </si>
  <si>
    <t>Belgium</t>
  </si>
  <si>
    <t>Martin Ødegaard</t>
  </si>
  <si>
    <t>Norway</t>
  </si>
  <si>
    <t>Mikel Merino</t>
  </si>
  <si>
    <t>Myles Lewis-Skelly</t>
  </si>
  <si>
    <t>Nathan Butler-Oyedeji</t>
  </si>
  <si>
    <t>Neto</t>
  </si>
  <si>
    <t>Oleksandr Zinchenko</t>
  </si>
  <si>
    <t>Ukraine</t>
  </si>
  <si>
    <t>Raheem Sterling</t>
  </si>
  <si>
    <t>Riccardo Calafiori</t>
  </si>
  <si>
    <t>Takehiro Tomiyasu</t>
  </si>
  <si>
    <t>Japan</t>
  </si>
  <si>
    <t>Thomas Partey</t>
  </si>
  <si>
    <t>Ghana</t>
  </si>
  <si>
    <t>William Saliba</t>
  </si>
  <si>
    <t>France</t>
  </si>
  <si>
    <t>Amadou Onana</t>
  </si>
  <si>
    <t>Aston Villa</t>
  </si>
  <si>
    <t>Andrés García</t>
  </si>
  <si>
    <t>Axel Disasi</t>
  </si>
  <si>
    <t>Boubacar Kamara</t>
  </si>
  <si>
    <t>Diego Carlos</t>
  </si>
  <si>
    <t>Donyell Malen</t>
  </si>
  <si>
    <t>Emiliano Buendía</t>
  </si>
  <si>
    <t>Argentina</t>
  </si>
  <si>
    <t>Emiliano Martínez</t>
  </si>
  <si>
    <t>Ezri Konsa</t>
  </si>
  <si>
    <t>Ian Maatsen</t>
  </si>
  <si>
    <t>Jacob Ramsey</t>
  </si>
  <si>
    <t>Jhon Durán</t>
  </si>
  <si>
    <t>Colombia</t>
  </si>
  <si>
    <t>John McGinn</t>
  </si>
  <si>
    <t>Kosta Nedeljkovic</t>
  </si>
  <si>
    <t>Serbia</t>
  </si>
  <si>
    <t>Lamare Bogarde</t>
  </si>
  <si>
    <t>Leon Bailey</t>
  </si>
  <si>
    <t>Jamaica</t>
  </si>
  <si>
    <t>Lucas Digne</t>
  </si>
  <si>
    <t>Marco Asensio</t>
  </si>
  <si>
    <t>Marcus Rashford</t>
  </si>
  <si>
    <t>Matty Cash</t>
  </si>
  <si>
    <t>Morgan Rogers</t>
  </si>
  <si>
    <t>Ollie Watkins</t>
  </si>
  <si>
    <t>Pau Torres</t>
  </si>
  <si>
    <t>Robin Olsen</t>
  </si>
  <si>
    <t>Sweden</t>
  </si>
  <si>
    <t>Ross Barkley</t>
  </si>
  <si>
    <t>Tyrone Mings</t>
  </si>
  <si>
    <t>Youri Tielemans</t>
  </si>
  <si>
    <t>Adam Smith</t>
  </si>
  <si>
    <t>Bournemouth</t>
  </si>
  <si>
    <t>Alex Scott</t>
  </si>
  <si>
    <t>Antoine Semenyo</t>
  </si>
  <si>
    <t>Ben Winterburn</t>
  </si>
  <si>
    <t>Dango Ouattara</t>
  </si>
  <si>
    <t>Burkina Faso</t>
  </si>
  <si>
    <t>Daniel Jebbison</t>
  </si>
  <si>
    <t>Canada</t>
  </si>
  <si>
    <t>David Brooks</t>
  </si>
  <si>
    <t>Wales</t>
  </si>
  <si>
    <t>Dean Huijsen</t>
  </si>
  <si>
    <t>Enes Ünal</t>
  </si>
  <si>
    <t>Turkiye</t>
  </si>
  <si>
    <t>Evanilson</t>
  </si>
  <si>
    <t>Illia Zabarnyi</t>
  </si>
  <si>
    <t>James Hill</t>
  </si>
  <si>
    <t>Julián Araujo</t>
  </si>
  <si>
    <t>Mexico</t>
  </si>
  <si>
    <t>Julio Soler</t>
  </si>
  <si>
    <t>Justin Kluivert</t>
  </si>
  <si>
    <t>Kepa</t>
  </si>
  <si>
    <t>Lewis Cook</t>
  </si>
  <si>
    <t>Lloyd Kelly</t>
  </si>
  <si>
    <t>Luis Sinisterra</t>
  </si>
  <si>
    <t>Marcos Senesi</t>
  </si>
  <si>
    <t>Marcus Tavernier</t>
  </si>
  <si>
    <t>Mark Travers</t>
  </si>
  <si>
    <t>Ireland</t>
  </si>
  <si>
    <t>Max Aarons</t>
  </si>
  <si>
    <t>Milos Kerkez</t>
  </si>
  <si>
    <t>Hungary</t>
  </si>
  <si>
    <t>Philip Billing</t>
  </si>
  <si>
    <t>Denmark</t>
  </si>
  <si>
    <t>Remy Rees-Dottin</t>
  </si>
  <si>
    <t>Ryan Christie</t>
  </si>
  <si>
    <t>Tyler Adams</t>
  </si>
  <si>
    <t>United States</t>
  </si>
  <si>
    <t>Zain Silcott-Duberry</t>
  </si>
  <si>
    <t>Ben Mee</t>
  </si>
  <si>
    <t>Brentford</t>
  </si>
  <si>
    <t>Bryan Mbeumo</t>
  </si>
  <si>
    <t>Cameroon</t>
  </si>
  <si>
    <t>Christian Nørgaard</t>
  </si>
  <si>
    <t>Ethan Pinnock</t>
  </si>
  <si>
    <t>Fábio Carvalho</t>
  </si>
  <si>
    <t>Portugal</t>
  </si>
  <si>
    <t>Frank Onyeka</t>
  </si>
  <si>
    <t>Nigeria</t>
  </si>
  <si>
    <t>Gustavo Nunes</t>
  </si>
  <si>
    <t>Hákon Valdimarsson</t>
  </si>
  <si>
    <t>Iceland</t>
  </si>
  <si>
    <t>Igor Thiago</t>
  </si>
  <si>
    <t>Jayden Meghoma</t>
  </si>
  <si>
    <t>Keane Lewis-Potter</t>
  </si>
  <si>
    <t>Kevin Schade</t>
  </si>
  <si>
    <t>Kim Ji-Soo</t>
  </si>
  <si>
    <t>South Korea</t>
  </si>
  <si>
    <t>Kristoffer Ajer</t>
  </si>
  <si>
    <t>Mads Roerslev</t>
  </si>
  <si>
    <t>Mark Flekken</t>
  </si>
  <si>
    <t>Mathias Jensen</t>
  </si>
  <si>
    <t>Michael Kayode</t>
  </si>
  <si>
    <t>Mikkel Damsgaard</t>
  </si>
  <si>
    <t>Nathan Collins</t>
  </si>
  <si>
    <t>Paris Maghoma</t>
  </si>
  <si>
    <t>Rico Henry</t>
  </si>
  <si>
    <t>Ryan Trevitt</t>
  </si>
  <si>
    <t>Sepp van den Berg</t>
  </si>
  <si>
    <t>Vitaly Janelt</t>
  </si>
  <si>
    <t>Yehor Yarmoliuk</t>
  </si>
  <si>
    <t>Yoane Wissa</t>
  </si>
  <si>
    <t>DR Congo</t>
  </si>
  <si>
    <t>Yunus Konak</t>
  </si>
  <si>
    <t>Jakub Moder</t>
  </si>
  <si>
    <t>Brighton</t>
  </si>
  <si>
    <t>James Milner</t>
  </si>
  <si>
    <t>Adam Webster</t>
  </si>
  <si>
    <t>Bart Verbruggen</t>
  </si>
  <si>
    <t>Billy Gilmour</t>
  </si>
  <si>
    <t>Brajan Gruda</t>
  </si>
  <si>
    <t>Carlos Baleba</t>
  </si>
  <si>
    <t>Danny Welbeck</t>
  </si>
  <si>
    <t>Diego Gómez</t>
  </si>
  <si>
    <t>Paraguay</t>
  </si>
  <si>
    <t>Eiran Cashin</t>
  </si>
  <si>
    <t>Ferdi Kadioglu</t>
  </si>
  <si>
    <t>Georginio Rutter</t>
  </si>
  <si>
    <t>Harry Howell</t>
  </si>
  <si>
    <t>Igor Julio</t>
  </si>
  <si>
    <t>Jack Hinshelwood</t>
  </si>
  <si>
    <t>Jan Paul van Hecke</t>
  </si>
  <si>
    <t>Jason Steele</t>
  </si>
  <si>
    <t>Jeremy Sarmiento</t>
  </si>
  <si>
    <t>Ecuador</t>
  </si>
  <si>
    <t>João Pedro</t>
  </si>
  <si>
    <t>Joël Veltman</t>
  </si>
  <si>
    <t>Kaoru Mitoma</t>
  </si>
  <si>
    <t>Lewis Dunk</t>
  </si>
  <si>
    <t>Mats Wieffer</t>
  </si>
  <si>
    <t>Matt O'Riley</t>
  </si>
  <si>
    <t>Pervis Estupiñán</t>
  </si>
  <si>
    <t>Simon Adingra</t>
  </si>
  <si>
    <t>Cote D’Ivoire</t>
  </si>
  <si>
    <t>Solly March</t>
  </si>
  <si>
    <t>Tariq Lamptey</t>
  </si>
  <si>
    <t>Yankuba Minteh</t>
  </si>
  <si>
    <t>Gambia</t>
  </si>
  <si>
    <t>Yasin Ayari</t>
  </si>
  <si>
    <t>Benoît Badiashile</t>
  </si>
  <si>
    <t>Chelsea</t>
  </si>
  <si>
    <t>Christopher Nkunku</t>
  </si>
  <si>
    <t>Cole Palmer</t>
  </si>
  <si>
    <t>Enzo Fernández</t>
  </si>
  <si>
    <t>Filip Jørgensen</t>
  </si>
  <si>
    <t>Jadon Sancho</t>
  </si>
  <si>
    <t>João Félix</t>
  </si>
  <si>
    <t>Josh Acheampong</t>
  </si>
  <si>
    <t>Kiernan Dewsbury-Hall</t>
  </si>
  <si>
    <t>Levi Colwill</t>
  </si>
  <si>
    <t>Malo Gusto</t>
  </si>
  <si>
    <t>Marc Cucurella</t>
  </si>
  <si>
    <t>Marc Guiu</t>
  </si>
  <si>
    <t>Mathis Amougou</t>
  </si>
  <si>
    <t>Moisés Caicedo</t>
  </si>
  <si>
    <t>Mykhailo Mudryk</t>
  </si>
  <si>
    <t>Nicolas Jackson</t>
  </si>
  <si>
    <t>Senegal</t>
  </si>
  <si>
    <t>Noni Madueke</t>
  </si>
  <si>
    <t>Pedro Neto</t>
  </si>
  <si>
    <t>Reece James</t>
  </si>
  <si>
    <t>Renato Veiga</t>
  </si>
  <si>
    <t>Robert Sánchez</t>
  </si>
  <si>
    <t>Roméo Lavia</t>
  </si>
  <si>
    <t>Shumaira Mheuka</t>
  </si>
  <si>
    <t>Tosin Adarabioyo</t>
  </si>
  <si>
    <t>Trevoh Chalobah</t>
  </si>
  <si>
    <t>Tyrique George</t>
  </si>
  <si>
    <t>Wesley Fofana</t>
  </si>
  <si>
    <t>Adam Wharton</t>
  </si>
  <si>
    <t>Crystal Palace</t>
  </si>
  <si>
    <t>Asher Agbinone</t>
  </si>
  <si>
    <t>Ben Chilwell</t>
  </si>
  <si>
    <t>Caleb Kporha</t>
  </si>
  <si>
    <t>Chadi Riad</t>
  </si>
  <si>
    <t>Morocco</t>
  </si>
  <si>
    <t>Cheick Doucouré</t>
  </si>
  <si>
    <t>Mali</t>
  </si>
  <si>
    <t>Chris Richards</t>
  </si>
  <si>
    <t>Daichi Kamada</t>
  </si>
  <si>
    <t>Daniel Muñoz</t>
  </si>
  <si>
    <t>Dean Henderson</t>
  </si>
  <si>
    <t>Eberechi Eze</t>
  </si>
  <si>
    <t>Eddie Nketiah</t>
  </si>
  <si>
    <t>Ismaïla Sarr</t>
  </si>
  <si>
    <t>Jean-Philippe Mateta</t>
  </si>
  <si>
    <t>Jefferson Lerma</t>
  </si>
  <si>
    <t>Jeffrey Schlupp</t>
  </si>
  <si>
    <t>Joel Ward</t>
  </si>
  <si>
    <t>Jordan Ayew</t>
  </si>
  <si>
    <t>Justin Devenny</t>
  </si>
  <si>
    <t>Northern Ireland</t>
  </si>
  <si>
    <t>Marc Guéhi</t>
  </si>
  <si>
    <t>Matheus França</t>
  </si>
  <si>
    <t>Maxence Lacroix</t>
  </si>
  <si>
    <t>Nathaniel Clyne</t>
  </si>
  <si>
    <t>Romain Esse</t>
  </si>
  <si>
    <t>Tyrick Mitchell</t>
  </si>
  <si>
    <t>Will Hughes</t>
  </si>
  <si>
    <t>Abdoulaye Doucouré</t>
  </si>
  <si>
    <t>Everton</t>
  </si>
  <si>
    <t>Adam Armstrong</t>
  </si>
  <si>
    <t>Armando Broja</t>
  </si>
  <si>
    <t>Albania</t>
  </si>
  <si>
    <t>Ashley Young</t>
  </si>
  <si>
    <t>Beto</t>
  </si>
  <si>
    <t>Guinea-Bissau</t>
  </si>
  <si>
    <t>Carlos Alcaraz</t>
  </si>
  <si>
    <t>Dominic Calvert-Lewin</t>
  </si>
  <si>
    <t>Dwight McNeil</t>
  </si>
  <si>
    <t>Harrison Armstrong</t>
  </si>
  <si>
    <t>Idrissa Gueye</t>
  </si>
  <si>
    <t>Iliman Ndiaye</t>
  </si>
  <si>
    <t>Jack Harrison</t>
  </si>
  <si>
    <t>Jake O'Brien</t>
  </si>
  <si>
    <t>James Garner</t>
  </si>
  <si>
    <t>James Tarkowski</t>
  </si>
  <si>
    <t>Jarrad Branthwaite</t>
  </si>
  <si>
    <t>Jesper Lindstrøm</t>
  </si>
  <si>
    <t>Jordan Pickford</t>
  </si>
  <si>
    <t>Michael Keane</t>
  </si>
  <si>
    <t>Nathan Patterson</t>
  </si>
  <si>
    <t>Orel Mangala</t>
  </si>
  <si>
    <t>Roman Dixon</t>
  </si>
  <si>
    <t>Séamus Coleman</t>
  </si>
  <si>
    <t>Tim Iroegbunam</t>
  </si>
  <si>
    <t>Vitalii Mykolenko</t>
  </si>
  <si>
    <t>Youssef Chermiti</t>
  </si>
  <si>
    <t>Adama Traoré</t>
  </si>
  <si>
    <t>Fulham</t>
  </si>
  <si>
    <t>Alex Iwobi</t>
  </si>
  <si>
    <t>Andreas Pereira</t>
  </si>
  <si>
    <t>Antonee Robinson</t>
  </si>
  <si>
    <t>Bernd Leno</t>
  </si>
  <si>
    <t>Calvin Bassey</t>
  </si>
  <si>
    <t>Carlos Vinícius</t>
  </si>
  <si>
    <t>Emile Smith Rowe</t>
  </si>
  <si>
    <t>Harrison Reed</t>
  </si>
  <si>
    <t>Harry Wilson</t>
  </si>
  <si>
    <t>Issa Diop</t>
  </si>
  <si>
    <t>Jay Stansfield</t>
  </si>
  <si>
    <t>Joachim Andersen</t>
  </si>
  <si>
    <t>Jorge Cuenca</t>
  </si>
  <si>
    <t>Josh King</t>
  </si>
  <si>
    <t>Kenny Tete</t>
  </si>
  <si>
    <t>Martial Godo</t>
  </si>
  <si>
    <t>Raúl Jiménez</t>
  </si>
  <si>
    <t>Reiss Nelson</t>
  </si>
  <si>
    <t>Rodrigo Muniz</t>
  </si>
  <si>
    <t>Ryan Sessegnon</t>
  </si>
  <si>
    <t>Sander Berge</t>
  </si>
  <si>
    <t>Sasa Lukic</t>
  </si>
  <si>
    <t>Timothy Castagne</t>
  </si>
  <si>
    <t>Tom Cairney</t>
  </si>
  <si>
    <t>Willian</t>
  </si>
  <si>
    <t>Alex Palmer</t>
  </si>
  <si>
    <t>Ipswich Town</t>
  </si>
  <si>
    <t>Ali Al-Hamadi</t>
  </si>
  <si>
    <t>Iraq</t>
  </si>
  <si>
    <t>Arijanet Muric</t>
  </si>
  <si>
    <t>Kosovo</t>
  </si>
  <si>
    <t>Axel Tuanzebe</t>
  </si>
  <si>
    <t>Ben Godfrey</t>
  </si>
  <si>
    <t>Ben Johnson</t>
  </si>
  <si>
    <t>Cameron Burgess</t>
  </si>
  <si>
    <t>Australia</t>
  </si>
  <si>
    <t>Christian Walton</t>
  </si>
  <si>
    <t>Conor Chaplin</t>
  </si>
  <si>
    <t>Conor Townsend</t>
  </si>
  <si>
    <t>Dara O'Shea</t>
  </si>
  <si>
    <t>George Edmundson</t>
  </si>
  <si>
    <t>George Hirst</t>
  </si>
  <si>
    <t>Harry Clarke</t>
  </si>
  <si>
    <t>Jack Clarke</t>
  </si>
  <si>
    <t>Jack Taylor</t>
  </si>
  <si>
    <t>Jacob Greaves</t>
  </si>
  <si>
    <t>Jaden Philogene</t>
  </si>
  <si>
    <t>Jens Cajuste</t>
  </si>
  <si>
    <t>Julio Enciso</t>
  </si>
  <si>
    <t>Kalvin Phillips</t>
  </si>
  <si>
    <t>Leif Davis</t>
  </si>
  <si>
    <t>Liam Delap</t>
  </si>
  <si>
    <t>Luke Woolfenden</t>
  </si>
  <si>
    <t>Marcus Harness</t>
  </si>
  <si>
    <t>Massimo Luongo</t>
  </si>
  <si>
    <t>Nathan Broadhead</t>
  </si>
  <si>
    <t>Omari Hutchinson</t>
  </si>
  <si>
    <t>Sam Morsy</t>
  </si>
  <si>
    <t>Egypt</t>
  </si>
  <si>
    <t>Sam Szmodics</t>
  </si>
  <si>
    <t>Abdul Fatawu</t>
  </si>
  <si>
    <t>Leicester City</t>
  </si>
  <si>
    <t>Bilal El Khannouss</t>
  </si>
  <si>
    <t>Bobby De Cordova-Reid</t>
  </si>
  <si>
    <t>Boubakary Soumaré</t>
  </si>
  <si>
    <t>Caleb Okoli</t>
  </si>
  <si>
    <t>Conor Coady</t>
  </si>
  <si>
    <t>Danny Ward</t>
  </si>
  <si>
    <t>Facundo Buonanotte</t>
  </si>
  <si>
    <t>Hamza Choudhury</t>
  </si>
  <si>
    <t>Bangladesh</t>
  </si>
  <si>
    <t>Harry Winks</t>
  </si>
  <si>
    <t>Jake Evans</t>
  </si>
  <si>
    <t>Jakub Stolarczyk</t>
  </si>
  <si>
    <t>James Justin</t>
  </si>
  <si>
    <t>Jamie Vardy</t>
  </si>
  <si>
    <t>Jannik Vestergaard</t>
  </si>
  <si>
    <t>Jeremy Monga</t>
  </si>
  <si>
    <t>Kasey McAteer</t>
  </si>
  <si>
    <t>Luke Thomas</t>
  </si>
  <si>
    <t>Mads Hermansen</t>
  </si>
  <si>
    <t>Michael Golding</t>
  </si>
  <si>
    <t>Odsonne Édouard</t>
  </si>
  <si>
    <t>Olabade Aluko</t>
  </si>
  <si>
    <t>Oliver Skipp</t>
  </si>
  <si>
    <t>Patson Daka</t>
  </si>
  <si>
    <t>Zambia</t>
  </si>
  <si>
    <t>Ricardo Pereira</t>
  </si>
  <si>
    <t>Stephy Mavididi</t>
  </si>
  <si>
    <t>Victor Kristiansen</t>
  </si>
  <si>
    <t>Wilfred Ndidi</t>
  </si>
  <si>
    <t>Will Alves</t>
  </si>
  <si>
    <t>Wout Faes</t>
  </si>
  <si>
    <t>Woyo Coulibaly</t>
  </si>
  <si>
    <t>Alexis Mac Allister</t>
  </si>
  <si>
    <t>Liverpool</t>
  </si>
  <si>
    <t>Alisson Becker</t>
  </si>
  <si>
    <t>Andy Robertson</t>
  </si>
  <si>
    <t>Caoimhín Kelleher</t>
  </si>
  <si>
    <t>Cody Gakpo</t>
  </si>
  <si>
    <t>Conor Bradley</t>
  </si>
  <si>
    <t>Curtis Jones</t>
  </si>
  <si>
    <t>Darwin Núñez</t>
  </si>
  <si>
    <t>Uruguay</t>
  </si>
  <si>
    <t>Diogo Jota</t>
  </si>
  <si>
    <t>Dominik Szoboszlai</t>
  </si>
  <si>
    <t>Federico Chiesa</t>
  </si>
  <si>
    <t>Harvey Elliott</t>
  </si>
  <si>
    <t>Ibrahima Konaté</t>
  </si>
  <si>
    <t>Jarell Quansah</t>
  </si>
  <si>
    <t>Jayden Danns</t>
  </si>
  <si>
    <t>Joe Gomez</t>
  </si>
  <si>
    <t>Kostas Tsimikas</t>
  </si>
  <si>
    <t>Greece</t>
  </si>
  <si>
    <t>Luis Díaz</t>
  </si>
  <si>
    <t>Mohamed Salah</t>
  </si>
  <si>
    <t>Ryan Gravenberch</t>
  </si>
  <si>
    <t>Trent Alexander-Arnold</t>
  </si>
  <si>
    <t>Virgil van Dijk</t>
  </si>
  <si>
    <t>Vítezslav Jaros</t>
  </si>
  <si>
    <t>Czech Republic</t>
  </si>
  <si>
    <t>Wataru Endo</t>
  </si>
  <si>
    <t>Abdukodir Khusanov</t>
  </si>
  <si>
    <t>Manchester City</t>
  </si>
  <si>
    <t>Uzbekistan</t>
  </si>
  <si>
    <t>Bernardo Silva</t>
  </si>
  <si>
    <t>Claudio Echeverri</t>
  </si>
  <si>
    <t>Divin Mubama</t>
  </si>
  <si>
    <t>Ederson</t>
  </si>
  <si>
    <t>Erling Haaland</t>
  </si>
  <si>
    <t>Ilkay Gündogan</t>
  </si>
  <si>
    <t>Jack Grealish</t>
  </si>
  <si>
    <t>Jahmai Simpson-Pusey</t>
  </si>
  <si>
    <t>James McAtee</t>
  </si>
  <si>
    <t>Jérémy Doku</t>
  </si>
  <si>
    <t>John Stones</t>
  </si>
  <si>
    <t>Josko Gvardiol</t>
  </si>
  <si>
    <t>Croatia</t>
  </si>
  <si>
    <t>Kevin De Bruyne</t>
  </si>
  <si>
    <t>Kyle Walker</t>
  </si>
  <si>
    <t>Manuel Akanji</t>
  </si>
  <si>
    <t>Switzerland</t>
  </si>
  <si>
    <t>Mateo Kovacic</t>
  </si>
  <si>
    <t>Matheus Nunes</t>
  </si>
  <si>
    <t>Nathan Aké</t>
  </si>
  <si>
    <t>Nico González</t>
  </si>
  <si>
    <t>Nico O'Reilly</t>
  </si>
  <si>
    <t>Omar Marmoush</t>
  </si>
  <si>
    <t>Oscar Bobb</t>
  </si>
  <si>
    <t>Phil Foden</t>
  </si>
  <si>
    <t>Rico Lewis</t>
  </si>
  <si>
    <t>Rodri</t>
  </si>
  <si>
    <t>Rúben Dias</t>
  </si>
  <si>
    <t>Savinho</t>
  </si>
  <si>
    <t>Stefan Ortega</t>
  </si>
  <si>
    <t>Vitor Reis</t>
  </si>
  <si>
    <t>Wes Burns</t>
  </si>
  <si>
    <t>Alejandro Garnacho</t>
  </si>
  <si>
    <t>Altay Bayindir</t>
  </si>
  <si>
    <t>Amad Diallo</t>
  </si>
  <si>
    <t>André Onana</t>
  </si>
  <si>
    <t>Antony</t>
  </si>
  <si>
    <t>Ayden Heaven</t>
  </si>
  <si>
    <t>Bruno Fernandes</t>
  </si>
  <si>
    <t>Casemiro</t>
  </si>
  <si>
    <t>Chido Obi</t>
  </si>
  <si>
    <t>Christian Eriksen</t>
  </si>
  <si>
    <t>Diogo Dalot</t>
  </si>
  <si>
    <t>Harry Amass</t>
  </si>
  <si>
    <t>Harry Maguire</t>
  </si>
  <si>
    <t>Jonny Evans</t>
  </si>
  <si>
    <t>Joshua Zirkzee</t>
  </si>
  <si>
    <t>Kobbie Mainoo</t>
  </si>
  <si>
    <t>Leny Yoro</t>
  </si>
  <si>
    <t>Lisandro Martínez</t>
  </si>
  <si>
    <t>Luke Shaw</t>
  </si>
  <si>
    <t>Manuel Ugarte</t>
  </si>
  <si>
    <t>Mason Mount</t>
  </si>
  <si>
    <t>Matthijs de Ligt</t>
  </si>
  <si>
    <t>Noussair Mazraoui</t>
  </si>
  <si>
    <t>Patrick Dorgu</t>
  </si>
  <si>
    <t>Rasmus Højlund</t>
  </si>
  <si>
    <t>Scott McTominay</t>
  </si>
  <si>
    <t>Toby Collyer</t>
  </si>
  <si>
    <t>Tyler Fredricson</t>
  </si>
  <si>
    <t>Tyrell Malacia</t>
  </si>
  <si>
    <t>Victor Lindelöf</t>
  </si>
  <si>
    <t>Alexander Isak</t>
  </si>
  <si>
    <t>Anthony Gordon</t>
  </si>
  <si>
    <t>Bruno Guimarães</t>
  </si>
  <si>
    <t>Callum Wilson</t>
  </si>
  <si>
    <t>Dan Burn</t>
  </si>
  <si>
    <t>Emil Krafth</t>
  </si>
  <si>
    <t>Fabian Schär</t>
  </si>
  <si>
    <t>Harvey Barnes</t>
  </si>
  <si>
    <t>Jacob Murphy</t>
  </si>
  <si>
    <t>Joe Willock</t>
  </si>
  <si>
    <t>Joelinton</t>
  </si>
  <si>
    <t>Kieran Trippier</t>
  </si>
  <si>
    <t>Lewis Hall</t>
  </si>
  <si>
    <t>Lewis Miley</t>
  </si>
  <si>
    <t>Martin Dúbravka</t>
  </si>
  <si>
    <t>Slovakia</t>
  </si>
  <si>
    <t>Matt Targett</t>
  </si>
  <si>
    <t>Miguel Almirón</t>
  </si>
  <si>
    <t>Nick Pope</t>
  </si>
  <si>
    <t>Sandro Tonali</t>
  </si>
  <si>
    <t>Sean Longstaff</t>
  </si>
  <si>
    <t>Sven Botman</t>
  </si>
  <si>
    <t>Tino Livramento</t>
  </si>
  <si>
    <t>William Osula</t>
  </si>
  <si>
    <t>Álex Moreno</t>
  </si>
  <si>
    <t>Anthony Elanga</t>
  </si>
  <si>
    <t>Callum Hudson-Odoi</t>
  </si>
  <si>
    <t>Chris Wood</t>
  </si>
  <si>
    <t>New Zealand</t>
  </si>
  <si>
    <t>Danilo</t>
  </si>
  <si>
    <t>Elliot Anderson</t>
  </si>
  <si>
    <t>Eric da Silva Moreira</t>
  </si>
  <si>
    <t>Harry Toffolo</t>
  </si>
  <si>
    <t>Ibrahim Sangaré</t>
  </si>
  <si>
    <t>Jota Silva</t>
  </si>
  <si>
    <t>Matz Sels</t>
  </si>
  <si>
    <t>Morato</t>
  </si>
  <si>
    <t>Morgan Gibbs-White</t>
  </si>
  <si>
    <t>Murillo</t>
  </si>
  <si>
    <t>Nathan Wood</t>
  </si>
  <si>
    <t>Neco Williams</t>
  </si>
  <si>
    <t>Nicolás Domínguez</t>
  </si>
  <si>
    <t>Nikola Milenkovic</t>
  </si>
  <si>
    <t>Ola Aina</t>
  </si>
  <si>
    <t>Ramón Sosa</t>
  </si>
  <si>
    <t>Ryan Yates</t>
  </si>
  <si>
    <t>Taiwo Awoniyi</t>
  </si>
  <si>
    <t>Willy-Arnaud Boly</t>
  </si>
  <si>
    <t>Aaron Ramsdale</t>
  </si>
  <si>
    <t>Southampton</t>
  </si>
  <si>
    <t>Adam Lallana</t>
  </si>
  <si>
    <t>Albert Grønbæk</t>
  </si>
  <si>
    <t>Alex McCarthy</t>
  </si>
  <si>
    <t>Armel Bella-Kotchap</t>
  </si>
  <si>
    <t>Ben Brereton</t>
  </si>
  <si>
    <t>Chile</t>
  </si>
  <si>
    <t>Cameron Archer</t>
  </si>
  <si>
    <t>Charlie Taylor</t>
  </si>
  <si>
    <t>Chiedozie Ogbene</t>
  </si>
  <si>
    <t>Flynn Downes</t>
  </si>
  <si>
    <t>Jack Stephens</t>
  </si>
  <si>
    <t>James Bree</t>
  </si>
  <si>
    <t>Jan Bednarek</t>
  </si>
  <si>
    <t>Jay Robinson</t>
  </si>
  <si>
    <t>Joachim Kayi-Sanda</t>
  </si>
  <si>
    <t>Joe Aribo</t>
  </si>
  <si>
    <t>Joe Lumley</t>
  </si>
  <si>
    <t>Kamaldeen Sulemana</t>
  </si>
  <si>
    <t>Kyle Walker-Peters</t>
  </si>
  <si>
    <t>Lesley Ugochukwu</t>
  </si>
  <si>
    <t>Mason Holgate</t>
  </si>
  <si>
    <t>Mateus Fernandes</t>
  </si>
  <si>
    <t>Paul Onuachu</t>
  </si>
  <si>
    <t>Ronnie Edwards</t>
  </si>
  <si>
    <t>Ross Stewart</t>
  </si>
  <si>
    <t>Ryan Fraser</t>
  </si>
  <si>
    <t>Ryan Manning</t>
  </si>
  <si>
    <t>Sam Amo-Ameyaw</t>
  </si>
  <si>
    <t>Samuel Edozie</t>
  </si>
  <si>
    <t>Taylor Harwood-Bellis</t>
  </si>
  <si>
    <t>Tyler Dibling</t>
  </si>
  <si>
    <t>Welington</t>
  </si>
  <si>
    <t>Will Smallbone</t>
  </si>
  <si>
    <t>Yukinari Sugawara</t>
  </si>
  <si>
    <t>Alfie Dorrington</t>
  </si>
  <si>
    <t>Antonín Kinsky</t>
  </si>
  <si>
    <t>Archie Gray</t>
  </si>
  <si>
    <t>Ben Davies</t>
  </si>
  <si>
    <t>Brandon Austin</t>
  </si>
  <si>
    <t>Brennan Johnson</t>
  </si>
  <si>
    <t>Cristian Romero</t>
  </si>
  <si>
    <t>Dane Scarlett</t>
  </si>
  <si>
    <t>Dejan Kulusevski</t>
  </si>
  <si>
    <t>Destiny Udogie</t>
  </si>
  <si>
    <t>Djed Spence</t>
  </si>
  <si>
    <t>Dominic Solanke</t>
  </si>
  <si>
    <t>Fraser Forster</t>
  </si>
  <si>
    <t>Guglielmo Vicario</t>
  </si>
  <si>
    <t>James Maddison</t>
  </si>
  <si>
    <t>Kevin Danso</t>
  </si>
  <si>
    <t>Austria</t>
  </si>
  <si>
    <t>Lucas Bergvall</t>
  </si>
  <si>
    <t>Mathys Tel</t>
  </si>
  <si>
    <t>Micky van de Ven</t>
  </si>
  <si>
    <t>Mikey Moore</t>
  </si>
  <si>
    <t>Pape Sarr</t>
  </si>
  <si>
    <t>Pedro Porro</t>
  </si>
  <si>
    <t>Radu Dragusin</t>
  </si>
  <si>
    <t>Romania</t>
  </si>
  <si>
    <t>Richarlison</t>
  </si>
  <si>
    <t>Rodrigo Bentancur</t>
  </si>
  <si>
    <t>Sergio Reguilón</t>
  </si>
  <si>
    <t>Son Heung-Min</t>
  </si>
  <si>
    <t>Timo Werner</t>
  </si>
  <si>
    <t>Will Lankshear</t>
  </si>
  <si>
    <t>Wilson Odobert</t>
  </si>
  <si>
    <t>Yves Bissouma</t>
  </si>
  <si>
    <t>Aaron Cresswell</t>
  </si>
  <si>
    <t>Aaron Wan-Bissaka</t>
  </si>
  <si>
    <t>Alphonse Areola</t>
  </si>
  <si>
    <t>Andy Irving</t>
  </si>
  <si>
    <t>Carlos Soler</t>
  </si>
  <si>
    <t>Crysencio Summerville</t>
  </si>
  <si>
    <t>Danny Ings</t>
  </si>
  <si>
    <t>Edson Álvarez</t>
  </si>
  <si>
    <t>Emerson</t>
  </si>
  <si>
    <t>Evan Ferguson</t>
  </si>
  <si>
    <t>Guido Rodríguez</t>
  </si>
  <si>
    <t>James Ward-Prowse</t>
  </si>
  <si>
    <t>Jarrod Bowen</t>
  </si>
  <si>
    <t>Jean-Clair Todibo</t>
  </si>
  <si>
    <t>Kaelan Casey</t>
  </si>
  <si>
    <t>Konstantinos Mavropanos</t>
  </si>
  <si>
    <t>Lewis Orford</t>
  </si>
  <si>
    <t>Lucas Paquetá</t>
  </si>
  <si>
    <t>Luis Guilherme</t>
  </si>
  <si>
    <t>Lukasz Fabianski</t>
  </si>
  <si>
    <t>Maximilian Kilman</t>
  </si>
  <si>
    <t>Maxwel Cornet</t>
  </si>
  <si>
    <t>Michail Antonio</t>
  </si>
  <si>
    <t>Mohammed Kudus</t>
  </si>
  <si>
    <t>Niclas Füllkrug</t>
  </si>
  <si>
    <t>Ollie Scarles</t>
  </si>
  <si>
    <t>Tomás Soucek</t>
  </si>
  <si>
    <t>Vladimír Coufal</t>
  </si>
  <si>
    <t>Alfie Pond</t>
  </si>
  <si>
    <t>André</t>
  </si>
  <si>
    <t>Boubacar Traoré</t>
  </si>
  <si>
    <t>Carlos Forbs</t>
  </si>
  <si>
    <t>Chiquinho</t>
  </si>
  <si>
    <t>Craig Dawson</t>
  </si>
  <si>
    <t>Dan Bentley</t>
  </si>
  <si>
    <t>Daniel Podence</t>
  </si>
  <si>
    <t>Emmanuel Agbadou</t>
  </si>
  <si>
    <t>Gonçalo Guedes</t>
  </si>
  <si>
    <t>Hwang Hee-Chan</t>
  </si>
  <si>
    <t>Jean-Ricner Bellegarde</t>
  </si>
  <si>
    <t>João Gomes</t>
  </si>
  <si>
    <t>Jørgen Strand Larsen</t>
  </si>
  <si>
    <t>José Sá</t>
  </si>
  <si>
    <t>Mario Lemina</t>
  </si>
  <si>
    <t>Gabon</t>
  </si>
  <si>
    <t>Marshall Munetsi</t>
  </si>
  <si>
    <t>Zimbabwe</t>
  </si>
  <si>
    <t>Mateus Mané</t>
  </si>
  <si>
    <t>Matheus Cunha</t>
  </si>
  <si>
    <t>Matt Doherty</t>
  </si>
  <si>
    <t>Nasser Djiga</t>
  </si>
  <si>
    <t>Nélson Semedo</t>
  </si>
  <si>
    <t>Pablo Sarabia</t>
  </si>
  <si>
    <t>Pedro Lima</t>
  </si>
  <si>
    <t>Rayan Aït-Nouri</t>
  </si>
  <si>
    <t>Algeria</t>
  </si>
  <si>
    <t>Rodrigo Gomes</t>
  </si>
  <si>
    <t>Sam Johnstone</t>
  </si>
  <si>
    <t>Santiago Bueno</t>
  </si>
  <si>
    <t>Tom King</t>
  </si>
  <si>
    <t>Tommy Doyle</t>
  </si>
  <si>
    <t>Toti Gomes</t>
  </si>
  <si>
    <t>Yerson Mosquera</t>
  </si>
  <si>
    <t>Defending Score</t>
  </si>
  <si>
    <t>Goals Prevented Adjusted</t>
  </si>
  <si>
    <t>Goalkeeper Score</t>
  </si>
  <si>
    <t>Involvement Score</t>
  </si>
  <si>
    <t>Attacking Score</t>
  </si>
  <si>
    <t>Apperance Score</t>
  </si>
  <si>
    <t>Overall Score</t>
  </si>
  <si>
    <t>Player</t>
  </si>
  <si>
    <t>Gls</t>
  </si>
  <si>
    <t>Ast</t>
  </si>
  <si>
    <t>Jaden Philogene Bidace</t>
  </si>
  <si>
    <t>Kosta Nedeljković</t>
  </si>
  <si>
    <t>Jáder Durán</t>
  </si>
  <si>
    <t>Emi Buendía</t>
  </si>
  <si>
    <t>Kepa Arrizabalaga</t>
  </si>
  <si>
    <t>Julian Araujo</t>
  </si>
  <si>
    <t>Igor</t>
  </si>
  <si>
    <t>Thiago</t>
  </si>
  <si>
    <t>Hákon Rafn Valdimarsson</t>
  </si>
  <si>
    <t>Edmond-Paris Maghoma</t>
  </si>
  <si>
    <t>Kim Jisoo</t>
  </si>
  <si>
    <t>Yunus Emre Konak</t>
  </si>
  <si>
    <t>Fabio Carvalho</t>
  </si>
  <si>
    <t>Joshua Acheampong</t>
  </si>
  <si>
    <t>Ismaila Sarr</t>
  </si>
  <si>
    <t>Vitaliy Mykolenko</t>
  </si>
  <si>
    <t>Idrissa Gana Gueye</t>
  </si>
  <si>
    <t>Saša Lukić</t>
  </si>
  <si>
    <t>Joshua King</t>
  </si>
  <si>
    <t>Sammie Szmodics</t>
  </si>
  <si>
    <t>Ali Al Hamadi</t>
  </si>
  <si>
    <t>Abdul Fatawu Issahaku</t>
  </si>
  <si>
    <t>Victor Bernth Kristiansen</t>
  </si>
  <si>
    <t>Andrew Robertson</t>
  </si>
  <si>
    <t>Vitezslav Jaros</t>
  </si>
  <si>
    <t>Alisson</t>
  </si>
  <si>
    <t>Sávio</t>
  </si>
  <si>
    <t>Nico O’Reilly</t>
  </si>
  <si>
    <t>James Mcatee</t>
  </si>
  <si>
    <t>Mateo Kovačić</t>
  </si>
  <si>
    <t>Joško Gvardiol</t>
  </si>
  <si>
    <t>İlkay Gündoğan</t>
  </si>
  <si>
    <t>Nicolás González</t>
  </si>
  <si>
    <t>Jeremy Doku</t>
  </si>
  <si>
    <t>Manuel Ugarte Ribeiro</t>
  </si>
  <si>
    <t>Chidozie Obi-Martin</t>
  </si>
  <si>
    <t>Altay Bayındır</t>
  </si>
  <si>
    <t>Valentino Livramento</t>
  </si>
  <si>
    <t>Nikola Milenković</t>
  </si>
  <si>
    <t>Willy Boly</t>
  </si>
  <si>
    <t>Nathan Wood-Gordon</t>
  </si>
  <si>
    <t>William Smallbone</t>
  </si>
  <si>
    <t>Joachim Kayi Sanda</t>
  </si>
  <si>
    <t>Albert Grønbaek</t>
  </si>
  <si>
    <t>Armel Bella Kotchap</t>
  </si>
  <si>
    <t>Samuel Amo-Ameyaw</t>
  </si>
  <si>
    <t>Tomáš Souček</t>
  </si>
  <si>
    <t>Oliver Scarles</t>
  </si>
  <si>
    <t>Emerson Palmieri</t>
  </si>
  <si>
    <t>Max Kilman</t>
  </si>
  <si>
    <t>Łukasz Fabiański</t>
  </si>
  <si>
    <t>Pape Matar Sarr</t>
  </si>
  <si>
    <t>Antonín Kinský</t>
  </si>
  <si>
    <t>Son Heung-min</t>
  </si>
  <si>
    <t>Radu Drăgușin</t>
  </si>
  <si>
    <t>Mateus Mane</t>
  </si>
  <si>
    <t>Hwang Hee-chan</t>
  </si>
  <si>
    <t>Age</t>
  </si>
  <si>
    <t>Daniel Bentley</t>
  </si>
  <si>
    <t>Age2</t>
  </si>
  <si>
    <t>Team</t>
  </si>
  <si>
    <t>Team sort</t>
  </si>
  <si>
    <t>Nation</t>
  </si>
  <si>
    <t>Nation Sort</t>
  </si>
  <si>
    <t>Postion</t>
  </si>
  <si>
    <t>Goalkeeper</t>
  </si>
  <si>
    <t>Midfielder</t>
  </si>
  <si>
    <t>Defender</t>
  </si>
  <si>
    <t>Forward</t>
  </si>
  <si>
    <t>Position sort</t>
  </si>
  <si>
    <t>Country</t>
  </si>
  <si>
    <t>Max score</t>
  </si>
  <si>
    <t>Max Score</t>
  </si>
  <si>
    <t>Max  Score</t>
  </si>
  <si>
    <t>Score</t>
  </si>
  <si>
    <t>Young Player</t>
  </si>
  <si>
    <t>All</t>
  </si>
  <si>
    <t>Premier League 24/25 Player Rating Dashboard</t>
  </si>
  <si>
    <t>Wolves</t>
  </si>
  <si>
    <t>West Ham</t>
  </si>
  <si>
    <t>Tottenham</t>
  </si>
  <si>
    <t>Notts Forest</t>
  </si>
  <si>
    <t>Newcastle</t>
  </si>
  <si>
    <t>Manchester Utd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</si>
</sst>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4"/>
      <color rgb="FF37003C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sz val="26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2F2F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9" fontId="0" fillId="0" borderId="0" xfId="0" applyNumberFormat="1"/>
    <xf numFmtId="0" fontId="0" fillId="0" borderId="0" xfId="0" applyNumberFormat="1"/>
    <xf numFmtId="2" fontId="0" fillId="0" borderId="0" xfId="0" applyNumberFormat="1"/>
    <xf numFmtId="166" fontId="0" fillId="0" borderId="0" xfId="0" applyNumberFormat="1"/>
    <xf numFmtId="1" fontId="0" fillId="0" borderId="0" xfId="0" applyNumberFormat="1"/>
    <xf numFmtId="0" fontId="19" fillId="0" borderId="0" xfId="0" applyFont="1" applyAlignment="1">
      <alignment horizontal="center"/>
    </xf>
    <xf numFmtId="0" fontId="0" fillId="0" borderId="12" xfId="0" applyBorder="1"/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8" fillId="33" borderId="10" xfId="0" applyFont="1" applyFill="1" applyBorder="1" applyAlignment="1" applyProtection="1">
      <alignment horizontal="center" vertical="center"/>
      <protection locked="0"/>
    </xf>
    <xf numFmtId="0" fontId="18" fillId="33" borderId="11" xfId="0" applyFont="1" applyFill="1" applyBorder="1" applyAlignment="1" applyProtection="1">
      <alignment horizontal="center" vertical="center"/>
      <protection locked="0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numFmt numFmtId="2" formatCode="0.00"/>
    </dxf>
    <dxf>
      <numFmt numFmtId="1" formatCode="0"/>
    </dxf>
    <dxf>
      <numFmt numFmtId="1" formatCode="0"/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2" defaultPivotStyle="PivotStyleLight16"/>
  <colors>
    <mruColors>
      <color rgb="FFEAEAEA"/>
      <color rgb="FF37003C"/>
      <color rgb="FFFFD700"/>
      <color rgb="FFDEC8EE"/>
      <color rgb="FFF2F2F2"/>
      <color rgb="FFF571E5"/>
      <color rgb="FF00AE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Team!$K$1</c:f>
              <c:strCache>
                <c:ptCount val="1"/>
                <c:pt idx="0">
                  <c:v>Max Score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Team!$J$2:$J$6</c:f>
              <c:strCache>
                <c:ptCount val="5"/>
                <c:pt idx="0">
                  <c:v>Everton</c:v>
                </c:pt>
                <c:pt idx="1">
                  <c:v>Brentford</c:v>
                </c:pt>
                <c:pt idx="2">
                  <c:v>Manchester City</c:v>
                </c:pt>
                <c:pt idx="3">
                  <c:v>Newcastle</c:v>
                </c:pt>
                <c:pt idx="4">
                  <c:v>Liverpool</c:v>
                </c:pt>
              </c:strCache>
            </c:strRef>
          </c:cat>
          <c:val>
            <c:numRef>
              <c:f>Team!$K$2:$K$6</c:f>
              <c:numCache>
                <c:formatCode>General</c:formatCode>
                <c:ptCount val="5"/>
                <c:pt idx="0">
                  <c:v>9.0443680908276072</c:v>
                </c:pt>
                <c:pt idx="1">
                  <c:v>9.0915552613397068</c:v>
                </c:pt>
                <c:pt idx="2">
                  <c:v>9.3973902599677999</c:v>
                </c:pt>
                <c:pt idx="3">
                  <c:v>9.689733271845526</c:v>
                </c:pt>
                <c:pt idx="4">
                  <c:v>9.9724256700128144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FF-45A7-966C-9A1EECF70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91616015"/>
        <c:axId val="1291609775"/>
      </c:barChart>
      <c:catAx>
        <c:axId val="12916160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609775"/>
        <c:crosses val="autoZero"/>
        <c:auto val="1"/>
        <c:lblAlgn val="ctr"/>
        <c:lblOffset val="100"/>
        <c:noMultiLvlLbl val="0"/>
      </c:catAx>
      <c:valAx>
        <c:axId val="1291609775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616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Position!$B$1</c:f>
              <c:strCache>
                <c:ptCount val="1"/>
                <c:pt idx="0">
                  <c:v>Max  Score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Position!$A$2:$A$5</c:f>
              <c:strCache>
                <c:ptCount val="4"/>
                <c:pt idx="0">
                  <c:v>Forward</c:v>
                </c:pt>
                <c:pt idx="1">
                  <c:v>Midfielder</c:v>
                </c:pt>
                <c:pt idx="2">
                  <c:v>Defender</c:v>
                </c:pt>
                <c:pt idx="3">
                  <c:v>Goalkeeper</c:v>
                </c:pt>
              </c:strCache>
            </c:strRef>
          </c:cat>
          <c:val>
            <c:numRef>
              <c:f>Position!$B$2:$B$5</c:f>
              <c:numCache>
                <c:formatCode>0.0</c:formatCode>
                <c:ptCount val="4"/>
                <c:pt idx="0">
                  <c:v>9.689733271845526</c:v>
                </c:pt>
                <c:pt idx="1">
                  <c:v>9.9724256700128144</c:v>
                </c:pt>
                <c:pt idx="2">
                  <c:v>9.5536258000372829</c:v>
                </c:pt>
                <c:pt idx="3">
                  <c:v>9.0443680908276072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8-45D2-BDC9-11F43646C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91644815"/>
        <c:axId val="1291645295"/>
      </c:barChart>
      <c:catAx>
        <c:axId val="12916448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645295"/>
        <c:crosses val="autoZero"/>
        <c:auto val="1"/>
        <c:lblAlgn val="ctr"/>
        <c:lblOffset val="100"/>
        <c:noMultiLvlLbl val="0"/>
      </c:catAx>
      <c:valAx>
        <c:axId val="1291645295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644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Position!$B$1</c:f>
              <c:strCache>
                <c:ptCount val="1"/>
                <c:pt idx="0">
                  <c:v>Max 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Position!$A$2:$A$5</c:f>
              <c:strCache>
                <c:ptCount val="4"/>
                <c:pt idx="0">
                  <c:v>Forward</c:v>
                </c:pt>
                <c:pt idx="1">
                  <c:v>Midfielder</c:v>
                </c:pt>
                <c:pt idx="2">
                  <c:v>Defender</c:v>
                </c:pt>
                <c:pt idx="3">
                  <c:v>Goalkeeper</c:v>
                </c:pt>
              </c:strCache>
            </c:strRef>
          </c:cat>
          <c:val>
            <c:numRef>
              <c:f>Position!$B$2:$B$5</c:f>
              <c:numCache>
                <c:formatCode>0.0</c:formatCode>
                <c:ptCount val="4"/>
                <c:pt idx="0">
                  <c:v>9.689733271845526</c:v>
                </c:pt>
                <c:pt idx="1">
                  <c:v>9.9724256700128144</c:v>
                </c:pt>
                <c:pt idx="2">
                  <c:v>9.5536258000372829</c:v>
                </c:pt>
                <c:pt idx="3">
                  <c:v>9.0443680908276072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74-4765-9C28-166E8DB23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91644815"/>
        <c:axId val="1291645295"/>
      </c:barChart>
      <c:catAx>
        <c:axId val="12916448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645295"/>
        <c:crosses val="autoZero"/>
        <c:auto val="1"/>
        <c:lblAlgn val="ctr"/>
        <c:lblOffset val="100"/>
        <c:noMultiLvlLbl val="0"/>
      </c:catAx>
      <c:valAx>
        <c:axId val="1291645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644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F69FEC48-0C29-4546-89F8-09E8B6EBC731}">
          <cx:tx>
            <cx:txData>
              <cx:f>_xlchart.v5.6</cx:f>
              <cx:v>Max score</cx:v>
            </cx:txData>
          </cx:tx>
          <cx:dataId val="0"/>
          <cx:layoutPr>
            <cx:geography cultureLanguage="en-GB" cultureRegion="GB" attribution="Powered by Bing">
              <cx:geoCache provider="{E9337A44-BEBE-4D9F-B70C-5C5E7DAFC167}">
                <cx:binary>7H3Jctw4t+arOLzpTVNFEBP5x183osAcNVmT7SpvGCkpzZkgQXBc3dfo9+hl7+6b3Ce5J61MKZNO
lVRR+YcU0X86wlUGBPHkd+aDA/Cfd+0/7pLlQn1o0yQr/3HX/vox0Dr/xy+/lHfBMl2UR2l4p2Qp
v+ujO5n+Ir9/D++Wv9yrRRNm/i+Wicgvd8FC6WX78T/+Cb/NX8pTebfQocwuq6XqrpZllejyT+b2
Tn24k1WmV8t9+E2/fvwtuV1k4eLjh2WmQ93ddPny1487P/Pxwy/D3/TTUz8kQJiu7mEtQUcmfCzG
nPXn44dEZv56GjlHq2GGbPIwbW8efb5IYfkr6PlBzeL+Xi3L8sP6v1sLd4jfGg9L6T58d1euCP3t
9Mc3+2UX2//452AAvutgZAv+ITAvTQ3RH2d+ssjuNxA8h/6/joDR1QcXmCNfomAXpD/jv2EdOTYi
GP6s+Q8c3hIACx/ZlmUxzNF6fvPsBwEYLVN5p0Cc7j5cLfPqNoH/kd8/6GD5MqX7JePl3zgQmZcX
DGXJHb29LP2W+Et1SE227D/VZOAzfGyLrdR99UG7jHwFPfv59bhwwJbH8SH6o2/vAH3lryxodkBL
amACEDMC6mQ+qArf0SSDwTzjlk3Rmgd4wIHX0PQMD56WDrnwNDPkw29Xb88HoRZ9mGxweM6g/gVz
hswj/ONjWrvoU3xk/ZB7vkYf5h+c6IMhe5mS/dBv1g1w3wwPQRfvAPTrO6nf1o/9VpVaLZJDmj/D
okegXCax8ZOn2nJkCNSTOCbiGJO99u81JO0Xga1vM5CCrZmhIPz2+R1o3zLxwyrdKMLfVz9qHjFi
OpTZfJ8JJEeMITCAtv2DA6Y5sIDiZXr2c+Bx4QD/x/Eh+mL89uj/EI5DqgDhR9TmJjfJrudB5AgB
V2wb0wfch65/Jfp/Tsh+2B+/wQD2x/Eh7L/dvD3sYrGK4u+XZXA4uV9FyZxgkHz8IPfOjvNxzCOL
Movbjv0wPciiXkfSfh5srx2wYXtqyAnxDkJgUakYQrAPk0V5wIwGWUcmp9jkNt1hgoGOGBgejAjZ
MH7t+V9JxjP476wecmBn8iceTN5eG65keuCCAoWEklqIWNY+F2CBD7CpAxnlk5feDsNeQc9+Pjwu
HLDgcXyI/tWnt0f/6yJZlhtpfM79/uvKCZ9V5VeL7iUC/kL4jS0whJRSjMC1b0VfBmVHJlTJQC/3
F5JeQcp+vj8uHPD9cXzI989/vD3fXSieKSmzwyEPaoUsCnq3qePtlnEQPgLsqW0yCA229e01lOwH
/mnlAPmniSH07tl7gD5b3B8w7WfWEeXYsZm5Dq4GeafDjpgJJQGwiQ/B1yDvdBcv0fMc/A/rfgL/
Yfgn6H97e+ini/T2z8PMv1a7BqEm3DQZOJPHuHbb5iC6yvhMwiAQ2Jb5GyhOvkzLfti31w6g354a
wj99B5I/9rtcb5B4ztm83tZb7IialkXsTUEFsoot9C1nFRIj9JjrDeT+RWr2479eNoB+PTpEfTx9
e6F3gzBZHg51A6MjzhDG3Fqn2LuphsHREUY25wizzVMfwtwXCdkP+HrZAPD16BBw9x1s0pwt2/Du
gPkE5HYOxtTBfJhPmGD6TYet/uxC/TIJ+7HerBuAvRkeon32+zsQb5nIw1p1crQqn0McM4ggOexg
mLYNdbx19WgAuvsKSvbD/rRyAPzTxBB69x0kD67Uyw+j//7P/zOvZagOaGM4ZHAOx9xcZ3DObjnJ
oEeUcYdQZ7OXNCjjuf/1f4Gy+//1Ml3P8GOwfsiVwfRPvJm/A7VQEvZEDxhmEnqEGbUJ4Rum7Hhb
CHUY5RD+W4NYx32ZkGeYsFk4RH8zPoR99g52Ns6XsPGsVnsbL2bVrw90qHVkEcoIJ2vod1MrQN5i
DnE4hJo/PgNteCVN+7mws3jAiZ25ITfO34EndvvlXfDYFrBxkX8/8iTOERRbHROiy0fEtyJP0AWM
IeNim31WCEy3w/8fZP25bu5nxuPCASMex4dMcN/BTvdomaULFW8g+PvoUyjwQbuQjbYS2i30bdgE
RzZUIQZq8Ao69qP+uHCA+uP4EPXRydvb//FdtbiX6nCoQ/UaY4czxqF6vQW3wR1wDKvuLWtdXxhI
+yso2Y/748IB7o/jQ9zH7tvjPlGL7O6AoRCB6g2kuKZj7cZA1hGhNuaP+5wOZGHbNuZlOvaDvlk3
wHwzPIR88g587nRxe8hCpmEerTbJmEM3GwSD8BOt9nEcBwo/+wX+RXr2I79eNgB+PTrEffrb24v6
VC2XhxR1vLLcFAO2kFhtWRgLQToA9QTYt9+7efkyHc8AvqZ/iPh6+CfI34OoLxXslnUbVT+AL4Xu
WwcBvGxvy9iqmck2bdjKXKe8A9s+fZmeZ7DfLByCvxkfoj8av73Az9XyNV1LfymwtxmYGWbhhzjS
2hF8A/LgH2nupsA5bJl8BUH74X9cOID/cXwI//wdwD8NYKficKIP3aqAumVDVPPwGcQ1oBkg9BZf
Kwb8zObZD+XMF8nZD/162QD49egQ9uns7aX+Qh5c6C0E1UzC9+5XQcM/VNhg836tEkOZf5mc/bhv
1g2A3wwPkb94B+nrtAqz5cIQYVkuqo3w/X2bD/HLKndCFIE13/KzBuStFqbIhFrD5mlrUX8tIfuh
H3yPAQcGs0NGTL++vQrMqsxfqAO6XWiUQzbi0Ie4t00RdICa4JEh31rbpl1+vIKe/Zx4XDjgweP4
EP3Z57dHf353YLe76oO3CZwoGuRUBrKPkElXPbqb0H8X91dQsh/3x4UD3B/Hh7jPr98e95ePtTwk
nH/fIv37DNDjWb2fTo/9S8+TzdWi2Ij432cjxpBMUAqVT7rjWAi0/3KoT7Nn2n9fouIZnfpB+1Ch
fgz+pE2Xb69NFwu1OHCvG2wMY8QglEJQi1h9Bv6cgjmDXUwoFA38+Wto2Q/608oB8E8TQ/Av/nh7
8I8X6SK8WxxO1MFTWPjH7uO6JgHJwXYoxTkURSGxsKHt/cdn0PL7CoL2M+Bx4QD/x/Eh/MfvoPFn
rhfJIaMnfESh1ZCagO4euYf+64eNl80hD1CL7dLoi9TsR369bID7enSI+vzmPQh9vjhggyeGSjQl
iNJnNoDxqlrB4JQBGP9tuI8XL5CxH+71sgHc69Eh3McXbw/35yzUy/sP13qhX26pfn2NCK9yAUxh
v3Ft5GFba9vSOM6RieyVsVn3NQ8szavJ2s+GwfIBOwazQ7Z8fgdR7M3qBES33MjkAaIcKFPbjkmR
vVutw9DsifEqgX5i1LYe3PzX/3uRkv08eFo5gP9pYoj8zTsoVn+O1QIKGIdDHrbdodkTOXx/1gyN
iRYHVUDQE/fjA20S2wx4BT378X9cOID/cXyI/uff3t4cnUu1akXJPjzWdB+weE4B/nWHPE7g1pL6
gP2QBLoeYX+fss3+264eWia06UEfkrUuLw4LiC+Ts18KNusGQrAZhktPBhD+NPAvTeXO4DTzRt6f
4/HrvQ5iRyt/82TMBqkFdCRBt5EFm0PrD/BgW9deomY/xA+rBgA/DA5V7Owd1GfPpJJ3h+z0BQuG
4Ai5hczNnsSur4ekAq+6ATazq43pHdRfJugZ4DcLh9hvxn+C/x1YuG9heru4bQ7oYFYFQEIpcaC1
Ygd5OEvACYOaIYHxbcRfQ8N+yJ9WDjB/mhiC/u0dlMLPl82Hb8vFYbeEDLgEamWtQbCfzihtBbmg
FEc2bAohxAZ25pXk7GfBzuIBF3bmhow4fwdtdefhga/vceCY2Mris3X4OijiQXYHH4ivNtODPOMV
9DzDhc0XGXJgM/4T+tO3j66um+X98oDJNQX0VyVSi+5t8YULFKDZEe6t4E/lpm0z9DI5+7HfrBtA
vxkeIn89fnvkn3KeBwD+fqyz6jv6d0K3Gxv+uJhuePscpBTNIQ9rg9A7cJAMNvqfuou2rb55xDE0
gzmDPO5lMvYL+2bdQNg3w0NhP38HJ2wuIImr/EWyCToOIOxgaCDAdDiF2HEL7FWvEUxAZr0JLgex
5WtI2Y/708oB8k8TQ+wv3kH59HqZLQ8KPRjxVc8Lg/PAu9CvJsDuw4b/5uz8ht8P7RevoGQ/8o8L
B8A/jg9xvz5/ewN/vVQHPaS92n2keHUQ+AndLcGHcgGlENc7q4R29RnsFrxMznPYP3yNn6B/GB4i
f/UOSqXXiawX8Z8fTPlrB+SJDXkTAvj5bo0GGlxA4m2G2TOgv4KSZ2B/XDkE/nFiCP31OziucS0r
HXw4kWq52Oj+AWw9g4o0XJ5qs/3HlCwOWRWYfLiybvPQtcF5HTXPcGB78ZAJ23NDPpxcvb3x+dzf
LuOw1IfcOIPkFrYFOFw8s06ddmtpDI53gy5A8jvgwuto2c+E7bUDHmxPDVnw+R0kttc57Bps5PHv
KwGBFnbo6ILDeA+bAqtocsv8G7CXTAkcYNoc5fvJ/r9Ezn4GrL/FAPv16BD28Xsw/k2o+4ejqwcE
nx3ZJrJ+MOCHc90tq62aKCDogftR1rwZxJzXr6PpGQ5sLx7yYXtuyA139vZ26NuBb6oxVhUEZDvA
i11PDD4AOrbgasZVPrBdUniZgv2wb9YNEN8MD8H+9g7aU15/XcBfi34gpfr3NQZ76goPryL4IT7D
txQMSw6PJ5sPVez599Htv4D+9oVSh2LA/3d3Zg12hbde+fD4WoTRQi/GP96n8erZjfYMlq5N+N6w
6YGD8/tfP9pQu398ScfqN+xY/s1Z392fXy5K/etHaEaCNiMCPhtc9uqEAkRTzXI1A5eyIMxtC7oz
TMoh5cDg67NVE8KvH+nDWSrorKdw6gTDHfQfP5SrVODH6z/gVkA4x0wYXNlI4Hz54+tL4GhO58vs
EaX1vz9kVXohw0yXv36EQkr+8FOrr0XhhgxoEDFhjxQugYZ/2UBdfre4gjekwA+j/x0X1FNenpmC
BUUbz1oU9V9ITJ3jTKXlaRxXpuluQfOaJ0LwaCFMLQsO6QE04EW3n2imRq5LWdYiyVTm4oByKfqm
QaYrW6XyCbXC/vLPH4mAW7vfkkJLL3rYqIS9Sg5Abz9TFjSUnhlXomV9qkRUd6knytaLsOitnrut
n/Mx48yLxkmY+L9XRBpEdD753mKV3Da5VUvXx7j96mjc2JM/J2/1jXd4QB2EVs0BlEDPGtyDsUsd
lhXztI+ViGXXl6LOStaNvL5knyiSRij6pLFHGZVdNfrzB69u+Nx9MuyNgwzBza8gadCLuMJti/th
xXgUKEOKrqYGvNwFUq6pn+BeiVwGlTkPpVmVImSW+lT5uUInRVg5hZuQ0kCu8gsWi66owuSKolgb
4gXq6M/UUQeIYwSUBLQDdGCbOtISmTZMSpF7srUE3LPGLhQpWyFVHIVCFWnIZ4Yy7GxEmerY1OKB
/C5hU9p049Qov1VUh5dplcXGWVCGvjHqmOHkL5K5Ote4BSO3TIYtaK3hDDb74LpUZu4Smtohc1oK
YETUo/PQ99QYvk10EseJOeOmupdJ1I8RcdSXwG/IbZFFvhIk4fqTsrPktIt8+gfTAQkFyury0mg5
dqMuiS1R2apg86L26e84NIpglIcB6kZlTdGiUk6n3aipE9eJuziYFr6TBKPWNnR/0XRO0l4SJ0S3
vScZmeWWV3mJyCuVxRd9ZGW+MByJ8WXkpL01xkrjMBOptCNLWGEgnUJoX7X1JEGojy4C1oTt1OdZ
FgnPj0k50mDcfCpqzbi+5ormCBjV2rfcqMxkpMLCKOdVYuhJ3dE0m+o6j2LX0wanwkE8b1wagcwZ
vZZqrqq8tD51deZ1855x7glTaqMUiaJt5DJeGwrcQdMufB6wVPSZA8rAAkTC0y6kfSNwH8djMDjw
G/u8M7WozZrkwstT61KVnT9KdExTN+JleEZ6TtRZBoG3KSyzhb+NNrF814iZ37i+jONYmIoAlFr2
XjEtnFb7QvaWVCKtw6iddoZp3vqMeqFwrB5+0Kdp5SZJripBG784zj0fkYnusyC5qUtdnthlgw3R
xEHUfapgTzkSSBbJFzgFUtojx3fs+6TreSOowoGboqpt3dTp+a3ZqTIRPI/sRPgkaS8Y0WCne8+k
J0at21QkRmBRYdolmLRc2uadrYI4nkSO453Zvk0mrMs7X6R+jcnYoJk9KqXTu33V6Hrcdn41J73h
gwxalek2us164UVVcNlD+eU+lE1jiC5kQvVlxkSZInQJd0VrdexFcaMFiqjT3lSklr5QWAbOJA1s
5PpOVlxQv82UKCydfTXAstQzDwfsOqe5bOfUqO1URKnfXNoxCTtRt36MBFJOSMeZquW8oHk+NWKN
jnFiL9LUSFvBDBkvek0M6y5nnpqUZhzddxGlhTBYDKZK4a5FY1plxThMs+qk69lJk+v+HiWVKYpK
l1McWvUdlVZ0ZqrIvOHaTHsXit0Z0NC3eqYbhc+1R9O5z6ryK1UVHmHt+SIJUTqSLQncoNRyQnUN
379rrQ4Yb/tjvwyKVMSGrCdOHKSRyCgB2SW5RpM21V4gSjsCO96U6K73bRUKHXrWV5QFHhUozhrs
yjpSM0VpVQkP/MQEmXzJtB/dGBFxvhdGQTtXw3rHLcskvZE5XJ0usM3DY6Raw+1im49IhvMx7cv8
OiJGl4hCZ9HXWJrxKFR27Y+bwuJgZoDdlsi72DfHpu9QkZYl2K++6fpj3lX0mvQRvQ3bLvukWqt1
WVF4wq8yPi9CDUezJGOGyE0qT3JqgVWRBcM13H4XR3rCooyqSVKRfNIVyFhK21FnBW/7cYXyvHUz
6QXHDekCLGxZxd9l2Ydu7+E4crvAqB0RN0Z80SrfdqYtl3RUhqq/MuM8dFFkk5PYLyO3jUojOOu0
UTknSWHELqoTVItKt8wtLVON8yYsHTczwXOZZv8pdgwOXk3r5vcccxBWj/n4zCoDPimrwr+wMxRO
ozg2Y2F4uhzXVFuXsd/rESCDZ7y0iUsqSb8UTi5DN+xCJxSBNPqJo6waidCy5KQqInsWBT6P3aoh
4XFXFd3ULBKqT6WfkDnOzG4aBdLKRWbUpRskWXUNnj+5tVmIzyKk6kmatp53qVHfBCO4w1jVouit
4iqFBjg1M/qquuwwC0zXDD12QmvHjk9qnQXjumv7CyNrI0HNJuyFbSZgy4KycEGK+2/YL0klMknY
pHf4yvv4ktiXcSVT4zIFSc/nYeP0zgwcsuHNa1CFdNSUbTApQGJBt2NyXnIrdp2GNePaMptRxALD
teKoGhklLY/bhF7UdjOHAvuN9GzrNK67btIYemrF1rTg6C5N+qvcdJYlyq+QdMYstm473/+k+mZC
+vAiNDSZU1UWnwhWKBBJaVcCw33oggboOsnZmUZmOCnDWtA2aY7btID/i3HqFjzDgngNGiPQ5s9e
47STAt7vMMlyJ5rVXYlG8J4tPAdPx0eGH0ZLL0fBmBh+MQUZ5OOYNfq2JkV7UsMjOHgfycbKBhyh
t7D4IiPlmSNtGrOg69tyYiqbJYJinYXHinZV56rEyU+qCNWxUGaSwx1/VpUIEleLqOgnqM3M8Iyl
cdWMkBGYEx42KikFAOr5C4O2VeXanm1c56HvT8A+B/48jBiGUAunCZ15nm/aZ40dU3vs0KC8kSYY
VSvKESAcp+OmLyrvKitwPyI+9hoBQpi7cI+J5x+nWWlBrKvpaV14/YTrsC2nEGo0rqNaGrg4bNrz
uImcRthO1ahT3OXtOKzNPncZNqN65BR1UY7hfYr1DNmKnhesgPC9wyTnrpQpC9yu5Z0pTN33V5EH
mIMZhPvmXRKk9I+i4oEzttIgcPvC7JGIEt+qJ1D9Z59BZ4vTqDO7xs0Mm7dC1RkbRV2aX/RggCYR
NrpsXJd+cm/7Gq8w4uNOwcU3I5x3lIhChtENh9jeEbpJS+J2OGXW1G4McsmN0HOTyIm/58g3PhdV
HlbjOAmzeRn4vj/uSazcmPPSdfzY+twybP8eWCStjgvp5Jkb6ZDIuQ6xB56j7pppYMpiRrI6G7W1
74yysFCfZJpmwQy8SfLJNpz2j8pK8ysSUXXcpaZ9WcP0GfQMf63tqDzmMbHOJE78L1bXpKIKLI2+
QZsfPXHgurCZ7yXoe1Ri/tmvVDlW0qvuAFn6h0aeeQKMA4mBr+epUaosQ7thQtVXVkgUC9b2eNwZ
VTLqMnXbWrId95DLuTGu8llpxaoTcZ62I9B9iAISYuBmVvkJ+pbHOhS2ip1jVEieC7sGOuMGZ9kk
JrUGvZeZ28ugBX637TFLy3paFU08anJZj70mD79GHCK/Pmf2sZn6BXJ53gInKwd3E2LQCoIrFDen
NcMnoR/Vx6mnmPB6Bn+ZDb/tzCpy7RzUrfKquYcjf0rsvqNjsF3NuUT4pOkSeVUltOndzsf1vGlb
f1wYuX3RUI1u4oBmJ6lGxXnH8+6iy1OiIWXKnEncyGzsIQb5pdnOja6Ov0FqGril07SXDniNKewx
Gd6Yp6T/FOBMCzOPGlFQDBkR5IzFfWYR7zRFNTpRyig/w0EKNIs6Uhynjg7OrEb6F4UZn/hR+Yn3
Xnaad5VpjSABOPa5Mc8iFf/OPNksqFfJzxUEO9MkYZdmHE4hiOuEGchySgyzEDavk1NV0dLNzbQU
AbR1TlCBqrPeSPmI9lYEDi1pJjJJ6SRRjh5HpgEJY5HmN7iBHF3aOJl2WZe7lh0EIgxjNG26/JQn
ORo7vq7OnZhnbsPS4MTiiXJ1YdsC4bb8hOPYmzesCsDWNt1JV+b6OK8b4wZCLjRSNDNO6iboA+EA
u4HvhYpGRRDwUaeI9aXzi2Rq47w/abKsGWUVvQ3yIIU4pCrGjZPW4zQO62ns4WVBlHQmVdyn49Aj
3klh9JEIgtIRWdBZn4y0kzcoKLOzNDNZCx4q5OM2wBBNd0Yr+ipuJjYP9EmXc+a2RtfNYm7QUW5U
3UlKsvIm6OPvTmOX92njxCO/bh0pAsu3BQ+tRoRV401zP0qmiakNCPeDzBmxTJ6mQXrfedKbQOyd
nRDWSzDMOhYaF/hbjL3O9fPcB7tTlue8pYaAa41LkCkWugGOlGAZRB5eD5l6zSJgcRhPSxL3l5Wt
rRtOgmjWFnU2SZoigBAkK5yzKip7kVWqd8uoADnAKpqYYHfvHIgMl1wlvahqBH7G86x5WnrGGbFZ
PO1KYn92iAe5k9ZJc2IkeTUO6uSL3ftgcylNhZdkoVs7lvqKpB4Z2ouOtXTsWjSYQWqFanD9SWGm
kLg0/qmharqKis1xWLT9qZczNGm0fw08aUWAQzzyAq+cVE7zxfZo5nZdm8zbzrwoCerH2AAnjWTW
TZKUT4MuzMY41GnuFjmISM1kN4JjJ2Be0q6eZE0I5iiGNAaBb7kJwxDPDAil5jbEF5DQZfguYWY6
SavmCuucduALnOCrGRoX8Ea0fmJY9hJe6GAdA7fR2AbXMnfCcOrkVTdWhT7vkrY5AVsAqVtjpNcQ
r/WzmOjEDSwLfGkbnloV7TqRpcROXc/h1dgpkm5aGzIRpgPu3Qf1nkHpy5tAcPxHyptgCu1H+Gsa
cees6GqIrGTABM36asKbCuxI7NyWjn1t1Tlycy9Sbp6jykUokRNmdTMDFEhkDcGnbWxH91mSNF+b
1AYIWr9t53ajBO767CKJkjR1Gx7za6/L80mteVoJlpoQ1NDAm9G+/z2kQT8pCa4gGaNVJ8CBpeOi
zhO3xzar5nbLWiLSqtJSxLoGFhZ9IAXhkDWRAlIEYfsQfJhJdutp+TVpW/u+6HR0AgvTT7ysAjb3
ioqeET+PMhEoRX73K0mOWS3rcyOh3SI2kLpoUN6Wwmu6YmZSuiC5ybTLbJWf1YyRRULM/IJFZnRc
EIOcKSvDF6RMiWtKSC8aFJqXkFDSY8+Os2meVfkxvPwpT4VvBGieqaQ6NjK7OdOhai9lkKjzInTg
n2kjRVUZ+FqnrQGlDdJ8U6RGt2mj05Fp6EpNadbEXMRl3M2cOIuxKKHiNYfe7RL+gkygxEUzLiCs
+5zz3rz3DNKPncru7jFI+LShdjtRXDZIlAFKTlIvK11qVPm0TSAJGjteXIBVgIZ7PYIXtjgBeLU2
LIQqU/yZW7ipxp6kEHT22vkq+wSFLk9NuqyNstJu5RXFZZkn0Rfcw5NGUV5Xlx43uuNWcSiExrG6
84rWmcUI4d+lbOSxn9F7I0yyY9I5pWvAy35vIGy/TmoanhYRZLSC4f6ysbH5NWAQygZ5W81gQzm4
jYkdL/M8B/tmMQizlJ7KxCyP67R3TrXKIEbScX5j14V9aXKVjSMQmpkTmeaoiWJftHlUu1mlrans
fOPKarLLtsuDEaHVZSUtdJeUre/iVDZncd38AW9WTTA4LFObQrZGfguXANfmFCyScmUsfT2CLIkG
wgxbb5ZWRv57q2gxamRsnPgsivUK8FxUpn+WopKPWGJkhQijiB3jrG2waNMUCjkQxZKJZycg77qt
fBcucbBnulOdd5UnXRzPauxoY9Krtp3mVseWvGH9uEBNdJb78jrFXivvAt2SOhG1RTN06ae87qCq
U2af6jih3rihRYPcVpnoGFWqgOi86i17rMCwkLGP4jb4UkD1qRGI5eYtcnLWTbykqb45EHjFk1oV
ztTTlQFSyHvrBK7jJZd1rKC8ZHcp1M46QgzHEn5uEeYL3kVxOMOK+8EEKngQHaddwuwTWtRe41oq
7uyZk3mOnmc9FFxOc8uHUpo0vNoSqKBWNFIIGaNI25BloSbxp+D5ulDIxqkuwJxm8aLQTQhl7piF
kVgJLf29CSAVOg/iOmHfoQIX5wroqHUH+WukwXgKIyGVN8EphNwiZipHnwhLPAyGpS6jSQRRy32N
cHpjQULgUCeprhxw1d4JJ03yRacq+QLZU5FAaJeSb72KWTUNM5v252YtrXAa0jwYU9qQ8wq0DNLz
yKLBqGiDMB13kLWe+bJry3kKtcQOKhdeeaEsz8uOuVXpQsjMCkcGydLTLMmNTjh2sAo3ZdJm08wO
Qgg1a/8yoB5PBJiEOALRCtvczbI8+e5UUHMdQecdo5+h2VcnU7ihH2x6gKwkGftWDpVDy0a6GJdN
03hCGwTLc2S2WQL8VAzK8FCYjGe4YLCDoCwLfj7re+BrmTqwf9KXRXtR9zWoN/MZqa+C0NLWp7Ys
4cc5hJ2ZG0Mp78bLQTwnqDa7XuRN2ahx3Guk3d4PSO1yT0EZL6gVBBNZZ/SiNuDmhon0V9WRyDLa
MxaVvHd9xKuvsOHRzOo4SOgVk4YjEo8ahYupxxT4DVCra5ph+wyi8uDM92EDwsVVmwYjGUJ3uVuC
QJhuCNEndyM/bmKXVyTqBbLjwBRJE0EVvXbSzBM9ivtqlLQ6zF0NEdjIkWHDL3scEp4J2wvZHNch
hqJGjpsLn/oGIJMVWqSsjzOXRdoswaxwBhWnKGtvogCuzB+FPSO+YHUHDqQmYcvmfdZ4euRZKdiM
Vub3AVEodStIuP9olBdclBhn95on1RdmNQ7UwPPyEylNVApL8iQUtG89EWVp20wr7FEyo8xD5TxI
WGvPpVJQpw0UkY2oG1qelkWCRABh1QXcrNdRt6qz5AuG+P1rZ7X/w9mZLdeps936hjZVohESJ/sA
mJ37OHac5ISK0yBAAgkEElz9HjP56vtjZ624/r0OVlXKLjNhSnqb8YyX7SYbWKYKbXQWI6AO9JGS
lchizDxDbJ4F+7IZl+0DdMoRpX3P05xrtqinxvYVEno1sebHki1o2YeCzd1xcglSfvSfe7VHG2bK
rmrE20NGR6Hzhler3+OTx1+WJaM2j4OKY8WvtNnNnmH1xV3kLka/NR+jbRgfeB3bm3Ds6gP6DFgy
hKeMlxb5Y320lm7d5bZ2xBWDrhteDnGtZNkkClu53VQcHZQnSKyCIIzuqGEqvlxlL8fcpjSSpyBq
+rkIFsMQuKvaVyVDN34tRKiyS99PaNXzNcDBZrtJFnK19GJubKwuSIoscYdaDYvbtcj3y5TO5HND
z2lnQ5R7n1jRx4UYZuwKgsIde25WwWmdFhz1TjKkFGuFRzk0IsNqsU26m0Q6IV2t/KiO26i6m4nb
LLqN4ZGI0JAIkVrpNVWyCFiCWxixK5ci1QHKwOjneie8Ft9910bpLkGZdxPhJuNSL1A5+RQOdeHn
cfg8URdPuXFpOOTVZOV79HP5l8bY7vMaGeEPrY7lhwhJp8Zm7eIPG0EvIJ97T9BcZ6pDd9Evtxzb
r0VJwPxTuHaTK6cMzZUTaVyPwnoK8AmZirp0JwZpad7WVavyKK7JTTL29Lla0HhW1mCDzrXFVydC
T8SBOapl3ixIu3HFTAVlnFQ9Ot1rrPcdH5C9tiZQV9AwV11mSZLcJJnBrc2SkIOzYwB9swrSHWFx
HZeN0YHAig8reyJRNLlDHw6xPxC6SUSMUUBdWfolkbvByXUq1KLdsJO4HZfj4JJsN6vI3PZZhjMP
QXgu0efw1R4Fjuqv5ta5qynZOOpEZtn2MU3U8HVljE4lwni0XlLUR/7dJPoa6alykSnWaVtdOfLB
PDrL9FAYNUDnWIOWL/c/VaxVhUqdyNYkcd5DBHseJpfdLC0f1/3kI96jeo9qqLaZrt937RJFx/Ph
uUux2VgeiDn70CUra1CPcnufNeibnPjo+mHXZPX3KYuaIh5q5HRDk2QnsaBdlG+W2w+UVpsvx3mM
t3zoFEWf2yDU5b1J3FVlokzv9dRnBxpwNPktuvz9cZkiRAaRynrI676/qsKory47nqn028wmsd61
mTX1zZhabF6q/GaviF8MdiAaJdHl1LF2Ow6LhZSI+jmWJ5rZaivNGOgJX5Aaf4xDUFvIZ0H3QceG
rJfOd1H1KdrSzWR55Ct5iqdwtF9IQ7rtQ1SdswMeOsZ3tFsytuPoUZj3SdWuAlGw2+nQZnORDlwk
JTpATdmnE/o+S2UQMyCiNOKEkfYNykun584WiiFSPCebaLYt925U8x268u30TpkmetzmbWC7yWSx
35NhqmnBDZ3p7RwEEtlc3ZR8IZddH0b3c913+xGtwScmu+1r3ZDqmm5DiPKX0suxqbenhA4NMuxp
umf1Nhz1ymlO6xRqjk35sUO6dGuiZiwjHRJd9tXGrpDM4UqRJnMJVZa9B9Jqv3aK1Vg+WcMORAhz
Bx1bfg/1uPyYtto32FVrVW5yMfdNq9vs0s2KX6bapGMZdM41RQA3YuHqan1ixDfHqdU7G2W2KTux
sc8+yapPE2HZY4DUt2QWS4F1wpRtUNPvqlE8yfHWquh6WVt7YktPbkWCUTZHAXYhunDVGspcDnos
m6G1RxwG9IiyatQ5WiXDsxY6xQE+u8DvVxL3iENGfIm3pD0G0qMDwF12mcaJv6CgN4o0DLKLVSgo
h75jNyLT0S5dreWFV1vVlYmnSQAhpAoPSortvWiClEDH6kmS18BUrvmW+KNEh/BLZCdRhCzrbrGD
dFAyIZFUMjHNX12cSfQNIUVB9F7aK5tEaVR0aKMYyNJNn+U1Kt39kpms2w1MidsN/dY6b/QEaZXW
a58noV7qPDKVer9RKX5Ay8ZhFy6o2IQipC3QUtZxMSoRFWIR1uVr0iU75LX9hbM6nkrTNSI3ch7w
tYZd0S5NdVozJ/OW8/lTuoWynM08XkXbVp/CQUIcC6snytHcOq20CtqChcNAd1vrxqfVhT94k7Q3
el4eGQ1XhMKh263oaF1BP11vvRadL4JkbO4H62jJRj4PObqebTFWE72wHpBEGgfzg1gT/mWVbrgK
gVjcoZmKhb850+8JHUnpqcHayOomyscK3EuBj5bVyK+i6iThQoiLagncnqU6HcpMESOeVTwFFxDe
Cr6MeiyCthkPYnOTBR8RzGXCXZvmDtVx0Xn6nniurkCSDDkUa85ynKfJMcIzg1qNQv8umdfV5Zq6
4XqrdHZCgSw/QHFQpe3mCE22XkCnr3gTF4nLssu2n4fPvlkQxdwqhkenObtptnb9lGkT7TDdbc5b
NOif+jBw6OhahNRmGNGwiDvSiP3s0MjKRyUvaYBIvvZRWu9rEo2lC/SPgEXLkfbayvKMCBX/R7hw
xVddtfkWZOiLzomNdnjsbC1oMyJnq6vhom3QlJqiti4kd/0vQ+4vxvLuF4XzOx/1ks0B2gG/B0B4
BiIhwqT98xv6fmdQRpyXpNcCZ25rcFJjNja93Kp5+epoBL2NKHbbugiZ5d/Zl5dY1s/LUvAkQL8w
qipl5/HCv1+2nxtPt9VC0O4DxnMl16QqJXreOFIVR3HA+oW/cc2QnHGf/wGRcNUMb5vlEcPcSUJg
rn4F3IxTmlkloT7bJTl3M9uBQIciOLxyEER23Avv5gdfWYi4IXJqwBC8PUL0R8W3dOlmd2JNyfMq
p2xBAdUQFK9s8vqJRpYGpzRAx1yiMdMO9BlyM3JoTZP2h+rk2kL85qBUKOmRH6xtaL+ybIAENNM0
CxGZs14dKWwK71q0NYLCyC2+WUI9P3JUua5QFmntu2HEG4YOEZm1PYpZLfPOtm5dd52rmClDSyHP
tSiMzHO2JmeCJNAdTlFsOrTK4Il4yJoZCqppbXAi1doFUJWc0QVLl+1E4z6993ErsbVQKzw77xDr
hOfowSK12scBksvC1EmclG0dbEgLA1VN6MGlJC1HgVctn3hDFlGuU7+eUklQs3lY7XB6jkZfhF1q
oJugvn4C+Wj6UtMh+K563iDX8J6xAxSr5lMq+4gemnbhdpdU4fpVct+QIhj9bPJu8RPZtYsHGGDE
lpZWoxONQnPwOALQHQsK0sazOUlldYdqpkPjOGPjeJltHcIM31wrQRCNAF5qNqxdqXU2oh4Lmv5Q
qwnA3JDGsdq1qZ0XNBuERFsg7DIc38BmaL7KebxIQkmyvfHrdtLZSvzh5+b4D/b5n035C2L8OugV
AV7YV//8vw8D+Ab1c4DQf3/nJ+H5P/+6br6OGKT0w/71tw7fh7OFa3r9S+dP89+/hav/59Od2c8X
/wB21Nj1Nwr1XzjTlxDx/xeEejbi/DuE+vKlHme686cN/CeEimks4E/x1gp429ByT8446y8IFb5C
IIdJDPgQABt+BRDefxhUuLBYwjle3HL2nFBQov9lUOPk7FKBCyLDC+4ihPbof8Oghmc+7vdzB0cc
h6eCM1ReDPM0znzdbxiik0vTBymElWpYh4sKkOZthlh3DDyErmgb55uEueWdruPgYOe5OTbLQH95
Uv71oH8JG7Lo/BlYijH7GPKO94ZGrxBRnzYuVqOpi3VOwuOwEXPDwmC81Ijgbxy0r4/Z86XwH+4W
HRq8vOUVAeuBJtKFZAGAmkGVKdCfczExoV/12/f/D7Er+eO54u2beOUa+EkSnvHi13CvrbjjBPc0
+IrukJD7I0+4aQ4SVcaNY6pNcloZbGrTN9wWZFVpcDJsXr9SurbX4+roQ1X3Zi1jNANNwbc0e+jW
0IdHt/Q0LIyzqIrqAbJdbqtlSnOweiDxSGCyNF9RRTS56VL9yTcR3Q2a9c3OyzCedjW6k99YnyKg
eVf3CDbdNBQCSgWgvNXTdbfxuVrysE715djbZNuPgWorkDWCiR3KBZ1csCZAXvrGU3u9GKELwPlG
GZhcjEV7zQr7OJJozZO6ELX/ihO53iMH6y7+fpHw9XLDPsRu5Ge2G28hx0siXy55Y2YXNUFXF6ye
wmNQJ+5yrTx681ioj9kSj7swoKvNeTC0x6wOw1vHVV00o4ryLrQouOMwRDcO0rtbsJjeWDqv848I
E7UIRAWQtwyZAH21I8eos6AZ8fG2CayFRrAmuQ7IsjdmJDsc+sHD3x9I9Hqt4ooJgjNwZFDh51G1
Lx+IV56CtFgD9PKW5jFEkd4WgmzqWA/SfAVwqqGYJuivsUjoAdTbMj9jRkna7MIW/aUCHRJxEdms
UvulUykt5JggrW+lXr/waosEZAFAsjmZJnSWiNaG/++fGXx5hLE4TuARjl9t63nr0UPfeiwcoh63
UdpDAwm7nG1yraPs29+f15/rJ8yA65+nWXPYAX6mcr8dmUEz9siAWADEKK6uq2RLDqqX620fVPGv
QXD/ejImZ/789+MZXw1euHOelgo8AsMuXqWFoq+6IJ2DKu+Xhgw7JXXW7BdscDQSwmA9Gp5WIBaz
cGpzQDn1942O2Z2vV84K1esQdKqsidn7FN2cUyhE9wh9md2lLRO0oJ2JI7BDS0dLkshYlCRb5U0N
fGYuLG2ypYCK2fjCNctyN1A9JvkSeyFBoUUW1GM1kbVwajEQ5us+urNJWmW3+GH6zgEkefaUS6R3
NtAXQz8GBt06wI5odQ5bW9SNIDcTFok4LsII9ytV+ddnF/3Ts2OMQdKJ0Vr743tCx8egIzPiexJD
ZYow0ugc8ciD0eB+oY/9IMePtYJDAAqCTQ8bclqxA6OZ3YLubr95OdEe6EI8PgOeqD5Oqk/vUtOm
d8hJkz6nreui/Shs9mEcGqhpxvDuy9/XWnheua8XAFYA3CEc7xBO0/Ni/G2xWTlCMaIScaQfWrWn
a79cokE9lHU2NQXpBQQXjDnmB0uNLcEG+FxSENtjaqpiW/oWGGq9pBd4t9D8GKc6RrWHsFMq24Eg
+PuHfR1cz4v1/BKQczRHHD/P5Pr9s1Z8xDlzPljbLgZs11ayoBNrd3+/yjlyvnwiEUGegOleDCNs
4d15eRUNuaKuzv3VUFes6AnzV6FpQLQqPYw71oHu0mi04kc8He/+fu0/0qUIwQNTpZF34fW25/bQ
y4tP47osQuq6sEqszyBvm5IKvd4kVNSPQz3LvpgRHhB+pTcF2gJobEWEzm98jj9jBD4Bx4DrGF1l
uGpe1ajMQG6aE6QxgQARIVAgX9HB6DxZexRVpA/TNyLzP13wbH1GwYS3qyErfXnffuuXJSZTXUSr
sGW/DunRpmiZDn4Kc2+ZeiMm/bmU4OzAqYdZ0WgBRK/PPYtlI+bV1oWTZil1uPTFhHTuf71gcRWk
gZSmcHYj4Xh5V+jbZaMEYluIMUugEpGxPL9v5Y309h/vBf4UvFECiUEYv1qwjveMrxnuJcsMmidB
Z0p0hMby70vzn66CPgnFvsOoEpDnL+9FVTiioeXVRQe2q0zMVu2oreUbm+8fr8IZ3niFfD0hKD5e
bHFaq4RwKN4gDWcJAtjG8ujs7O//fjN/7nE0X1CPwACeIsb+PNp/O/VI5BsK3hFfPzq/e8gj8V7j
Vw9d26UnbOv1Q9YmwH26Pn7jBn/ewcvjBdY+dn57OLIwONdepV8aOqAZKxxiq8EfB1c7PFgTzHsp
wKIMW7YCrbDwcNi538/J10lmD0iCqqKqmuGNTXc+L199FGDmkMXPZSNeKXn++W9PgfpoakQyg2fR
s/5SAxL9Sf6CE1/9rzEx/x4s/4wzKFZQieJZY2oiEsGX10qbevQEIiUkmC37gN2eTXnfzgswYw32
pkh76M77BrwjGtwdMG0uW/CZ8QBZM6xn8UFbx6pbhb9y75MZ2hKB3B+AKRMdGsDjDPp43YCoAR+Z
QDkly7qMeRB26NJMswfzEI5kAa+TDHiOQIfTw0TG+JjwxdVvbPs/nyvIcZpECWHnIu38juDfn6sf
tXBrFaE7DqfSvgd8VkDPmY9bnKo3duWf5ybSB/QuozSF9BDFr85NVAvSJ6Gt8kBp8t0Nq70KbN2V
EC5+DKa3h7/vmz/vDK69BPOkUTtgNhp/tWIyqhQwJ1xuXTeet4H2fW5tG+bBBEPLG4/x/Aa2V+sT
N4V6HTE4Aq77M1j+tj7Vwqqkm9oql9GIRhdh/YXlk77YtKz21daTvZMxQ0+bQ2iasvFE0Ikuu5B2
p7/f9p/HBSaiwKeYYTQWHvXrujFeOOTZc48YWJF+imo3HRoPQTM3owG2ByJhO0lJ6C5sFH0jRf/z
kZ/P9bN59Gwk/aNm7dYE2uiMR46mXlK0G+p6mGZMIeAkfOOBvz58kxivAcNYWSxdTBSHWPVy3c6V
ElCx27lQ7fw17JOgrFhUv7GEfoby308dFBqw7OJwRxF6dkC/WkNtB4OWGogu9KYWwHYsqw5rFaNF
BJ+Ld4DfOhofF7mS5hSkvUPGE/fBCjDfhxRaOM+aAqhBOhUeX/dc6LE3V5Dy4f4Uzi/sHQ4DOsNU
K8HA2D5onhaZwRG5jZsb7urZdHovBwUJ+O+L5PUXhftCicsS1Igkw5Z8vRWh5IRmXgyMiFt3U2/t
sl+9CK6WmA5vPMM/v6gYM3yg9mHzg4t97Spuk0TXagvAAU7KHn0QZOWwQF78+w39UeBgsScMLRO8
5wQm94i9+qZWgR7OLEdb0H4xn7wULfyh8F+0KPeou11aqnhBsgVGp6kHNt0vAY4CIcX0UU12dvkQ
W7TKo7SJ0DBfhgCalmjA7UJdV7QMegWqXM/VCDwE/I+F8lFbsAtbW72VX/6RWONe0HhA0wBaGEaw
Ra8y2sxh4I9pwfFa2T6EmRq/TG5OkdA27CKZEoReT6N7r1XzUInFXKWRjn/NxPzXGPjnt4YNhjCL
dx2iekHh+Gp7KQknQBXrwlWL3DdVpXFebPUbEeEfroI0EHeIr+18oVebuF5s28IcYYvQoGbReDPA
aakWsvv72vjZxHq5ixOkghiUQwhSaLyp+uXNCDs0zdzLMyrgq/GsA09rblk3vk+WxH9iblpggPbT
vWaNv+nbzj9q2HDcYYTe24GKiTiQhQCJUI6z3x2nhWt9WKQmP8yyjdfVVsl038mN1PuxXdTnalyc
h60ugqE0CyiFLRDFOXwb0WLLVVf6htQEijRYzeoaDIl9GiQU2RzCu5yKevL+GjJIwgs4H9O6mNwi
P7VT4+2JeuKBjfdmeVY63r7KwTdDHs5JKnKA6v2jrLu+DAGVDm/ssD8iHPSiNIMahyQB/8drGl4+
xW5bUPiEfiyQirknwFrZj7lh8tiYij/MTdyVYzTB8JM1mXiuFBooPUKEybN5m980u59TsJdfKfpb
50kKWJ0o/tirFE2vQNzqABIY1Dk6X20J3RRoJ4p+KbAhGB+dWOq+GFnSrzsdzWlbprNi0R2Z6+jh
7+vrVyrx6tNgBSNTxPOhEc6hl49mVnNoAcIDCo7aCVJBtVF0qTK5wXIrHdg5mNT4u7gHmw97IHef
WtvD2NHBN/JJNSt5tCCan5I+bd+rbh13Puvlo5xh6S6zYHZPIZn8Axoi1QNwQtWV8biG11B7YyBi
GE/a5D6Jg4ekmoL6bgB6LnOnghTwUhK3/II6T68xBgMmkiYMfiiMkjAF4ONZQiivqg92BeIEQgWu
2gnszVekaRykM7ZGvBNgL3heKxj0C54JlsCOAV0hTzPVPiN28osKXfg1X6MhRMqBdsv3JjLu/dba
pNolpN6i3Bk66DzG8v3o4PbY9j0T/WdDsazRAA2FA3Ut0VaNUlDosBut9KthmcRO4byZyxZ9Kzgo
6UrQch4ymcAOzz3AUaqsu/ILkTBvqJV+psKBtKCp6D8kaJVjQ9QpWS6yWnYGsDWwGUzcsJU+RIuA
XtyajPS5BxqdFQrcFiuB52SPUw/gFbpmq+/neBgfq7k2cCRDCIJjRZzBGPjhupvON/ZDjNNKlwuf
QLqDZvjMxdpeDdUEWKEmMxdlqrb+K/FpD+PhqtZTUkNlxI4Y0qkcWwO5M+4zXwB3CL4bGxhfjE2/
fQjaQEZ5vNRBdJogWs9l18ulyqNJ8mZvl2ELcsQl9jyANX23uip7R9ns3I6vOGLQipznLzbE+skH
DFIBJW9H+UWBaFjztt22675T03ZYZmJv0LnoPwqXtk9GD91c1KAmYCABDDntge9FKCzhdhd5H6N/
eTkI0xaWxZXCKzZU5kvvo3RGp7QCOLPOSt1kykx8t/UxwhSRwzzezHOs1lJ2EiR+sFYtpmQw6w2Q
GGPsGVTBrZJ0y8JdNBhBAInCOFGqaWbfhw3+/CIZIqfQ8+tGD0poTtMCrq0svGXxyqAFxT1cPwvv
4eTza9CBvzUjsLAVbWjwOC2wXAu3QpgzYpMk72QXL/tIhjA0+Ww8P7x+2w02tKRsKdnguV0b+Arh
45ougyFLzB6ECPPwzlf2QTfBAmlAteLjMGrLCgfI87Oq5MiLlHkDsiRl1bWrkJpfVVsrHpfIivHD
DM46KGisXbvLumSewBV2dZ3HgvfzTmKugoNPH4VeIboQZfXi02y8RFNVPzYNZqbAVh4BbMaADP1O
MjhFzsnA+t0vnF12eorkgfVueehUP8KloZFT4uOo/pNdQlHn1rPpquYcSnu4gHING8o+yVrMH73m
MchHBHuClnlrsbFBJ6icbVn3MJM1hc0dYDSAacv7KwB3mTjIDklP0bSJhwkoAb5Q2IlEUxn62X8a
qIC5iellvWs8TDiAa8c5udBaRuQiIpD7L0ldU4h77RzvB8/jFrBA1983Ea+Gk9OBTzFQo8/iy6zP
GPAiAitoXsHiF5ZmstnBBt2y5cpL7fZT6uVcCBMvQOq1GK7hvkIr3sNFvKLMm+EbbNqKHLIQoPpe
tNqtBeer+OZrs9W7nsNUFqSGXaR9FlwBv86wboJKPyOJZ7gqBGy4vhadlZAWkI91XEVfAcgnrIh1
EGCKwogQeLYvimsH18RuBfgQFzgm2mwXa9F7SGp9W+1n4Or6RIStwtzyRWl4ZFTzaG2UiJL2CloC
w+QBcFZT4LocHpIzypL5DeKlaqTKMaUAjs7Edr3ZY34LQKoqMjFETD1P35qM1HANRA6zeyaVWgKj
X0fMzsS0v2ebWb/LnjUSnmsbf0zsKgyIpRjBw01N1hagVjMF63k3lXIYtwUQ7QqoGuVJDwRna5au
nKcu2e56jPR4nhnwpiuaIegdLSfTUlDrICY0GWokTNJo56psZzKUHQEakou52X5sQ+ree9gGXB6B
ywdukkIKCdetrAN+WNrZvN8IIBv4KK7R8gC+US2XbJxQtCpyo3yzC1j9HGj2rGhw6GtIE23lS4Xt
joEbfqfBD8LU/tA37M7b/oEvWDMQwuDnuwVj/EkmHcDVcOe67jtp2n1EYPBfSMGhZw40valSAn0s
kyXHaA2FtczpALreZwcYbd6DuHqaENwTPV2uYdW+H9rmxq3LJU3lc8tCDEsBthZ+GuaHDm44Hn8N
LUwHITsl+AvT2uylFZgDEu8RWRk89xxDMOApwFNNR/jmRpoLi9sAoVvFn2uByAX2rIaVjwBTlUQB
ixXzfdUzJHmohf0RTe1LtOzwu7HBuUZDTAWZiLqrK+ZLYsyhYdPDvKg9OXtNZjVcV07i2IUhN2Ps
XQJQDb4SeLe8em/H8Qn5xsMUwLfGrXCfSc/GI1nZAWOgPqeC7syUXdcRvcT3fx9H6hEzmo60gWup
s9E91/W7NmUn2j3yGh5zNZYzXm6bK0S6S6wyC8fwj87UFwxpYqVAZKnaPoa6vk4EBlC03m2HeBOn
ycccMph7ryZYhoFM5zphp5HEj9XUfgkxo8vYiJZy0YfeRfsKagIMsP2ewarmg+guFGjyCMgAZCDv
o8aWGDzTF5pTNEoBiuI2U9Cr0cEO4n0s5ly0PC5h1GlzJeDQCuBcire7VNGPS+ieAvMxhgurDtqv
rZXfpgpKioclOGr9Vd12u8wJ5EPqtpIeCGMQnto6jD/zBl88fHpFHDh/EYq+BKF76TbUAltbuoh8
G7CAdoDGvjXxZwcx2NH11tX0SWI/5XMKKDMlx3qm5t6FnC/onKTnISGR2xE+fEtCoOh+uUHteQCy
SfO4blGV2vFTFEwDDDXdnWzG40CxKtoawzm2+Rkb/3bgqzwNKxjzmeGIM4O/n0dn8ioGijx3y5w3
wdkCF6oRSZJnY7EM/TXwTHI1kortEZj5k8DSSU7E0Wvo9Ue+TkdS+fjI9YgRG1AzGb8yNBlyO8DK
L+PgBq46zPBJY+h1jT9WyGMOYuq+ob7CCAY1fm8j9eB4+ImNwhfTBMcJOLh80pqRkwMqDCDdJqTC
oJahugLw7j+kfRx8joAhfFORrNciCjEkJifIQTBYaGohQ8uwzt5lXEdwyaImQQ6JBCsDxrmae58J
k50mK6KhIGRdGQboRCH4ZOBbGKIySdClXWS3j7CmhBWGwMBJXC7AUadiFEt3w7hJw91q0KWR8Tm2
TFEN50iPF1B9z1yVYhhEO7gF8ywGcrBtnaAzroOwTKawua0y2iSFwq4A5Q6wgxUzP7MuGU6DZw/x
9JlgrEMCs/e0JTuuYGfIwVyMSDd16DD2oBdhULgoxqwRGC/MxUrg1dmRbbQhTN+wNe8C3sEDhLsO
vyh4Qt6ZSPj7JHVLu+9qgQ4zRvCMrghlV8GoM22Y5mZGzr+JuRWfbbJUWLvxYN6xBZurNLLjTTFy
uN2ltQEtnI5Xni9oQFzY3sOXWMVbL0sNA+FcdMKObd5g+gBGFlTdYIpJStTayWiMKjyCyz1vMQAB
cVAUAA6n3dY1LszhkA00mOgUMx64mylm6yQeaQj14fhVT4nHryie3mfU9CqHpJ5iFgTCicfQoKHD
RKoFFr29cNrBdQyr44+1SmJMjIlGOMoxEmBJwIvAZF3GDsOuEEYcslsXdWrFmSvb5dKwDdzRGi7x
fSyBFdwYHLBdQZCjwfXv4voya8cmLGPiJgUb3Ex/tL3B1zeYuX5KFk5hu2JSPIdZEGrMkrHjh8CG
y9WwTvVZBgfZDHIZgDx244SBYFM0tdeMK4R2ONICDE+o2SaKoYWhoHDnqV2FZgazoLZMT3cb1DLM
kPLh9ihbkDclBP7qAzNT/0wDDPvJMUkr/BJVAo5OzDvTt5gbYq+7NQ5h31k2hbQslqBQGnNWkEQ/
Z+0eyeZSXwxGZWvJ5zoDrT0ZCODoFJIrBk8iP24tsu2iTrPmvnOhugyMHJ5Yp5cbGDhx82sAmxUm
r8ng3LZ0jucYYgZDOY+CM421QQOhQ4/sfO6q6DMO7ygrqnBDZOczZvrk/4+z81iOW8nW9RMhAt5M
YapY9E6kqAlCEiV4m/BPfz/w3IGIqsOKfSK6dw92B1EAEplr/es3iHjRL+i5HZZuE9bRIYXD+x2f
Lm3woZJbg2cXJpytSdX6XzIeQfeYZGl82Docf1NNi5cxy6sUD5d1jAipw2DUH/I1unlU2t9TB0aI
u8x2UXp5WY8HoSGGp0KSi6ukM6GpaiAmim+kYfIgRaJ3fKAXBoSJ2ad3oYkDkQuZ3NTQvLfDbasV
dgSZvRx/0WdAg7W1pet29ZBVN4rVxA12KFL8C/WX9t3MNAsteGOrjd8w0wXzLSqbGkJg5mHxtLt7
BXOEn4uTM1Uaekn9WeHNcQPfpVc8Z5AAbiQK79/4RPUPWH0tdAZWodh7bGVShH+hDQRD2Vn3fpiq
aGXtkVYMj7desdxWl3NtJ1W4e7oOHA4R1Msq3ohqeHL3ml63tW+NS//bsHW58+1Cc54wmyvv+bPD
W65UtPIZvJen2KHM9Tsaycy1RdP9VZoyfGyqVLx1kJtxoRDr3pQCGtAE1Xpsuipt6HCTjl180bYY
zsGnn6Ma+xiditYMM/Bzx0mAPeZZIA4bEx03jVRdujTA/jp5VaI4fw3xsWPXsCb+3VxnLQMTfAFa
Cc8Cvv6cglKqo7pxS6ACy62LBUcZDV3+ddJKcRYMs60a3tDRsntaNPG9DJQBB0x7MN2z5bqEgNMg
u4dNn1j+YMjta1XrVQeMhM7BMxFUXi5ZiDh9ksbO9q2UBYArwDQpfqYW5r6wjKtUFOAn7ZDGcIFw
JZHpUgHSDfsml/uk58NV+t/JNJSlW8KfQElTUjkKWcJtL++lPmLJp3zg+NRJbOZtOv22y5m9HwuK
kMo2m/oXKlpJYNUYUmVFizFxqsRGfD/PZfQcyab4Vok65gCLCkThIBasCdjiHNzOBN7ho5K0ul2M
ZkfzRmVyDqy5DN+6YqoNtx2zWbiVgZvV3sCp71Lp4LL4k7CU0cNNyxb+iDbmPrZmxA9qOkuMO7ps
dlzsHulFhANH3l10qbtivr76+BQ0I34dD9aNrKdSFChKY701pYloFw6q/HNmP1N3Q93Kb73ZLn/U
eah/hVGoi8MyNdZNN5qx5WromR7mOHHUfT633ZNEJYHzlEhYYpj11Lmf6hZOWTTRK8KFJ9Qf7PQU
FkPcJDMuYaBPrgbB5FfOxgV9Pq/mBHVR4yS+iHohU0/03V7LhxaHQbH0IsCyYpkDkMG6deHOo5ur
wjJ9AA7Q5cuZo6vlU44WsW+sbPEzoUd3HeBqFdhySHETY2YoBRXYssG64vzyqz6K7o22ZjGYAu6w
mzmJlmCiufSYaEoLni5xq+Tfi6433hWZQ4bzqUd30ms1J7gEXjqpS7Ls9cWsfqSZU2iBNQ2FN+fS
0lz0xZz9Bn80b7Qp624rYbKmMmpiE6CRDDB7zJobTKEAmeCtfQyedan4jxwOjhi4mApsG5g/Kzvg
M9rJEVdKysz0Gh+B5o8ocwerHaTjX6OqR7OBdVCsIWTRsBWA9reBm/GiKeo0QdfbdWFyDUqFJHsQ
w+7rqxzPjRh+gR2sdG+GRqa8jlP/mdtSRaGwTjCXsjO1dGtbdXaw8Np3o1BV4NzYuSmn0vKWFs+c
EHuom2ZagcRCLfQMwdgk7UxcuPxsUqo9fp+WjYWgtFyBYMSXeW6JvZhs40k35zHAYM88M0A5muOt
v96Ars6AG878B5v1n1+fVKqwS7nBUClhI+R9SWAvcGqEIc7RSjcmvR/UQR0dEkwU5Eekcmwg90nE
YThbaumx0ZejFxqw5ZlVIMdyzSjp/wp0tdOe4Whe+4mcqFcsfwW2pQ4jj/GnnKBgtRHNdiz4M3Pn
49mEydR5pYcyg1ctIO/Pb7FQUFnivog58gQstVPmJAym1O7/GnVW5YekcQAZq0zG92mZ54JDE2yi
DxDfSVf1uCLoXy+rE4uX8R3KOIhbKx9gQ3NS00WpwjTBplCU6dVUjNMN+NEZnsqpiyDStHWVwREi
rfXf//PylcFhol8C4IDOJPiDsJdkRRWf4RMcUcTxPdbQYBkMfdBn2FuakyppuBWUAi/BNKpvZvYF
iiWhv5YTYK0a58oVClXtTit5zUxYykDCExTFO1AaDeRlA2UPpZEADdHpO75+zsfrf/1tJikxDpgC
ws/Pj2AqK7ss6Bg9DAoUVy3beGdUOBDa6XRmiKhseRXrYzBghtoq+i+2pM3yh62Sqm2InaEzjV3u
zqK1/jqVTnFfVClEnqHykaalboUkaWdamuN1fRa9LYotuxHsdRyKrU6+FpE2Y6WQlZc2Po54D4PL
VbiLfPv6wXxQsz6NpPi5ID+w+jUo/uxtmycDLyFXcuzCJSyqLpIUGwzLcsRuaoV66JMYEV0uJVgA
tfKlyY8PqLf7SyTPr06BqWBGhf8IihvR+2vyjS0iFY/yQo8RT2DYlk9Kc2a/37KD1udLp2yv6eX8
Z81r/nc1YyunjN2I9qJGsL2rMKDEvbfizarm76qXk3Pvc0vY4Xo6BscYsq8cTsdYl9Y/X08vSyAf
ylR52CcPtymVTFDpOl5xhdEeIMwYu6Zf5MfRUnFuSazK16yh3TM5Lu6/flUnbhzSAjoPy3ag0G+Z
LLIyFxNGPbVnKH33R0pFiORkLHcmgCQzitI8Q8hYb2yzMmB4soWDjDE83XKGJyyb43am2XSw4L4z
dVF+L8zBusYXJD2zQ526FPvGuoGsr3bL/bClGBBmBMUH8690zGnlzstChgY4JzjOmaP8eDuk++cx
Ih3FSYGb+/xCaSknDdvGGnEKEia7LXQ/LtgQvn5bpz4s9GasUDYDhxplU5dUuGjYqYb5hjThzuyV
jhG+2pC/wkAdsEgK+kzDfA0i/iTulQUBrasY0DVwu5Mg/1nZJFEw10Nzqy4MFjC2LMw7dbbNZ5yN
hESjVCw9Fi5Z9LIMsjme+cpOvBHEWCpDfN49BMfNQ5LqJAHpiWsICYvhq9Mk3SalshpD9ObL10/q
eF3z5+2PgEa+MVvdHE/4R7XKbC+Y14zZcBG32XKQlKI+NBrD20yrU/+/X4/SFN4Z9SlGpZsXk+Kc
WPc0zNiczcZ+XP16mZ+0gewU9l2yIOU5c/ish8vnD8mgLKXu4PiFrqNvdpChU0ZLEdTBOYxpWiY1
fEpVu7mxWsXao3EFg8Q75WlWbPwlizLLz1U9x/Q0E/oMbDtjPZnITdiUGTpwRQdFtfDMrize41RB
GV+VDjh6Ixm6H81YWENOnVqcd8tMfm+dSBfXRW1Hk6vxGcaeEUXTHJCFYb+aCqZIjKFaAUJcWMyP
bLkKsdcuZoURRKozTwnbPP5tJfjpQuwr9Tog5UBguzRBxHaNucneNI4Vy9WTbJ5usiQE04faoINH
J3U74SvV2VwDlzfL77NaSmBoT91N3FmNHgzZaD0p/QKtCm4a9voaunwZIwln7ebhERlup8oAqhQE
0UvfO+rfZQyZPmDk9CqSBj/mEEfLv6JcxK+Ci/QX0EKmyS/xomu8oi3MP+gplRTvC3tqfB3EwHkd
2q6Cq4gy3PIcuTJUfyoxyoNHMCZvnVo2b0BF3X1EBy37dBHdS9zjUebNVVpD4AUfVXdYwCTd9aLN
nP94v6Am4uhVYj8sjc7Bll3Pv7dJBjm0ag0rBQgEn7gYgeIlRHRxL3nJMnQHUdvOu2611WM0Q8zC
CKVc3qYUFr5LkkKJDwneZLGrWqIJUSsOCdOF1XNptuEJuDPCyFfMkcdvql4NElPzlAFtM5hK41vw
PrDehCmDg/ZEUAVu/SLndZSJcqtj1RniKrFMkQ+RO0+9oY/LJ+xRYUnFILrX3F36N6kHQNNuLgYp
EL2e/JX6ojlAd28BlqMpfk4jbVHcbLSjK4wZBEa/LbPnNtSZTnUOJkw4Bln5L8z1Fi/pjOH5P3/+
lIJ8iZzntsJJ8Hn7r/F71lk8hVckpXGrjWnkl2rTXkaazBhG44l8fb3j4waxBGgSygyb1W1vdlKm
TIWMTXTtTeJ1qpgfOP+Vms1xBgFQt2l/ZVSa26+b1r5FhYrdvA6Q5U7hYB/wval3bbfYZw7q45v5
n0to3A0t5VahW4e9JrVNl0D0V6NXDM5k6iDnvzKy1xviv9S65qqL2mqi1KZgxofOnqMzyZ8bvCUf
Zz1lHrb6rHz9do45lFzLJrmTIDcVYdD2jhZznPTZaBIPBl2PRTsihnYADm+gMOALqMnRj7yQcI+H
sr5LSzXu/UStzf8JvftfaZTHxy2llgNHGXIW07GPpuKfIpPxD5gzLxLAVukChlXjQU/LFwcXhjNV
3ak3CJzMKqHjJMZp0wmhbkkrM2FzSaVkPMCnxPMAM+4zi/5IgsfrU1iTQD8OHdcRCRCiiK0Olsg8
toeh31tLpK/kBKeDC4LvS4D/n/JM/kKkAKgU8ltSy/ZTUdTxUxzp6jXzggVEx7AETBcijgrXYC7T
EdiCh12En9V/R5EQtyM0svhGATG3+maRMn6Bx7L2yAJcchWiWVXdnHn4azP1uRLgKvRYuLzhUAAm
9nnv6WVHKDNjCca8Q3Ed4rr2EGvD6lVvpt9a1ufq3TeJM4vrxCtHR8XroKCjmNtqqezGkvA8pf83
4t44OI1V+7MVFmfu7dSXtOJjJIfhMozkbVNXJUrOgEeLcDMq9VQFYcnSyYv0JqVMLVZL21mtYzUI
8fZD/lIt0C5tzEmunHqWxZnP+sT3pKJ2hOviOBz42xpPSjKhfNA76R9S31ZBWKA4zntbbWP/6x3k
xNNVdRoyhXpSxl1ic540k5o4RRIj2zQmEcCrw7Rq1NQzN/TRLmyWDm0E71C1uJBpr1X0PztE5AwF
VEoIVcXctL4gPubnzHlLwg+sngNYeBJ0S14HkxTidtPgLTYg74BHjzcdMzrrKrXFdNMBDXo1LCYi
VUQkXyN0hpfYOrWPQ1x3CUpe+41UNX4xMKv4+kGdeCdADIjDqEmARj6wuX/uQIPNOSkxTsOqsKxd
2ULtg4J0xVhtPvOwTi1FUD4+ZfBnNHHK5mEhuhwMakU2dW2h0VsGGFAIX+s7CbzgIR306KAucfuQ
tYt5QKzDQE8qnduv7/ejcdm8shWUpoFiU9eBQj+/stqcoLZgfuRNXWYKrGbq5YZUNB3qcShqX7Lj
vy1+8UEUZfIer6HkgT1If5/sKVvpHQr/aLANrQrEnBVxLO2Cmk+B49Hsw0HjqId8MQ2ITZjhpnme
BIO8EumKJn2ZZqU881BP7F2aDSfeZkBFEWBt7iZUGlSeWERSMGrzCwMF+wmYdnA1QLRAkUfnG5L2
+MwzPLFm0JkqNrRnKoEjTWNedXB7R05nrBQgSPRKei36BsaaHctnuiQasuPdGSgWANPGTYLyY/Ml
M+MlBylOJXdqILK4hoKXGX7/1MIDjue5hycwo2uhy7DIYFdnz0m2OIEcac1DiQM9k3jNn51eIhih
TPhQk0IO/ZIwsufFXOl/RpdDn+xX+mzQpGMu9gg5ldWytNKMywhXr59qVik/a3PRflXoLopA6mb1
doBOLtFtGCbi0ZDRHvIgUeDUoFQylLBpKr7NSVFQ/9WVZrooRKX7LsZK2lN6J79FoWh+l7LSuqqy
Gr95srgIUGkWUPDBbpRbeNi4XuuDisWm1TX1n97sCbGbCrWCyTxbooVHK2HnWfep+dx3hvI6RFP9
XYOX3axKx3p+lCy7DHcq+37vW0UjXXZjzewP3DG9dJx4ptNjsvqYy1gNu2iwtRCqzLiGBfWLZNxV
GbYQQYRbWuYORgSjAy3GJWMw+I5NNDc3MXhE40N5qUN/nm3B12SPo4OUW+ZXr0074RDUptauCAtI
dE4BRcmjPoEjZzolwK+hRimRL9CrQ0werOSOLDgjcsUsML13xDjf9uacabtZGmCB53hb4eGaR+lL
GxbR7DP9bX+aFakwZHZFWRpY5JglLuZW/FWnnBbVR2jcXsNMsiU/X1o5djFl72qvlzo12WFUTVfE
6qqRbur1MHn21C3dfmkjGHywyJfKV5hkXRJBEc64WNnDNxw1YDVJoO34j09pfcD12yqui2nAdKhg
AIvltS7e6S+XxWuEnOR+1pnxzdAnZhVAm+9v8saZ1b2AAwXXbCIGyIP7af+J6dJ5t9zatVXLah3o
ee+wVqdMGDAEhwF24tTIGP+PUgVnQK8nPZjlzH4HZZiyy1adW9UzSBjzjZ60Cx/S9mQEtjQub/UU
9ZPXycOY+AngMlP6ktrajcmfwd9yghjJNN+mAx4NJ7qTu1ljEesh9pCsiBlWi8osJKhkM//NjgI6
01RZKbnLuD7qylSGbi8lUVcESqZO9W5BINcEPe6MzUWISMiG8izWxK3GIcmoMEfc2PuyGsyLBZ0N
rb5Q8GYc7BiWOAsRt0mMAbWrZcCA1ycdZf7Rtko4XBpq3WEqnJmre+zH3LIM87p2F82JkaY2pQ5A
QYyS4TVxlC37eZhaE4mfUtW3dl9CTnQgMKcXWRGO8EhqCQ/pDCvA8rDU+FQHEZ/vHKStPT7hXBbp
F5xSuuUmbTJek7Bpvg4cWD9jhlVYbnNIwngqnIZUJ0hMSiBFZq/dOX2GO1IyqREqhSR6Tzq5fF6t
6kffEopRXetiZKNs5Z7FkppABIE9EAvm2W0Y/tLnuXsRVqbacENG609DgYZ+aRDZGJSQQK/JP6jk
t8FmgOMqMgMCqPuh8wZjMIQ6M6T3BkyWb5I2qY9xMea7Qh6xVIO2WZaeZOcLjAaDPLy0L1otyGQz
ep+RR3+DgFC9fH3WnijC6GkYOqLABHM1N9NZA+2kUSy0wNDhbS+nzrwtJDl7//oqx6cRfxrlDkgS
XSMN2ecDPZkj6GITV5EsvJqb6wjznCbdfX2R41tBYA0+aa7mYuxQm1NI6Qjvm3XOj5qBbWA1A0tc
c85NQk/cCm0OJTJOkQ6z4c2tpOSN5DG+I16Gw/PB6AyZHLypuBd1Vflf39Ax/IlbmbzO/0nYcDjI
Pz+1zCihVOMZAWeyglUStaB0NWkrv0ZSlS6LYUJHgABbPDdSG40XBl6EZ0qXI38CcH6gbMuhMyHV
WNXWZ/5P6QnFDNRfjLk3DG0qPzJ1JvVF9ArW2XTlIWoPKYrvRwaob5gimpfSgMx37+hRE9TIdOgK
oyU5U9psQn7XOfk667AsjnieDvPyzz+qiu2+nbCtgkoj9G+EE5UwbHiGV2ZVNpxMha7/Hvu81iAD
YZnF8JwIAqJORzg8RHIWP41Ynr/rJPHNBN3E5c+vX9sJ0Bh/vRW4onlcAYPNN4UGcraUAT61khlp
eQ2CCy1PCAXhUDlDkYU8SZQp4tnQIjVzFt27MZF4EZS1ZHTwdAWJDkTN3g+DWFbarzoTRMaJiBZV
WZZ9rq5JeOiq0StZDWGRe8mJs4NJZlrjxnWDmqDpm1qcWY0nkAncXwzmGgZ4nInM8/Njx2096pHJ
QU/IMsgPWZdpN2Uohvd2bsd7Cr069IZCxVpaXxOOStHVCe5ltf4kxZPZQe7RpkAbHVs6GErWP8Ym
QKJrN3iOEQqXWXrw9Xs40cyQmc0hD34LQ4CUg88/GNCr6SeHeUW+ToOxDFuebI34VkIEsycx4FWL
5SEZndmS/MCdOd0hLlGLM7vSqV+xmns49FUa81djM0Loayw+Ijwq6O5HR8IIG8KBNw5L8pJrVANe
5uTzj6mrMhOn5GUagwL45KdYyuzXmedxPGCnQKcXoKNS2Iu3fg1DjmdYxvjCM9oOz7+6q1wVD8ar
SMVIOtVq66DYjRxkZTLfd2k8fYOghChDyaQ7qwxDfwS8CAhQnS+o7bMdoYPmnhGdToqPKp9Zbes2
+rkF/PA8g3PARotOe/ONyxgOAXfxDTHfjMjbDAu/byVth8w48kISus48nHUj21zPwdYBjMdhzMFr
/7xWhn5MrSKccs8ElLiFq1lfNN08XZx5BSuHYXsZa0XLcDqAl7cd2S1NVDhplORekuTADeEkkD8r
kYHxbjNJC/a7fA6la5ERDTFPHsiqNRgovkWEkJ3ZRo+fMB7ALAe4M8jQMbT4fMeLRd4RWZmoDXun
/54olR2IvJtfjMXQLuHnJd++vvcTRDA2bMgSCt0w+p+t8Z9DgIIErxeT79YWZM+oRGoQLCHJf1N7
XOKgaB3zt6nVpUor07X3Bmz1v2ZWtIh5zJ6Zl6VV+g2i8rFlzKVhMbBAEmRnrVbdDTSE5meUt9GD
vszWr3Y05SnoEXieBb6PKwDuA6uF1cQJb4ztB92EbaW1JQitNTjSn1yg1eaYVh6alK61iXP9hjqo
geCuD36XGumBLMvR13Kkja40S8U9JuXzBUYwgBVLaJ3BLE/sNxw9YDi8VhYyjj6f3+ucto4axcBq
IqtgJmphLA03cxVNHSeOpf1NZkk8in6MXlqQRLjPraTeOHNbTWeKhxPPSQU3XTmMuKRQxHz+IUKV
RTrNKmj05BgXHUIb9DedfgVofo6ldOJsgscIGwyvVagmR1wTVUvwcm+xgBNLau4wQ+8uy8XMnwwr
S54UjCt6l8+f6CSl6HHPV8RdrhnRlVDM+sIihfoAz6y8zZwOb30CIw6SRCqDQieQncHyjvdgIBng
ZCYnMkXCFo3sYmatHRZ75JeO8ps2iQ4JmdxdVSlmPZaQYvSUQ32AiaWfcyI9xqG49DrDtqkNGNxs
ypJeDrV20SroAlY7zGzkuG/ssimjmWfjq8Av7WS66+QouQrTpWOaaDXOryEdxm+OPOA2PcArtBEy
leKaXI6y9BdRWKabD4SyUGS1inbmEDjelCHrWACBzHAMS91uUZYYFkIn2C014gSv6asj31Ta+f/w
SmySYHBfX/X026EZ6SngNgOSFDuqhieCI5BdUtq9T1Qt9x1pT7Rn5MS4JeX4GROQE5RPm5PYpCNi
LbBJrMjaP/W1Cdc5l0Y7I6cQSygDs5ErYRLL1iHB+QtRKg2ItgyJm2OB3+UO1B43DbXmG+x1c58Q
GPnQZEt7DrE89bMMeCU6y8XhC952HpHqtAzWqtyrlS7V/QLlx1O10PFbmaNBSVTTX3pLNIFKwI3P
9ZXnnkDtKcACxiJdsKgRYkXiHC36xIYCIo3lHN5hEO62db80wRTLYiQaS9ovTwWIQAByZRwymxHZ
14fViUvRRIK348aBgfN23mTOigYFNxRe5eA/0KLW9wlEyW6q0TyH7lvrhvy5JlgJQyaGNOuGACH7
8xqIw16ETax33lTnOpkTfKKBwxQwPcRKVN8iBCYGL4trNDtS1TFxaM0Q7aAgsTJLWxCDqlji5wY6
FOluch/fa3ZFFCo8iLb0dUtahV/p0lxaVjq/LqqGqa5DrWMgyShk69YeOs3cdQxGfsDOUwibFuI1
R5n3okjKb0Jv5BfUVvKP1hSXDOfy3TI02RAsDpkACGoXfCLITBxdaRRttK9SS8i7kJCoB+EImeSG
SoYZ0TXcuttpCaoTpCc4bEg53HZPqgeGaoNUxAPBYU74RxnRxu2z3JkUQgiAnVyMvOE0V2XhEG8y
4rYA0pNHDMWszPjjQOZ7ScJWbZC0RNOv0eTpuek4dRMMuGF5NWaM/JFdos5xKzJGKRc6s4G4NGrT
31xlO9nrMBlmNIVm/qxFJvkbXy+l422XuQ0uKqtV4rq/bAADhM4oc3TgOR5neKB31n29dcZdnRnq
BZYVEWq2SZzZ0z4GNZtFRePOyGF1hlqnip8XVTZO/SJayhCHHJidAZnl2kAgfb+ksglSSNKYL9Dw
QSmShouRaYvPGLLfk0KuPrSyQwRpE+qHCHkO7ZzcONclFo1nKtAP4uXmR65u8Mx01/E9peHmR9aj
rCbxyhwy0krxQZ+I3CZrCCR9rBGMNI1uEDUxydrjDMX7eSYtTIVu5pB+Z8uTQTbJZEy4hvEVOG7l
NKhMdWdZq0Ehj6Xb44ROITYo4kZThtRCX9BKkq8YuBjgWWtTUyLKTqZAb/rEuUCXFD1aaVa+I/+b
E89OHO09WejV3CXL0rt2NsPfoiv7fhc55nyHeUdzyUkY6/RRmvSn6+Bpnzu1169/84xW1Gx1E1vL
hm05R8hfIfWA356FUj2wZPKOARDToIST8SOJrOEW7qMNwYxRgUbpfldRY17ngzntl4IM7EypAPT/
85Jm3gOZdtUCwHPclJjQsyI7NBvh6QtJNA3GXu/AQERIFxG5fIx/mLPE59iHx4fSyqh1aGE5p7GZ
kjerJQbFRTVpTEAfj0iXPaJRB6Jg8M48s/mfQL1ozsD3+IJw+uMk/Lwux6iSY0AbOJy+9LhcGN9B
aPfhxfI3vxw7/CLOXe8Y6ON6K2D0/5lOmzur0nLo1R6mk//j8Pjn8XDYu4F3Mbr+w+ie4SGd2Bg+
X2tzb3MEZ1Ber3W1e95xof1+//fp6uHMZU5M3dfLMO6ErkG7p2+6y2qUIwHXjYjoQHybrsl9uyfx
5yrfTR5OM57wyaDzqwMeIJFPvM7Oeft6iX4gk5+/m8+Q8+ZUNe0IV0oQKA/L8GDxO7/28hvtgJ2w
r/nlrrlxbpW99JhdTBfxDnPxnbOvdnmgBNXOCPAOcsub+YJQWF8+s+udkHt8/mWbN9DWVt9GCr8s
cy039/8QqxD8QaboPmW7xMer6dzyOi4wPl9wLXb+KTIr6NFjsl6wcH89uoc3L3h4+PppH5VLFowo
OEt8NfDD9W1lFooE/QP2MF6bS8UhtFJxiXySTqO2znWVx60e17JVpGsEJsFC3DJUqH4ZwhkKHJgS
e68gnKTmnTGX8pyEcfpD0nt6PSPCGJ6J/PgEP5ecCYYbxk2sLsp7qyp/zbbHgXDWlmejseY/mEd2
D2lrL69fP5RjnBq6EvxCQ6NCUei7thiWYnWWIFjU08g0J9Qn6pqRVAuyNna60szJjZIijfNrpS4x
mmiXcMSHYhoZitt9zBgDK8fFq5gHzW6fJn11RzqjdgYu+LA6/PSd8CPhesD2IOMcmc+mKyw5tHh7
Glp08rd+TkDJf2ejgAnsFGr4ahkLprzWZM6/SRFLX4ZFxocKhT2NSAlPXyegFjWll1t5A/lWGYvo
IA81Wgty04fmgA8lXbbzAe906E723B+WMpFew0/G+CcbfOyp7DpQ9Zxxoy1BKN07WrXoZ6qwYwGb
RSoOc5TVzA7p9VbIpFtdaY0Z7DQxFPphSBWmdFqj7+zYGsBCc9vHEHAIekBcL+6ZKziom9F8QU04
syyOPsf1l6xumkSP0PdthUMdBa6WI0fmMsWbzejcVQ2xj1XpMkoiZa8O0w4K2MGa8cNsloIhbH6u
qviorDZvnd9AUizWqzr/u8FmQkqbSljrb1DFeDtG7NYYI6vmmxnpNsGgUaF4kI0o8C2Zwy/CuWeU
FRJS4Mjcr2Qkn0zP5TCWoXUholi+cXSm1mEvx9ftaPS7hGhcvI6maZ83GmEnIbA741cZd4UsX5M6
2x1fdxQUTYvXgeianV1iU1HJHXblla1e2W3bvXz94I83KZXjCEcpACnEBPLmSEpTDCoFNhf4pDrh
80IKZ9BVvbXDW7Z5/O+X4sGuWja4vvCpPu+4GAxlbZeg4Or1EXoCucS7ukOeD1m+OgMpf5AQP79K
wBEqBz5hghB4m5+v1ZEuHzVNSp1bLvjiNuNMP4VYJgcj9JUsxg2WTDVmYbhguQMYhI+ufiKcB8h1
VFYfN2maXdlqiF8EMf4h13l/WKocZf9YNa+qhqqA1OLGtyNFvy/iQrpjMKXcR45F9kqa1Bd6M0S7
KSv6HIeMUj5o5twcStJErpu5qs+xjY4gdIaiOKdqPFoiAhhKfr5fZa5nCyf/wsss0t/luMxLH1Ms
6T4jorXaUUcP0j6fBEGNMQB3cgF4RZEYwSbA2WuKoneahkb3eKbKxdT1UewqpWHUPunv8kWt2OgZ
mtGKC3xhcuNFJXby99er46gj5A7IA+IM4/MDrdyUz7Rr7RKvgdkN8ZW3Sh9Od3VvjQdnUTMozA4A
5pKc23ZOXpS5Bh/AqmTZGhKTw9ElOsFK0LXH7h6IpcTlEW83LBnN70s2Lc96Z9dnysDjSppbpQeF
SYqai6J9c7okFXaUYPDIp7WsuiD+QLmoW/ptF36TcxlmeuUt/IPmX8IeclaxGRrlGN+RXmmRSaTS
uXHc+jVsvhZ2Xxoq9l00ettjQNPxBR1zNNZGwrUaiCH7lYt95qM8UaSoGL6vt81Jc+zTbURJXTo6
5igTxv5PyLqL1JXD1Db9lFk0Wa0jBJdiEvOwi6slxod2iEe4Xn0zfaOgEGWADVEfB1JfQ6daInsO
XaB+bFdBiuDfxHENGPr1sjz1slZxh+lAkzX5/Zt1CQ6YZbAKqM/n1r4WSRF9m9Um95CNxofOEYYf
ZoV+W+F3dz/rcJGx95muzXYQOxzA5jMV/IntGkiWkRwDhI/4o8/feb8k44i/XuEpSZ++mWmBMXhk
hj/kyKGkOnPrJzYVLrZyhJltO0fSxhmHB74NNpWI+PEgTsxLVHw7JkkjViKiZG6TvLEscdyyMfYo
8v2Z66+b1mZZqiYKFJ1tbc3h2zx6Lc9gXdPdes2cFk+p0cSBjjkQigpOxZqw2tcZ4skdCTB9oIha
3y9J2eJdVqjPYjTmM0XhiY+Evh6WBf/gM9min1I7NEqpxSXgARyuyJSMCwN39XMfydqCbW96xVYV
KhAox1sLbItEaTUeHHgcwFEEHtniUZ3V9rtCTm7pKlJXWDu5k3DdAdazMJ2URewKLcv5v+kcZlkp
RynDniJvgq/fx4kHwLlN6I4Nf4MafvM64t4mdNnidUQGwH+HJ+6VmTXG4eurnFjhXIPni+gd0v1W
l4xkarb0hBCf2caQaxkSovDyFI0DQvwz3/apG4LiRWemkxsAl/zzx2RXDuwNh22PnATnCnQMErSN
jO/p6zs6dRkbgZMD7Ihsc/vcyJ/ATI+AVq9aYFXbQneuMAw6l7V14rkxmGCIxaJZidWbvqqKK9Xu
EsYPqRKVGPPJItAkvWggdC/KmU/huFuHfQr6xlnBhSBhbSrl1sCHKYbbAjdupD2QMMEtWqW8Kwvc
ZfNKwbBx0RbfLivrRtXIUiT6WfLCSHfumPZLfi8PlMOt0z1M0ATPoYMnHgXCEX4gDBPG6tvjTKnh
E4FglVi0tmHvMk+W/6hLZP5a2VP2zRxSMx5SRNK3darpVdDl5fDIX4J7YLHgQny1ZOKWbWvC0EZT
ObHcFrr6OR7ZiXWBJHrVL8CLWiG8z8uvihLwfEiqHnhie+hVVP+Ldu5oPwYIGf4yP2H/1hmn8ac+
X4UsFwdCcd8S09Vi7T9M+BXXS++rJATCwU4S38Jh7TatRHxbYWGc+yCK8RsOxq+LImk+XLj63B63
flibPY5wSW21QDApJLYBP+VQtXCfdeysKmt8qPVudQZssr9Yay87fZz7Cwh+gZQWfwhHGAJ9cur9
CGR7ZkM7FtUj6aH7XVcJTOOjNl/uwv9H3ZnsVo5k2fZXEjFnFPsGqMwBydtJrr51TQjJJbHvaTSS
X1+LHpH5QpJDelGzigQScMhdvJeN8dg5e6+toCBWaf1LPKQMel892dY7KGLFhtFzdt4xubmsYqKd
CwdkbDbOMw4K+Zy7+oUuQSe53Wi+dmoL1wLd2sZu6+UwDQl4jobE4s/XkfVKvT1rGMxR9zGC4388
4m+vJARiz2oqLqKiIJomItw9AXPrHRfGRA4Sls2dUkj3i2HsLw4KeJ8nHZMNGSvmu5t0aaqxtwRA
rD5aWPShk51AgBl27VTPQRspVVgzvf+q8vggwyGUlxuEqDceX8xQ7yrkMbFz3RR9G0xd2X9PuImu
agSs924jzVMgnNDqAPN5j7adwP2l26JrQWXBI8MHHRW3djIkTz1UkVO62fqqB3Xm70Kv7LvPr8gv
KlqSsXhPEyvMvfxBdNkiUWozq2kDc0Qpz0JPrF+hmcu9q3dxyTtLL58aM5vPNSWe7mb4gKvJ3Szd
MGoGa5Ni7ND3dV2W2aajej3qoix/AZRZwtTJJnjbn3/e9bS9u4O421HbUTrS33rfkXTquW1kxcdN
C6MLMxXrdYFLcqskpXEjq954cIYUyHeCSvTzI39ckplN2Bp2RTxncLzW2+wv3dYCZ+bqNV7nfaqk
hIyT03igyyHQYH/xVv/VoYBSrUNqNsJ4YN8eCug6fUGDLs6IoX4D39LzGzcb/Rns8Bff6hcPBy8Z
YC5UqauK6908MSHoMFZU5olODbUVq0PtPi2GHh8pnjoDaAZQjnPA6NSvUjF+8R15LFZjKYULPdR3
pxPSWgGHUgURo3XtJu5HL6zMKvc9c4y/qMc+CncdBJoIxZC4IrqmVHp7Pt0qQ31nrseK8soNGvT7
L1WHM3XNPAU8nE8GG2gd26+3nZzIkhuHtWnZN4VN0IGiwCf1qeiIncV/poAdJhU+sEs3iQNghZ1+
iIk2hIIei3bjxXobhQpY24fGzqrOHzFieIRXUH1/scb84toh41gnWmvWGvfL26/VtB4KpzJqgnyy
klsqUnG8+rq/WYQRXqL8UsNyybKLzx+Dj698yiV0+Gz62dOgY397UDems0deC7CYto42Dd1I38ik
+vfLMw7DRAC5P5ZB4EZvDzNpQuJY9YAEpLOO4WW2L+xpYW6HtQmlAAKKA8xTzLtm0x41qtVyw2ZE
Ca9NYECfwJAorfw57aOdJnVa0J+fhY+ru4nckUYVkrTV6fruCXULk+1Lo2IEI3biwS4S7CtAkMLZ
BrfrD4Wd7D4/4C/qVdzp6kotY0/EFX/X5VQIRpkJn+gCPXHVEWC37YVEbVgecCBt8YIskdhREtJl
Vd+MDWcrNNEuIA7bogD8GjmxX/WF85CoZX6WRr2AIyqKL1qxvyjVuM1WkwYG4HXC+u68sOzH46AQ
q1rWrbGBbGZvdRXdUwbb5IFqOclwrHcukc9me2QVk9x2PRGMsP/jS0To9jGyka8Eqh8BZMyyuVJc
JSo9tr/vlppSqTSw0DqIIMJ9Gty2rvMjb5Lse2I1y0udI9bYerRook3eTJ29GWshrmhclfU2ilyC
LQpGKfiKwYneKd1gPGNH6c3Q7RdNDaYFnb/GAOLHFxf8Y4VJXUnfgPuMvDZkRG+fANkiQFU7VQHN
MhICM/YFQ6bZmg56O+cbpPgmJthk2mqdLU9bzxmscFQb4xlStb39/LN8XKvXdROt588KgQHd24/S
QEqmBocR2sfNI9557dgTxg85tcMXfcWPiwsHWikkNE+Zrbnrz//yjlUSJy2JDeVAnYwCTcszFBnM
LT7/Or86CupD7lIYQKs+5e1Rej3KknZgM5T3CTfFWLmbqQbL/flRPp40gA8MC3Cpcu/xJn97FH2s
mcfbWh6kSd0Fq5h5C6A0Pup16/nzI338PswHbIPFYY0tpyp6e6SWffOaCEA0bF5Vx55p0dMnoGLz
+VF+sQJhdjDX4T9VEGXtu5V/II7K0NoI97bMvZO0meRLjIgr7HoAUZJb8y4uhszHwU1qsljGoNDE
GALFbYO46ph4wvE5LuIUXH8unC/e8R/PNoJLjUoWdQcsgPdDIOYKWhQVBVZls32O8kIHutgbl5mb
Dw9fnIePDyZomZWzx6APX8H7B9OAM8QSkis+kNWBx2/Rcj/T9P4IYXa2kdlEOr3COy1Aqa6HkZ30
1wIJ3S2ls/634SVM+mA6IAjTIPKh6Xx76bOKjaFkUMTrLiXnTl2mg63H+Ve73Y9tVKpDj204tps1
T/ndvRwrYkYLCFK20rv8xqMI8FOX+QxEbARmpprRoSDJIB9G8WywuwwRxIxPn5/3j1cY1wLGOCZh
zLXh2r79qpjeccfyysKLZKfbZGazSHNDEJ3QfnVWf/Ea4zuyI+JNhiWKg749Fgl+rLklGYZuUpPS
ZNXF2q1Pi0E7HmurgqGcWNZrUS9O6q9FzMk883oOItVE2GiSTAszVR0Zhyy9mzlflH2/+nSchrVq
/umieX/Rq9mIpNaXJV0XQfk1wn7c6TjFrwcUVtfQ9rujTB3VNIgNnIVukcY78OmXbuVi75rZSBxi
AxbIFx/r4yqEPh//CwMGSiKejLfnjDyQIlGGvCQVRxToTs3yYENJ/7uvIvwPWA5wmfD/6w3x9ija
lA0q460qYC6lPDVFWh8zSl8Y91vqF024D1+IQ60O2nURp2X+/gtB2jKbykWQ4kki+cbMiHfs2v92
B5fhBBp1e6WzwJZ8T9+qIoWoQgljH/dQs0cNCVK9c53w84dnfTjebJup11dgEjcNT/CHxndaOMsU
wVsNCreabto8NW4M6Ge3jtGrBzwKth/barefoOZD01zqv3/VTMNGI8va8XO3+faqpdHo1ZXNHgux
ytps9apd4wpye2rytT7/ph82RYhB2Mly2dZoTCqnt4eiY1AmSg/eRtdrJH2lX+kayWFHCZWyMXzJ
drbtj2eWzReiQv6jRPrZX/lLyeJKFnm3JaqFvTlxHlKA9wvopqlIUCpdeoGVT0R7TKURn9miJFtw
xnnxWHR0yHy3NsznNEawu0usWD4ugzEfM0MWuxbwqh6Umq3jaykrXjFxY82gIph/L0h0vGVgMS4Q
XC+xJi6RPtgD7q5Wta5I+hCmjzEIoRZ9UULREm3urpNIH6zAjCWIkmiQMPWcTs7lkenoaKgrFrwA
7z6cHjVWCGIe5Kjheh/MPA0Tu9ZPe8WLMsgxY38swJCRTFAl7kuZzOPebqZCIYMqW8goQPONtX60
u9MVl5bBT5RAr71OGEnAJF95zJxUHnsJQUVgE1KD+yGOicwW0lEeaniMd7ET6Qyxu/leOL3xHGe1
8tCoqVVByrKS2hd67nisu0I5JSFXIV/dlA1sQiqS9tu4QqTCZhxgiVLPAP/L1QU6FlqXTDksapLu
JhOu1a6M7WTxW72BNunWDWgIov3UUOl176EkBoIviJHzviH01vRVoZIxpsw4LM+GxGRR0CAyIpQt
J9KqRDHb9kZYLRFgRbbADoaRy2WaSErPtkxTm+9jWZc6LPp+QSI5ZNP1ULS6GTogKG6IxyirUHgD
OTIo4zvHr/GJtCGGNEYOljbDBOsx+Te+nBtxu5A6eQ2knuly1rRDtS24S2JEus1UbzyiLeujpYEI
Bg+4KpkHCEi2REfQXA9HaM+jz11mWyGEeKZTXWcTPjZVDaw/No/6FNqrlTTMnaV4zpZ+4iEibkD3
48nVvhsakhM/9izCn5BQiVvhlYsKxXCkqqP1m7vky8n6GXmEmK48VbS3uWmZaPqQQXGHsOv7RoNe
1YJB63E8pBQsCYooYzxXB+COQZU43YpWcMG2lHPSrJHnOcgRnqfEjyPp3MCDyerASDz3tFm68ZvB
2eTXOfGa9WeM5rJZ8B+TidsuEptHsWZHcCM6q9YuJ2eurkk8oS/Lkvf5wvNRFrjixFbrJd0Ybd1e
vF15eghmXjPSLivhj2D19KqQ56Y8tLZ00UEsdqjn2bgD62sEhkuYGsZ+micu0igNiYhPHZ1uWCLG
y88/2C/eY7QgDbzBmGwYur97MSMkWvBgmaC21cY9q6tiuup71fvq66+/5t0rho3qOkxbTVcII99+
fRoheqkmWRkoktGDXLaR6RFKrF5bsbV1KusWLc+3zF3gdQG+n01kEW2snnXl+EXv6EOhiO8ArAIi
b1wZGkXr2w+i6Y07SB2HX2TM0ZNHVkZY1Ut/3NrEPv3dU8utSH8fkjwFMn2Zt4eSZisL6r+VVt84
u8Yootemd/42rp7x2jrcoYeJeYu76+1RTG+2nJ6JDoGiQ76VZmxep2kff7H3/sVpQ9qyogkdWkxM
894dxZ7YYzb0R7pozIkw6ZYtqW8r39T5Ygf18YZEJLVOzlDS/EKP0hlMqB2CsQPL5aHIU2feRg2S
2M+vzUfZC1fEMLC5USazFX9fKgqrT/osJT/dgxhDiFRF3yRY1HxxNyKqosav20m0YHRg0ftKNsu7
1rBlHUyWzNbIilYchCGK8YsH5RffnqcEPR4dFVr87ycYfdIWZjcSeI+7xd5g2HU3uQan6Ytv/7Eu
YdWnKqE7SZPyw02jM7xL9XrNxJIpGPspya+gAIGhGJp2yyDVOqVZ511ok0EMdmVhH9WVISFvoLHO
Ha3Ibjg3hMrRL/eujcKzfRrd8u+fCljyzOW8FR9Duf32louWKeuynGGOF5MAo6oDVbCHk+zzU/Gx
9uVUa9raHllnKu/vAxN11iIKuhBai4s4QGCTbHleeROlqXmxTNZ8I4sG3hjpvH5Jy/vw+fF/ccH5
dj9bt9SlbJLefstcb3syU+ncOoVG0p8n5KlaFNoXt/svHl8kRoRd8d/afH23SFgit0eZac2aQ9TB
UkJrZ5Vpuy8is/rq3vrQAVn5GevNhXACoeOHxIGornmft+wmnFE9Twj0uc0Wb74RqZXsdTLdz4XQ
8os4ilNiE3T7zhxz67od2S1/fmp/bnXfvnT4JHS90AWsiSHv76CkgS8epejxbEh06dEcLep9kovh
ib1IiuoLnkXvy1ZW7jEMOeNWk22WHI12OhdB6Q7mVcSk5kbLa3IZq1yofqHX4jAPzpRsCiC4PzDD
oCnVafIeF97c9NtlkepzPkjSaqlb6apnTVm+upHs9LCOaxqKqbnYN59/z48Xl0EL4kYmDdqKWHh3
Cw2ZPTUaYsMAm08WUlqYEC0z/V7DzfXFoT7un2BGgBhm84R6CTrQ27vVooWM3WzgUIaR6kedqi+u
32S1eeoaDM724D0atOHSar/KsfjFkXGaMFily0P/4L0A2O7aGWsPmU+TLofbKgOzTUxQvzWc1njQ
k3zamlGb335+Zj8uk7TPyI7gOrJeqj9Hh3/ZvgHe7rmD4Ay7S49wNJKWdQf/zTrpo3ShlMm/AgV8
hCquBGewujQwmHpyWd+e4Jw9j1qYOCnyXGuvSnchu1rDg21s29gVxmGOjbgjPs9QLhPdw87r5k1x
5XiVICluKJLzVEbsdupGgQGnoSO9ygGIhwYZrz1iAwDNByY/7Y+6r7rLhLcbY0ArSb8TpOVB0yUk
7bwHTUD8ZsUgiZQyRfiGULJi08R1nn+botxWfFI6W3yVoumwa7pKqYW2iZgmZBtmvirO3Ff7jJhu
02dRBc3cduTHpks+33dK5ySrtDES+ymmTPErNuvi7652aCp47NfGyRra9b7Y7CyyYsmVJDJu6ftv
NPoFdgVyrU2cCuHnd8gHxQEtC3dVq3LRcL156/L+lzskxgbpquko6Gk7xUmuY9pciW7dnhSUds+O
O8ZC4einUZ3Dkvz82B9eHRyb1ZzqhX4fc+t39wpeTCXG7QzaCLfmEQoE/LG6Z/zxgvqvN7Dt/l//
zZ9/1ERwpXEyvPvjv07SH4S11q/Df6//7D9/7e0/+tdZ81JdDd3Ly3Dy2Lz/m2/+Ib//z+OHj8Pj
mz/QNEiH+UK8dPPlSy+K4edB4pd6/Zv/vz/8x8vP33I9Ny///I0Ym2pYf1tM3thvf/7o8PzP3zhv
fznh6+//84enjyX/bifmx5UC9sfv+s8/eHnsh3/+plj27+wfeMnp3KCUURZrh3z5+SNb+53hNzcE
hew6nF5XyYqeQPLP39zfEVOsqBJ0WSuzZMVp9bVYf6T9vhJ5uIlYWVng2DL89u+vfv7HS+2Pq8Kp
+PPP/6hEeV6n1dD/8zcU3Nx5/+/lZ3FXAN1hvYWJys1hvG91AU937bwakyAh5w5GAErUaqXDmNTw
kx15fhVny8O4aObN0iRa4VPLZWlgLW0y4LAexiuZTkCHZy03HvoEMplKUFPvt0mlXM/5YjzLpfF0
IgCro1aNmksJ/jP3B9LIR79W2unYIGmBkCZjjC9rmgROoFRLfiHEYH0jgdFpQ2/qrNspT7vIpxtR
SzI1GgmhwJxNWIi51vOBl1i9wqnkNbits/i+V8VwmoIHMcJeRhoclSHmGzlR3t9rqhMxXKiMst3o
k+o8dqaIL9omGkfy0o38Je6TBSBpTaIC3zDvBDvRwcJITkoyLQQ4UDNmZqixNrLrnVLBgG31yIrJ
LleGOGwKQuD9zuRgG02vXVY9qcXfB0IQT8jGLHJQOx5duDEu54tEq1JzZyeyP6Ibg2G6JOHhrFtS
s9j2DjHGvo5CY/RzRyBZKIVnjWFlFFO0XpfSOjSLqu9pfTkNRq2EUPHYmpzvmjVEcQD0oFGw0OVe
clBkBRBQOGNGjAd/iH3WhNQK+rbrk93AK3zf2EATDoa0rvJ6jC6VzIzFTvYGWJeGocUlPTmyLVtm
hycmn48Vi1GBYD7gLDdxFzmmb+OMPqh2SWxJ5rS07RIFsK4P4pKGBuewIfmiVLwnu5vo4zW2NTxp
ePQH38i1ZtyTD2tdWUOKhMhVivGakFln9DWzn7cNqpjIn0gND3RhHaVVvmwIAsRoWAuvORlLXrlh
QbsxITrU0V5dBTGOT2DehNG/1XqyXuMiyn0VyhpzpkJHdDlknT2HzjgaDaYGRT3LwIqtk6f6ZQQU
/TrVi3pmk9UEGLrSjcYf1IgoSKKyknaTrxQKXyeFk0uGXfMpseUg/U5f5sUv3H58GKeoeXCqGn3P
LCyGXdVsLvvCtkvTXyx5gsdMSTcqL1iCpd3MpW23dN1DJhme+jZtJ73Wx3SrmflgblrXsY+sYSi8
0JkjB+ZAnOgmDrkSvosNAbJ7mpWoOI0IthWbJXF6UsZiSmV3LEogs8BtrB092mLxVVvoS6j31rGW
GWW0iZumuTbVkqwYcAUDbVeduEckM2OlrqViuezqLhsvOg+fyoGpGr1guyoMIgaUxX1qqkWzg85M
Nd33Rq22T4mDx2WbZos8I4m0HugFi+J50Ny+O+48AKgNPdGJOeM0qTsYSzOMdWNRTVqNXAt/Huvm
VS2r5CXXi+g+RUP1qNRcevaWtv29KoTKtVPN5jujokahR52NlBRyRuWgZhZemnbxKNvnKJmuXX2k
LCPfezwdmwS0cLxo4sGaMuNR5iaI3SRLssEvZZWfwTBUHh1hWUY4sdt8dvoYBsQCqfI6XUpnOBgs
f8kmwZB4VbWldsE9ZvSc/aaxggVGX7YBagm8mdBoGgaTYae3bqTSyR8gFLurdlqHVod5LN5Utd6I
YwjAnnYk1EZOp6OZTg4Nc4fY72gaxXBkg5cxfKoiXDalpZHcLXTC/QIFDrJ9XbdJboBIa1r4+aGZ
ZSxyZSbyiV6IIo8leeb5qYXmxEFSCcU4JEPWmQkIJgniTCtj9UnJHF31oyKJ3F1RLDaBm6mqZaFl
D9N01lpune1bo1Hzb7VFExlZErt6USjzcEEnTF0CssvSKIxmqqtLU1MSCv1krtUjpU2n6KgTpWVH
DDxtTei+OdIsBe9SVoDOvE5L+01PNMSNs0i7C+eFlFto5A5M34SzTrZrYlTiVMeo393iIRuKl5wI
XTKMUaHKLUpUJg1u67rzLo9FwyoxF+adm5Tuec+92PvgSiuezEnXnmKrVp5KnnvazRHXys+NVKoh
cp7hWnJulrAw28rbou9zpq1CrNMU9nOSnFpqLo/6KlruUwxGTAIWLztBruNpOxiAY+1nswtsRMq6
+QFvevlh9Xl3Vrd59tC0k3OcJLZ2F/FA/9AamSyBHLzJ8Fl0nC6U+eI8O1KKG1BjterzuJVDYFRE
KPlixKzuN2rmdugiIkxFOhFKd8YI7unY7hSnB29RDtOmHbp+w+CI5jv9gfFBYKU2/AibRcsJMHEe
kHxba8HoqdPC+9LOvqVOKq50uzLnvaRLc1tLiSSIrKL5RsfnnAYj0GlM3FApgdBLWSU+uB5d34La
Kxc8uC4nsO2IUDrSUpzIvr1EebLVRp3mfZ5MDvqiqBW3Kp1AZh10IyOQ74I84GJxUUAKaWQ3qSN7
N8Cp2bZgfzx14HWRcdTMi/JvBGrxfViP7Y1ixTC4TXJWH3RhQlGuWVBGXv84srZZ6VkPdmyVr7Tt
I0BHhd10W0UY2feqrqdbSwdPg1BMtZ/wLg7Xq+WSN6g5EXtS6D3Oonka+h8OmSmHEQPbs5vO+bnX
0vQIGG/pVdhZPUTpJrGKixmFcj3teNt6lXpcQTO9FVlE+Dkp8wCDlkHxXvO6nF9HHGivGg52Vifs
cKlBkLBf5l1/ZlUA95pork/6chruK7ctktDQhvo67a0WgPycqa0vCDQ9pAAZnL2rjAYJd5HbfSsG
I059VIIGMTZqBQ5eW4phH0XsWTbaopfY0t1ZQTSYGOqzLafV7NskZr2n6xt1IcF8xQFPs5ejs9T1
a9cQ5nVF6L231eeMLo9Us0gNFMaD35iOu9dDH1V2kHp5ZxBpWykMS2Sp3quVPd57ajWAlbe7PEUN
yAbfp3+4nDLN0ETYC9EfUjtFUpA2RXYqzLgYTxF2yzXvfTUNEsuQHzIv124dp9VlAOYu2ia93cNF
V9QB+WPi6vHGcMRsbPWpKhQStjv7ZjAqtd/RITLv2RwWU2gYSX4Nsqg5zwgLi4NRxezjTzFJbyzq
yeOACvi5JAX0mWp2fipEVj+48FxZhYb10hnpovMpHS51wDPvdL7WNOwGbTsazlMnSm76qXCjIBaU
Y750ZlUNIoWAApmJCNAOzdnvs8iW4ypOrXZrQa/1jhpn0BiIyWjQDn1KZDHvpFi7bcuxxhQ91+Ue
4/D0DHMz6UMa282xFgmZhHCKIeN0sWA0mUStQ7RXNur+oGXakVyWrAiNPrOPlipmuC5Swxh9OtMO
2uGhBxIw66NqkHfXRDvXGFkbF4Y1mwXTR7yNm2lg3lZP2j01Qpn4oqZIDN3W6++SwVZGPA1izP0m
7nKYR4NHcLWRpkq292B3ZESYRroTIr7yLokpm8GQgqy8NrM2uasNjxAApayiDgiXntxVyixfXCfD
IE48CqUQEezCC4BNpse5WSYXou2VFlSXdK4JmIYUzTs+Pk07t8NprTYzA6ZqmnRfAUC6EMSYeKeL
o6XGJuMxq2gx3BuV4hj7TKHrEtRCVkf0V9okGK0Z2FtrmzfZmDUssB19IL+2+uhsNHQ+AzgCDyH1
rMW6Lw0sxyRwJuqfqWF/bkPf7LD+s7/9X26Dx5duEN3LP9gF9//Yiur5cWDn+X9hQ+ywifyvf+86
P2yIT1+ax+LNfnj9+3/sh13397U/5jDc9H6muPCTP7bDrvo7MjMDQvD6f6js+cmfu2FD/R3xDPq0
1aMI6WrFFv25G9bt31ETkosMNZX12wQ19O/P9eZa/Xo3zEd52z9UdG1V6dClWVt8f2nQ4CWfY/QM
3d4prO6iL1txliRReeg8bdlYrqJcqCAPCa8Yfu6SFUwJO73rlV0WO+KSbAAvaNW63URdGe1TXBAb
wJXilfwQhlPWnD9JQ4x7N2cq4sdZNr4USWpt1IEAlFoKYi7iWm5JTdR3dKiTqzbK+tOk5qk0kwr9
FV0dgIqCIGu3BLe4FNWyoZRVX3JZI+E2ZzpsnZo7e6NO8wtPLdOjepTq9ULTVUNjGLmXeelqB9sb
3PtRtfRDVhbF00Il/L3PxcS+TmnbrU3SCdu60j1WNI1ciJhwihOsCENgkWAZup1SHcnJIUzaSdND
WybO5ZrjcWoksr0DsBCtkg+PsDeGkAgotME0tlPb1i8p4ZYXrc4bKRAiUb5TAHiJP1KPnbYpSSS2
OlqbLC2t88F1ArdWAcOkuXY6lNa0byM5X/JQF/elbsU3KU+55euZJ/ct/pIsMBODDkU9DMdlqWiJ
XxRleh85ZFsi6rBdgIHm8E2kevPAVE76xCv0rwaDqdPMLMVzvpALnfUemL00tlxfIZehQF06age0
KO7dZOfAy/rFOJqnhrewLtgG+7OTobxY/fZ3kRm77NYQFP1o2rn8wbieNIqhb55zqzFUP+M9joFX
ZkBCVXxzgOG3vWF2G7zx4GfdcmcM101MX7UmsMJv8/puKrS9DXx+Y5sx2nzgFcFCTsxlrFbYBL2D
Zl1XTQYvwJLOZp5luXMIsvUVoqPtPKcHnJj7RBtODdI2BduaMGbCfVmns7anHjWgqLzGoEl2qZEW
gTAoFxUKiSpbnuy532teuVO0vAsdizyRMa9DXRb+KMzLvjJTuAjFso9yZUPm4kam3qPMMjXI3HMd
48JrBm0pcJgIkrzLqPhZ6jjTUMC9Ns0oKQvdns2sydMC4AePAdXcpD0aMKj2XpHckdMiz3qjy487
1w2n/snWO2p+XC9UWDsHdQ/ko95X9QdL42PltAFAGB9I99whKa8e9Hmytm55qZkEPMCNv8lHzy/U
a6rCEKvlSSNc+4CxDJCvE/TUYL5TjRfM56EClvJcGvQIWLV3cV/s9aT60VZwLNkpbEoturOr6WBY
Ga2ydLGh9VMhD656wPZ4ZrZKeoTwPIxr67tLZoijZWcCXcwIv+cldexzyGqSfWbThBptndBkN+Wb
U+L6RHy6oSyUY3pH34B14mLH7+978txJvE1CQW0yfPA16Fl8xvSSzf1FicnyBhcRJfGQ5rtOZLse
KOmpNTL40KqwtMn3JbTUnxxPhgXsFWmoNH4cNwNiwp3IRBXER1reqSpaSzph25pdBx4FyzyUZnGl
t9WrKG6kC8Ezsnj1dsaM9I3nUy/g+aaDZhKvR5oQZBde1rMBlHhQ2V85+TUFlXsuF5UbZHqxlzk9
IqD5RsFdfC4mha9OBm2TOu7WU8pwYI3NHUAXJcT9VBjsrJWgBtTtOkOzhQiqXsxd7LxWwxKBbImg
dpdTaHW5cQoi4NGJ2CYFUVO6j+bcDATl1h4Jl1li2WE0meWF3XXicTK5aNpUdWfStOKdAorxlPkM
cW1xswzHDWbTcGQ2dpTXaka/alm0mxofRJiwxKIy4/pasvkx40umFSHTH0viVS9GqRrnMdaTQ9q2
cht5NS0o1wRUJOWtNSj9rrYj4AiKdlvUhPR4WsPtlkEZZZQhwY7J7mjJG1R5M86BwM5N+9WdjOMO
E1DQ9bEZgDCvN70YHgp2gsNcNYTmLtOxZpTxEWIrZ1NMkGG1oWesRiDbUI7mdeM14kI3p2Paks15
Oo2PItPy8wrua+CMKyTBqaOzyLHLH0Q2Oz+IsCVCyRCVeUpkbxTmkc7Efkg6F3laOk/ED2X1BZOS
bH1xzcKnHaLIcQ6mWLsoYxISzGXYJlaqbS18ntcwKcawrDUqK7Wg1m7zfPpW6G5yHCWLcz9M7VVL
oo3m11Thj6pjNUGTsYseM7mb4uxbVicy8nl9sKTGpbXtF5d3jqcV+zIHRYS2dedGcIa1uDdlmE69
pbFjICwuiBK7e2oQ7u2topbHAzKuQ1W48pQtXsUWJ+tMbr5Fas2GZawIkVkDBs2lMOow5z7ruhMt
HQZ+EcRvvVC3YvTi0Mtay58r7EW5+c0oB/tUDPdF05VPdUfiUZab2kZtp2gzqZW1GSDnaE45+MlQ
EIIAGpiXMcrFTHGKrZkpey4ilz6fN+vw+6yb+KK+aojF16Adtq5RPURavlQhQKclxyTh3WX0eYgS
Wuivtl4Kkt1V3C7oPHqaRtXVgTngelwaxvVWch5bsRG4XnxSmVFAr7naJT1N5XEgXnlaCSI2w2e3
u+/ygfAr89VVaTrx8bVNYvcRZ2e8kTXyFbG0zkmqGOjxeZTcbcE0L0IS3hgA2lKKsWOSTfCSlrke
2P0yBysKAUYqv1Upv+d1G21r/ZlAn3GDZvJxIoTetCvrUJs211DIpzJvv7m14wSloRThVMiXcZKk
eHWKtFhe5EaXrH6jqSKZL0Z9D8q5xmJJFJEzH5H6HHjgPYXDMNFs7aC3dTRNUeMFBnNPX0HGvdAq
TdLiUDXjrTorDxNNzdNFA0uVUjMcz6MElLMYr45unJFdUtBVl0eQIvZenp2AefXh7pbMGxht4Ib7
4eQEbKVAI33kDAEJLYOvSYMkIaN/nYlfoGNmWx0KTeN8MuN5VxtKezSSHU2vnxjnFgs/rVWGs7Tq
kjSgQ/NAkTMci8HjezR5uvPchmxCQ56I0UL2II7VmT562bIZypLm2Jmv8Z1Gvq2tW9T2pLeN8Z6J
4t6YLjVRqrRdfiRtpH+LNXszTG44FEMeJtCVzH44rZRkO6pOwGZ8C6T2LqnEgIilvNVg6CyOepj1
c1eYJ2Q8HHDQqUdZq3k+lyW0kuQxVUv3FE5LUA9lHObG/xB3Hs2NI2ka/kWYgDfHJQlaUBLlpQui
SlUFJLx3v34f1vRMS2wGGd172IiZOfRUVzINMj/zmulgmIE3ivwGMuBd1wD9pdix7rij19g+vkxQ
9Jc4sW2MuN7bFAC7tWgCa6vTYSn1Ntx0qcAOMAm2VhY+14mkP2ST/UvNR9zTHkI7LOdZE79CpeWG
Dv0Px5omV049hIvhESfdd3MSBw3zcWIRDqsUo4upp+82RtleWRrzWJZxFFOmQ+gbNxYdollHIyiT
h9cR6xz0tPQKsrzpUiJKlmZqlHtdl/Sb2Hwok+jZHrKNIfVuWYrkXmuHX7TBlJmeU6XragldO1uv
fkjC2NVBRM7tZ0+dkB97KuO4RNYeZzYm6EpfbQd4plP0VLoSm7p7GS/1GFpL46OBYhrTnW1mkKNz
JPabJMqwTYvteZUmb1bSz+oO0UV86JaK0atUN/nSMLGX/JWBYATo77LAiiW66bMcQ3mC2nbI7tvA
XBfYt+Ok8ai1PZGGYoYPgGjWVH0HYoxsUQssGEMkC1rxI7Ip52ryqg/MBSRGznOPOnY5Op5STCvk
vhdUbu/MINkhuLAPJ7wK/S5QZo7IunURN3aOA7rqjVMEqjagtwNpmc1AA30sjGjR9ZLuGkNsLZ3u
g3oPUFULSCsVnXBlmO2mIrknrxl/cvFLabAbiUU3+AVv1UAhpprWKbEplbAlWOphDqileDDGQAKN
LptPUqxtEYgwPLnId44FRzWJ7lX+toWiJ+vEKcNZb+8iSX6sCHnUUvte4lHFXWncdjWXaNFp4HGU
W9+IiXCj3ONN8nCMfJaGCbE81d4GXOK2na9yWVmjgxHO7ai5lZVbYaub2hwPWSTV7IhJq7NV+VjV
KSKUK3a+JT3ocuO4dR2+S3W6jyYDdk3AvdHMDElwT1fFo1n3SNLIlZPddL1vvvlDMTMimTSs679z
YHmHxypcCZqFEoKTSx7QX4YBrYPn0YtG0bDYwY00YG1ny68EU37IrzUWKIES+Dgy5PMqe7CEdUNZ
RuFazePnzgRaQH3xeCdFHIcpoWOXq5usG5dgxMuNU/1APb5fjApbLcLpweJtmfv+s6R0W9x+9HWK
CvpQELgmVATxrmsXJuLTMOVgA8RquOgDY5pnQCE+MpSz31vTuRHSVqBhTq0rcKdU84Bi1bOm6Qpq
Vng6WkFJANToCZ0YCvtWg8JnnD9Jg7nuTfVH3GKmljXdtNFifS6V+iorgqesPoYhTgkCr2k2dk6L
p0GSf1FXzUN65NlQ30PjPmrVZWSahyxG5V0VzW1eiw+rkQ6WMq07y0hXEGpw33O2SqUGq7KV571p
H4UKeyVchqKbdxoLkXY3aqS8ViVBmqbmXh41PwcL57LCqaOZrmbfR/5I46sJ5sB+tYwlFdMt5bVT
gcNzmOt7JRDDZpBpTek1OYJIzGjGFfkukPZ28yHo7lI7nQ42nJOZIuS5WRk6keJUHWuvd6Dw7wWM
trmTtgi/dpmnFWa16Yq2WgDf+Z624Q+68d8sPa4BG1WUHOkczTSzeoWpXL1mvXWb2oNYkEcUi6Bx
mEYRr0wl8WQLO1MM0umApbp9bzgSdnH4z0T+scpv2LveKX5WYYNRu1zRqdesFEB0rc58H7+UIMHO
tRi2Wo9kT2CkLvxj4RqUYpO6OXZmG3sh18j8czzTfdNQ+ohV6CAlBYImpD5gCnWT4CWSdaW6oLDx
UOvDsq8KtJchgc2jptvh7bQ2o+Dx6OK5GkrRrGoQ4gvg1AfETLZRp3/U0OUC5zYKbEq19gdMD7of
TfQzi3AVUCudJjxFATnI1r2j3qXOkQFNSG0ReY16zl8FWjfIn2g7KjOEkVZBKHYlFcxZFeKAk0aK
jUCDQpunDwlJpRwChY4ETCTzoaqWW0TjPKoAQITOtBB0xBeTXCnrSaqYqUXaWSbwN8d8JrqmckcJ
v4KuE4pXSOav1pJ3KSq6rtQFt7qcL6e6x3S0F+7IrtIxfKm4pTe9Qtc/NM1oQYH3jav2Rnf8hwT7
hRkAvoUV82CoVU8HuQpvc199hYJx15Z9jGd2X3s0+LZFIX8Xvf2zzenTTKOC+Z6MfiLB+UHJFHVu
RTbBhkGQybu6lLqmPWRa+aJ02pMd8uqaA1o3fuvidb6SUSlcNEU8b5J06Qz6Y9q0rlqoc9GDDZZK
0AZC3Olq/b1J46coRhYmyu+olgEWiOlmTZl4TMbkUKnlL98PjicF3qM85ThoAi2RAlgekpF5dDh/
xRZkpwAYmyZFd3IxcdJTZV4aOQ60LQ/PxNsXc3r00Oe7naTvvcRdSy8F8sSElQ4Np/qjVnof/Jq+
DFScpOAbo6Gp7/MxdMuggmIQ/ooUsTxiPGRl6AAzdKtYIhgtKK9QLSc7KcbyGSTj98TmJUCMgz9Z
J5EbyeotXU5Q+6Usb0BlqO1M1qXwYMJrwbWY+IHEaRF00yu/eK516X0K6qSJdVeidX/rh0W21RpR
vtDqoYlZ2xSBGvHW2tPdOOa1W2nmQx6wiBOkGuyI45kaGs/FMJB4jIgk9xR9QJA9oELmhr54zbCb
XKW0hyvF2mdTv49ER3KQ7hPjCXaivYAG9iIQG4ml8WdtOF4tVbdhE7stj+hSo6NPftE2riTpb2mm
L7BXjVzBephRPS+46AG0dngRF27e5RvVkNZOpMkcdM1NDTAdAc7nsz7wt2ZBS4tqT7xoLDl6qY6X
CybFvmG8iCSfKR1NQ0sqNsjMebU5LStb3Hd2gdydHz7HbbhMFTlatnq8K8sOGVRl2SvloQVCQwqb
38RBf5vbExkHFP9CD2KPugDrmu0qPamXTmyhjtwv5cS5wzs2mfF2QnSVKjS/omFmyPlNK9m3TqlG
xM/xra/rYhWNwdrPYELpFGt5n2I5vE+m7EUHp7A0OzzccU2h4ALMY4yh5NuZfMDHho5aBd2y9/tV
gcc7HzdQpKF+ac1sLehgwWecg/+o5im1n9EZ5FmfflAQc+tIbvDAVay73ohHgAbGSgn8VaT69tKu
CFQ46psOO9op2km67VlOfkviuU0b44dftLMwVh6HLqldOZGew5wSVp1bBPXjSxuINXxRYoDiwbSk
cmHlL05MpC3Th62rUVv3w4PsEPlU5P6tL1CMVMZlJLf1e6Io7/TRdlIYIpznV1uqp1CgZOTSYN/R
Kq/vQAsF8ykcH5N+vO2aZssn5WlT/NR1QPx7q3/OBOBSMISzeMx3RmYjC2qvTGh5M38qlMOYgwho
BtTBumbHR7Gg+Y1Qg/bskxPMdElaaxFdvb56pZOD37ZVtSsUMkNU6Pxip1blLg4p8xn6rTC0B1lN
NnZr35aA/issh4Yo+Wm1FLkoR8ZzpO1nSUlqpx5z5eq9KDClatE3idQe+t5KVscbY8y4BWpsICN6
3KVKCl2px3aaUWEVm5QLmUBfNwk+p17cWBq5Xzqi5VHXSOuVIJvirU1HfeZryVE8/EMOpWetAT5T
YqO4AJP9U4QoDlcO51vuuOtoso/3bd0KF9Oe4oXaohbl/iLsyWQCovNQCxblaLxZXfOWkCwtEjyA
PR/eMtdkFdzYDuBewAlmOUVLKFMLHNoIszqa5WmtrfPqQTcaGvTJrz5vwydTNqulbljVeprYlC52
ukM2qYQ+tLxnFRgw12xQYnRSklU7anforjW04GJP85V1Zr2ibhK7MD9ykvEPEYEw0ime/fblGbqV
ZBIpVQXatP5bkiJPSf0Fs6FvGH0/yojA2p2/TKf7RCVwLI2F3Nm/AiJ1nc4ElJN3FPg+MrlYhpNw
B6N2Y0N6MSoLDQLTnfpkbQ/d8xSHmymLfozs7WgQrjThg6QeJPK8Rrd2uFofVDkZZo2pea0deH5U
uIVVryMZi2ZUOiIXDaR8VkeUU4XZjTtZBPqePnU/r0J2waEwNT5HaqnOKViD4yqdu/xoMV8ld/RH
CG9tmgI+paOK9G7ZRcA0hj54NCvK0AAigTOpCfedgb2qrq7ajPazHBPG+kvLAZWN9saT6Vc9fRTl
Lh5AS0t6ofWzsO6XogeVlUPJXY6UNN1y3KvC/hiK+6rVQ6yr+TnIvX/wepMSNqCdSDj6lRoGN02D
/IhhfWt6pZk3OAdYcoxsN8URqyYuaUBMpeHqyLebh7l8U3OyahNKpchuDe6J34AqD5zPxlHRnMIp
aQkcNPCMLrEW1SC9t1W87wSlbkn8IKR8tmlIIW/DmYmJ3zbSiPpqNUDvQpNiG6bHGmiFUanmm4sA
xfYZWq2ucH6qNneTFUbrIRQHc2jbudopxiKX5LVK9ZsycfULCUKWBIc7cFDZLqPlMiTtQqS5CthI
iDUZf7FzBCEahWgiXN7LmZQ7hdupCOGSas9rRTZX9Oyg9uJKXtvhMpelu6JFwiDHQ4sIRl5DXzbB
+TRzeIbvWsuHA0J+ERbRzigNYz7gYEzbArDFAgoHcctoSvK+M4x6ndLv3nbRZD5mpQPFSEx2cYcb
l7EZqfC8W6oy7is/y78ZNUU0LrfASWe1orTL1kwbAtI61Bd1PNgzLY92lIgOWD048qJFYRvH9H4w
H5NC7poFHfpi37cRDsY5eMNmmSl6ueHeoXigtkuMxr6naNLPHaO+c9o8XChm9CGPiZcraMNEKTzc
eNorkg7k0U8WtW0WNxPlgu8AXLO7IYkCPs/IPoDvoXDfjpTSEtgpqL8HSbQqmoS9CtTqG+IPGZ84
MbA6l1EfXPqKgJyiZNM2lSzskqR4IAApzHLVBXp4m4HmegC1BZi1HOVlBu4opWCsOT8KJZJo3VC4
xlnW3uVAWdCf10LXt9oSOZtIHMMMxZ2aVngxRK+bEL7koujbhkKwAVLDz4rq5yhogR65067V8hvj
rEVObpj6Zm2QR2yBFcc30NVkTJo6pLB725g2/pSR+hHZIzgTt7WKQoFomw3wzvZ7YJbJxgTyuoiw
tJ9jcuD6RkHyLxFSQvzl2KRj77GizdLmPVaX2D5mA4CLIVg3xDnq3Me4HI+aHAL3crLMAOpxUuFd
g5nW7agNtudLlt3Mg0Kpfg1BiWq8VfDJOL0VPU0dTN253nZUi2Soey9tVPZuHRcooasj6fWEm94m
LR1M/ypiq2XkS7xERpghfzzVuuKVAfzY6ggbG/0gWaqtLd7jKZV+SMjgg6CrWnOpVUqw8RW0DQ2G
w+WsdUoeUdv5FgDaXlD9mAAJhtOSTq0Fgb+J1bchVQZ8UgtkZzqnWjZ8ImjT+H69Gs2m2AUUgtbx
gDtF2U+PiiLlK80hy+C98r1pLIcbm3jmjhrGuAEzlS41pQpcBfe6ZW4U+sbU2vC+p4p1G7ZD7EKJ
l1ddQhI/y8JcBzNqdLTl7CarCN6RzJpgojQBFXW+/u84R1k3AAeHO0B9zr2tkbBDyjSlvUZtxy0Q
euugYTrirXHCaq+HdnKLYqq+U3qnenMcvxq3MWSdaJ0TFXvU2GskVy0h1W9WbDUoEwxElblcpL8C
qdBWRSBhsBhk9AHXdhAouPIWUUdRJBhpP2a7BOz9LEw6CTPrGFAe+Uhb0C1XB+OOC8SkRhOX9o1q
liJcJ2lTBAuroJvdd7mpLlXqF6tJl/x7uZDuffr3CAXaXIu+kqXbCbjg8yR19YtNLdctUUI6cuWC
TVnEw75C9mGl2u+pXRors1ZCZ4ZcgfMgJi1dDMCV3UmVrcIFTx0e6rgDaufkDRp2eZXGq5Yr/t7v
Q+1ubISZr/ja/cDTu55UEDw/tXa7780CTn/nbBLNn3alBsIZ07SqVOamTUVmadfNnWomcICiNtyj
cULXUpak0e3S0pprfuQkP/hnhfYRyZTy9C7Mq1WVZiNFDifAgy/qEwAOct88BjBwoRWJ3nhuSa5e
StPqKW5YY79t9XbwqLI1myY3ZC8fB/+9lWqDkgj183l+9LWwQ8XfVyijuHlMFZ9KNVEEuKtvqd7G
97ixFd0x+rZ3WJXoryU2D7NOT4ELZ1l7KK1SX2v2ZCxjkEfPdRk+INwUHiK8CZaKwI1pxv1pvQEY
CHqI06ZORzCzlnpnZvIdKhet9IDHuXVj9dabnpTyz5Za8UzUPZ0+A9zrDCgA+VoFsXTeW6mziQez
8O+UJDMfJy2cnlIeJROsGTW38Yl+pfPQIYdEtVmiKlyMxzbfKM+QeOFWGDJY8YsaN8hX2CP6/djk
0ouACeEi/1LPDLs5VqkiB+yrZo4vLHfq9bpDQU/C33snk/jOk5EyTmaW1RxMcOiN9eSHpFq69gZ+
33nBfIIys56itEB5KugssFxUy16QabAOQDRka+OErOlMBiPhiqHpH4H3GdsOxIsbm0jhzVoDrXL6
9tGjButm5pT0bIWmkDmGLGoU0R6q0yY6inIP7cIq43QB4oU3HAnn20RFHQTRff9Qq339OIYB1dCk
Sfc+ek308dSYnBbt5pzaEdCYo/ISOVVMiyBSOgQdgI2HHNxcA9KGA2U3n5IWrD7Kq8G+0itIVyM9
RpCrctrdTdj2hTPfKpBfwnqYqDcb+wXWl5PiZiDjd6qpmTXJwqB75HmNG5TZgdI2fpOJQ/XVQUdk
lmsAv2f16GvcfXRQrKrsv/sSoaEFq+Y2H3VjZvpmcWvkHZRtDEWA81XKePRVLKzHLk/o0qMAhxlV
wsPyzewnK3c1ndgoT2vqrRKiaIJwAlnIXuY90johxFJN8vhltCsngLcS4+Ncdd03I1bUQ5Qo9K1i
+K5LkwPzGv1utWmGHbiBDUaZKMlPb5EWNus1dq7yAkbJuJoKMAIqJk83Vo3iNUXibDs2ffXLpEE1
63NrulMNGaYcQosbmejURSoVIYzfYLG/haB7zFP+cwqF+8IpW/3Mj/yr+vQPHcf5jMz7Y9wjSu3/
jUCmXoLL/U9bN9W3RHylkPGv/BsxB2z2X0dIuYl4Axx8BDH/g5iDW/svzCBUiNo2tRP7aO7zB2JO
4t/RVf5VHVFx4PGOBc7tD8gcBcZ/0YuCCoj33lETQv1bDLIjlfdP/hgcX0Ti0fNDE/YIxIPF9hU4
N6HrEltGp3oYZ5P0uYHYmskMoT7lhjxd4uR/Wpw/MHufGWtfubb/Hg8hEtVCMZ4pOCcCgoWuR4ZU
jooH23ERJe9q+lEp0SrM/55U8x8DQZ00DHj/kP9PEIGpVaGp1QWql9X2phTQDWwMM4srxNCvpOzf
o6D8BLzRQlbFAnn4dfkSYLvIJuS6Fwxd/9iMCFoksrC48MjjL6/cVx7of4ZCZEpD9Yy9PxnKGqoo
C1C798petecWAryLgbLpFeGUM/sDx/SIdtOwE4JZ+3VCHcQWNK403cv6Uiy0znhsgz50p8Iu9mNX
61eOw2/hhZPzh6oaKr84Pqnosp/MqrMDqaThpHumLrcqWGQrfQLBAPBtEFCHWU3N5mU1qg4yVN/J
2zgOqm9tlQ4xEvb41rhBbwDNknRy/XlnFRaAmb7g6QfCQ305jKLHfGimudDk6FdYVliZiUzt3gKB
ct5dRxa3joo4NlzkW6+KW5w40/1709BKhckO3xuVi5NT2Na9rAdTC/REyKHbKOUNWloBfX1bX8sT
oA5fuiXKeS/8ZtomNQ2ksrK1K3Jov/WYTxYZwjkXkAz41mR3v24q4UppNh2LrGqSsoA0OdOdZh/Z
MPXqMVpKcukaBSbojrwJKxqhlw/uuUU4+hdZaJHQEeN/vg6v55bsNwgKeDrp0RyoE+1X5b4GlOnq
cOI8gQ05yiAwRc2Iynal3RrWYF5R8jvzK4j7sCvl6oQejVjP11/R2FQHG9EanqrE5avZZv5atuy3
rovitVBpbI2JHO9bKPIrqWwKV/GFsiaskzaXl+Mv3zGPAHe+hRgIRGDUGL/+jkJzaq23cwnXmdFc
jY41PMAn9K9cTH/dc4YhluNqQlVFQRj26zCartR0+loJPNrC8qftYBU/nJgGgWZC0gKSMusVKJ5l
JfbBw9+fIQ19XhWuEUj6Jys95ErcV8Ek7WzU3aje9+YV8aDjpfDlPBOXoBtnHNXc4f2fSnPmNP9a
p3YcQGLwGBVhPOhShRGLGiGH7cfrgDaPe3lOf7kXT4Y82bXariiixJazs26T8k1Rn+z4qdaeLg/y
l9fkZJCTPevjMICXZjq7QH7vs2+GsumTw+UhzsyDOAQZSAzpWbxTc0jEmOoYjlzoHf1Hjz1XR23p
nx46rVteHunMOf8yEiz8z5D8HgVU7EPD0GsV0GSGvWrF8HJ5iDPn4BhUEcITwqjyb//TT6j/0u7U
AdNK3D6LNlzRcNnYMXWgLDB3sV+M+zokJL885LlZ8eIDj1NQWtZP7bG7ZMRFBJSO1wfVqhz7t8q0
7v5vQ5wcta4KRrAKDFGBIZlpVhXMCjxbLw9y/AZPPiELqoTC7eAAtDl17VEmv60Kvw09VT34Qbe1
pdXIQ9twDDJnZ5cPjX3NpfDc0bNoQcMDQU+BvtnXA9HKY6kmVI+8QN3LgXo8dVJ/OKqDXJ7a2S36
c5zTI64UTmR1Rh96Zlyt9F5BFmCkLnx5EOgsf10/Ij5UvdFmpzPwdTJygtad0TGIcmtmLuqQ7Zjc
dtG4stMZOJcro53drU+jHZf200FPMUOeBA1vLw3SldqmW6WSfyC7OcuB0vqRQhMIJTXIBJcn+ftN
/Msp+TTuSXSmjGYnxT7jVuG9XALeoDABdZTuYKiqr105LuIAbDuVI0FbII13YfIzCNdp7c+F9N5X
+1R89B2E+aDZB31HEupGZrxMnXhVa8ZqyLHstoOZIq2DavwHN90xJv/PDh138NOaNbie2mmCaS3k
3aXCa88SLgZJQxKLXO6//KgzOc25a+jzSCcHuzcaszVGzkLYHioZSswU/giql0CExxJ9Pb88Gpyo
M0cP7SB0dE2gbMfc8PPEOqeVeovKk4dHzGyy1yi6OPW7AtxoGts3rbMfA7K4oXwFrJ8aMMQPEei+
sBoXaFUv2gzUzcEE9aJZPg28ZQDK4vIvPPOMWdanH3iy8j71RJmeDjc/lRGkO7Tpph1k0IITkI3L
Q5371o/Oz+gnkCbbpy+AkAdTKVr8npM8qejG6CYQOVSnL49y7ub6PMrJio+4IvmNMfAZiG91W+17
6b0Z9W2KJ9Plgc5OR0WukLCQUP00Uo6S2gB4x/cWy49hkS86KM+XRzi3N/Z/RyD9/3p4hIyuQ9Ux
lUYCzgWj0oYu9w/iGHzgkNJCHh9UmnZyXbV5M9KonkLPVw4BcIVcxphZK64kxGenYhyDaNJV4sGT
qeTYsGpF43MFc/Sl7rmY3vviStZwdgzzqKinouqKH9PX5aLpLJsCNT0vyvb+pM3jeoWB5+Lynvw1
NUExFb3N/45ysl6IrTHDMhTeoCKlkzY6ejtmQMvcDwoXb629qRWvBc3uOjDejLrBaEarhiu/4twt
9vlHnBzyAeoB8j1MdRpqaYZApbMYB6GBmh+gvEiBK+dgki/P/OyY6NNZx5qCI/9emE93tC9ohcYt
W7hJafx0+QBRQp/r6u14f3mgs1/wp4HUr/toDGZbddbxSuro3WvfDCo2PFJ4wF6Z0bWBTkL46Ji1
0IQKvdx5OKJkB7udG9rWLgr38ozOnkwLSd/fWSRJ29cZ8bY5Wk+Jw8ukpyCy3Gp8khALuTzI2dmg
f4XP8bFKcyqx1oK87ispEl6kItOAk1B049hQb0CpXx5I0fm5p5EG0sEmOSv5OWXRr9MZWmjhVS2E
12nmrBwb8KSrst9n32N0qrJsPczpHUzOQs6WNdgV6cq2nVlNm3oXanwaUTFViq/Dxz1m59ZwnKiD
UsFTSP517So5l5F/GePkaKiV3GSDwRimLq2Igq2tCc+4WDZjsh7LGtvDH5KtXtnBM+uKcB13sULx
g3rAydXSWmpPoBoID3XKA1yoBTCLcHZ5884uHmEww6AFSpHp6+KBA4Atl6XC81tjSWosabFbAdm4
PMrZmXwa5SSfbE0pagYtE+Bh6Sxb9EOpn/39IagPKQCq+C9v19eJ5GUXDrLTCG+y921WLYPOvDLC
mQ+KRJW6t0kFl7L/yRlwujAJmqwWXiU/C3XfDzkCj3tNTq6U/M5tCVeDChVfwwHh9GIFw1OHSWlw
ns2fenov9U8NFmCXV+tMUkLf4M8xTr6ZvKZlECW68HTMCrZBjIFgi+7cimL7Ni2sl8ip44Nsl4ce
vckrY1+b38k6NpNcSi1YI6+270A2RQaAgV+Xp/dbWPHkSvoyv5PTMNlCGYbaFJ60g/S9MqB0wwOf
+QFi8j/TETKostJBd5F6Wem1xT13UD4v7nEBPr2Mjar1bdhrIGogNIyZWwK8TeWZE39cnuXZcX6r
UGs8/rZ1Mg4UJgn6vcUzMjq9a9Ti3gS/AsoUqwMx6PY/OP/YFPLi82Kp0PW+TsuKdSktVa4jJGCO
TmILHCuSMlsI4HeXJ3YmtKDi7WCgjHInpZqTS2nQ9RIXBW7bCvYAcaga9XNTtAt9APnZXtFNP/d8
fRnt5HJSRh/VpIjRJmj3LylI5So5oPhHwySsdy3402KAmsmlhed6HGDFoF9Z2bNfI10hWSPsVlGm
/Lqy2VDEvmJxswwBWbZKMwCeBKYDldzpi0pxYIeXKEpVIMZWuV/U95eX++wH+Wn4kw8SKLbSwIHl
Y3HADwhkYyUUta+k9Cdy7rRTDI3qETq9x09Dp1v9dZJTGgKvaavjtUarX7otIcyLYR+lr4JHwale
rCcl3xBLIB0WX0kFzlR8bNRLUD6hL4Yo8snRbWWTUhJOxd4zyP5ZiGJ6glxhHu+sQUOf+B9kN1+G
O364ny6APIqCNKkYTgZZYliHpPo5Rc9/f9M+T+kk5A90abDUgTGKbpvn30R7GI0rq3Y26tHRPHWo
V6AOo5/MA6ZRp9kj57IO2zkBHoJ/90EhL6JW+tGGhSdnExCkbtPE8c3l2Z0fGpEKduv4pp8OjdIj
XiXHByotAm2Dxwn6L30LlEUp7JUlw3oL/LJaUa1SPK2q+5WZwsy/8iOOB//0FSFK/+2ahzfbbwHX
T/sYSYkoZUVm/kBh4REt47ZcTJ32IxXVXmPtNTipxyIYUn1uIq26fiMy+UpX99zX+flHnFSo5Kaq
AqEPwiuVvYPWjFwfrjZlzn4fYLMQED3G8adlVxv1vC5pcsKBCnYFak3mBppx5rbJhLJT0eozJJ12
MhjCj8tLfO6m148qvUcGDPHnyTtt9nqadwkDN0Uib5VOX0WKMsHvMAEsBZBmRDmMVypCZ4MD0gV8
qC1uW/l3ke7TtrbF2EVJW3LdGtK+LREqWavg1xrMACVEB2Do2s8+PCGhJC41Erd7uzzpc9GwbmCh
RwuHYBUQyJfrAQNzvzWhFgCV9/cWsmtHFtjlIc4emk9DnBwauFymWfUE3HL+PBVI2Mh7zSyvPNNn
T82fg5wWcbALR+QJUKwnpcUrsVYUPwxWCzdDHDrxkSRXzsq5cIfDaRtHG3hbOY0KJt/Xq9EpmBMA
TbRtk2RL7TRMr7yGZ48kEu+aTPMfYODJpdcpk12i48jpsMcZUNa5ZbwnBtoS4vp3d3ZKAKyxjSNH
5yh+PQnYdFRjMjBWNNgQrtV5k/8q1NE1+mtX2dkDgRQHejVAGcAzfB3JwSGjKWqu8jxBqM//EY6g
luHx7CZQpBsEEOa0jgQsIaQGfCIfM+uW/fjjH5zKTz/i5BnOGnTnhcKHF0XfQrRiGrGdxPfLY5w9
lNQ8jiktyKhTB+MUarsMVEB4II7BZK4H3KXC8i6A81Ys/enKaOeX9c/RTg5LgHWGUVZknQYKE1W1
SGtlVoRXQqez98WnKZ0+9ZmexCJh7xoVLoX/HiBm839btJMbyYLzFUODER5iK415jz+6G4JMT7ph
7jyjOHrldjqxov0jFvw0o5PrqR2sqBr8jopR5M/V4TaOy1lU3+Zic2xstGKLFVo8M+R7RIVXhtYu
QrSMA05kfA1acmVtTy+V2ESSSaTMPEzQybYOPipUl9f27BGxaTfjlEPv+bQwgQSYE1rJyC0p2l91
a02byTReMwgsV2Kms5fJp4FOvq6yL40hMVnUIf6mpPE8yQh1IaX43TVr5GsjnZx6xQfL26Nh7mWT
sUZ7bksjgqY9Nl3fLq/d2d35NKWTk28DEi+0pufCmIJ+JsyfKNFfO/vX9ufk7I+Ij+VVyxiT9ZSG
mpvV35U4dS9P5NogJwce8KalhTLHzGZTYh9Kyj98TOwj5FonrkBy4usVL0d6jcQuBy1VklWfTVjv
oY8zeI24ctDOT+bPgU62Xwuy0MGHkkJAae5S7ac92q5U2Ve+m7PvsE3sDUQTR4bfUdynKK1oeisf
VYLvITCsnUpWjLAyqqWRYrhVIpSdHUCl/yfb9OeYx/P4aUxsgoEpGozZdt9kZXQ5ccVQXBnk7AsF
mg4oLXY5yumFUMhBSMY9kVXkv+JEm5ndWhc/O3lemcshkzd/f0qGyoMPJtk0/2L9nDXwJZ3BoXId
ZvKqzCVs5xEiXOEzkVwZ6ndL4TRfoh2GuS/oOxXk9Nflq1sMG3SwdwBspnXtwDHl0YK4Dm18lRcr
p1kek8g+hiLSIf+PlpHVPjStvq3lZh5L0LGmZlxdnv+5u8qAQAFsSgWybJx83qrdTU4e85uEGFBV
fFeyXxnczaG98oWfu6oMsMQG6Ogjbu7ko+gjNPAGO4m8JLgfg1+0dC7P49yp+fz3n1yFUehTEZLS
yMszcCrmTEO7JQ5eirGdVzyQSIReHu9sBg6GGBgg3mvUvU8GDGNDLyfUkTwYEuWyKmN9OcWmNouG
3FpDwYtndYKAVmnGDvrFQ/o6OmBBL/+IczfNEa0F0IlyoGmfXptWDPPIZNJK8KwGaMQUW8l8vjzG
uY0zbQPnYiD+XDPH///TNx9nU9tMah55WZI+wWQVM8BOxT+4zLiSUcqljoCvjPZ1kFLgjZWjR+H9
L2nn1Ru3EmThX0SAObxO1szItmxLDi+Eg8ycM3/9ftRir2daxBDWvlxcwIBqulldXV116pwCHk/4
P/x2jfQAI7d5/qvKWy5rx+zfEGdoMJo2qQdjCmL7iHptOcjZEJ4H+d6rHlsjhgz6m+Im6yS5nyZ5
b+/j9C3Ew48OKd12XjNIUQj1vQBRjp46UXhGMf0p1yBr/Raqhx4mhp6Jq/wD788F75i1aEI8rGsA
InmqXW9qpjHbJkHoc26rLTlPBhHAyhwYTNM9SpnWyiv6rzDp7G6vU3l9EnUZhlbgO8RUaopilDPy
JPd7D+zCL0bR4I1KTgpUrj/dZyo0vbJ2egYyAa/Bin5so+NoQlUAWMNbLJPPlFT5JYxJmGiQ8yzW
Ba8afLnQQMIDOel4EtTBZjxIpfvBHIo72Xjs+mcoD9ddyVSa5L4bmiXF3NmNoA+mKDBHM2Em7H+R
WxDljpV/5i5YeVG56uj/tkq5rre1/o0u1oKHvc4ImJ3hnie+KpRxRUH3GEamkqFP/1wgwxC036fZ
vrb7FZtQmIYL18acLZQ3gajQe+XqFLw5zhnfzzxAB9CRbNXk0/gZaQyAt6gY/HN9T6fJBw4REBRw
GxFwAxO65UcZF7Sk/4kY7nbioxIFC7Hg9VHRATsCglFVlVAgxp9EqSWEVCjV1JDqlsljAa+Q82Mw
f0jps/rF6RZerDOegTmD0ha37tTFvD6ZZcIQbgUJyTmDvdiVpI3mftHdnRrBGOaQ8PxeOJLqq9gz
Le+vvenfL2K4BP4hSCue4YoZ73IX2Y3cuIt9a28r7ZMGStXr/4z1d+kuhr5tqeIwU0+8ti4cw9K3
+84eKGtIvnSwoNjNRnfHXOOxCo5h5N47jbGtcvvgdvVOlbNN3hoowy81zWYubH7G1FhhZkXW+crX
m8CgBpPcU+XDdPo7tVYhL/4+hE9DHOyruIKeE8kEpm+1pbvt9SXNoURXj8oxQ1TIql3bdRNZ8Zws
9s+OGa1s6M9ofdBVXXLhmaIBoG2gdRP8nfqf6MOUUwNjiMFWj8Nvee/Lm9wf1pEOJ7SOPnqyejTu
zP3YHpBVzKqFJuFMOCDMUhy3QAzj0JPDXzjYFCCKwQuoKlm/0LSE8vBzWT474Ycw/LXgy1Nkub5H
+YYXpoScx7Ya3ZY6TBXdj3B4zox3UHGsTO+jBTOkeYShKMu+LNicOT+XNsUqiI7OQ06zg/MaVSvY
741DkJ1Cd9//rNGgNHSGqRk7osK1XzA8t1haPFRFKEryCBb21XNLthtuOcovjMA/y8WP6LmSNcjK
mrVdf9Ztb5dIS4/x108CsHDMTPIpmZQjWb/+mG6mlM0A7fm5L7dT4RVOBmYmx7WaLoTBmdbytSUh
t7SjalS9qc6VoAHJNJtUfUlLJrXjreYwO7nOJKRw5JOf+x9UNdn7zkd36P8ZTsJvmFAxzD1wTl/C
xoXrIvGCUMu02laSlDUkvzkz18ARTHiPFm6Z2SPKm0EGq0swZrjjemcHtxr9RBkCRiphfNLqQ5y/
9xJaoIdC1xFUsJ8UpABjy91YegJ5FhTtMB354bgtVffxtm/NXHms++9vEfbeVNtQazL6ZiklvRy6
adf5EaE0Y5ooi0EdMXEBL1af52LhpVEhJYInq52e28RgJXp0cnvTQVdgd89vWBpCHUwBAdriVXG9
zVVuGowsOBzXUTmU9l5rIAWszQ3suM+hvRmRfwob+XDb6LRfYlyyZNovzBmRaood2SxtG0QGFWoj
MaD8NtclCKS1ZiHHmzubl1aEy0TNJG8iNwnO6K3ta189NAV0wxQGlvrns4YUAjcTqnS35enfL45F
0htt4zYS7kGhawt4LN9nhvVH5wDulMqzF7K82d2jKqAz0UdTW5w9qkfD7opMZ2YHaZxqnHjYNre/
z+yCptE60mMkUMTyX9RU4PZgfzxDXLPWjHsFAnvJOy5W/+byDHXqVv2fIWHnGsSuRvQTSbZ842wl
MDn6KjJm7R1V/I1StdBQjf0OjrtflAW+/f8WKbhHj2JbWU/3sDkewnFXxB9yJLQUiCxv25n9XLyr
KBnRp4Wf7do77JzJNBdWxTP51JrREC0Zt7ctzKTIzAow9zY9nkweNdcWtLjsYgYTwNkjd0YT0yVT
NpWvkE3s8okUtF+4auciE7MJCt+N/wCTvbY3QCgfMtEXnIf6Y9gis4eSCgJkC/s264QXVoR904xU
VqUMUHj3J6ujlWU9gOwf8x+39276K69C0YUVIWvIyUQZC2ctPRIlUVxskbKN+nd92CBosPCdllYk
fKfESemmgjA+w45zb4fDMfOf++KLGpYfby9q1hDsEJQoAdzIIoq6iaQWHQ9cu0CpRi+elEG7r+RN
D33lbUOznnBhSLg9wCaVhje9BSsFTrdBmZ5n6Pm5aWEsXBmz34lRRTBEzjQ0OJ2yixgLb7DipBHf
ieHt9aAdI1psn+uJKE3P/D+3VzV7ni5sTau+sKWAhuzHEFCFpVfjexTH5H0y2O9rS3kuYX7ep8nw
04ToduFYzX41uDxsggWFSvFYKVAi6xBMYlaus63lMTaQpe6nVDeYz/YhJ7y9ytm45FArsEwGtHUR
yFaN8qDDwBucY4tCpZFB5doyzbXg83MeQtnX5iEJ6Qn/c72XI9pQVp7H/4tf4wzX2sNyiF0yIhys
ILKT1p4gKpFyrA1E7Jx7E4Hpf9+vCUOvwcTCo1gs7rp5AUwbWZpzZWnFJ2Wi4jIQVVl4Hc40PtDq
vjAjOF/oNToaMaR9iuNkhzQsNIBq8fe4DJNdHDshUFlYNz0Iq7a905hbV42QvXHhXExN09y2Y5Ss
utjUDoofOGSmo3eE32NximEqu4hx8/JnTs58cUZ6TzX/F0FTqusMSrGwqrf9xBqsGQdbPzbuSXOi
NU+xerEANRcKqHKZlqZbNtNCgmnNgAwkGKnQkCycgM/ZW2QXt7DXJJRG/PeoWi8czNk0ZcrtbIWY
OlVJrxfbDbSjvIFM0shzZ5s3UrZJOngLpRRy7kgto1XReCmU+TyI4IrNv5VGlr4h1E5MCmRL+suh
vf4NcdiZDcSXXB4w+7ZPTlhCHfzztovPBT4q0QzSAWy1bEMIsqkHsbvqRjS4rI2sHgut2ki8mtPv
dOO9aqH1+1K5e+VCF9aEXVWczJQRQceaKu8sdy0PA1nm8ECDY9siGyWV3xNtIKFptrZa3d1e6lz0
Yy+pvgM/h7pUMO62A64lETJ6N9mg747C8VLiN0WdV+u7MCH4KRoU0mB1BFgdXalIhelLOUF6CJvt
50x7gnFrMTGbPRkXFqd/vziUtdFNgposKtR/xeiHrBw/2sBqMwkhP4fK7vYWTlt0a31CaE9kSbW7
EW8JAc6ORfl+irmNV76h6MCVqJtMcMMmIotfSrFbOXxBtEc/ivBnGB6XpwRmfZH0HJTwVHvkQrze
uYbeeuzLVFdieJNrKOzD5PNoguKs4Zm29JWN1OgKZayNHTT7SX7mDaeb6hEtPY2bUpeFvVTMAn3k
jiekof6Jgb9QuW8wffuDzRxv/jp7yG1MM0cMY5qWBHKKhuu5RN5c02DGb/ZxqG14KW8yFGu7dOGQ
zZwADFoOb0iT0Cle/mAJBgsSTOTAUHIP3RBxBG4KFXqxwXlCZeLYyMfaWurlTedK8Evgjwweg7JW
4ckSolgpmWXRmEV4hlIvoUYjfUaE8r6WChQMZSv+9y9HFAHnDEoQmgFD6E9ketTHeh+9NOthJF/l
yn1nLxT/Zs71lQ312juNMAUZ7obhuaYrNugo3FnDyu8hGH4qA3vzBi+ZiuNQNVGBF1tjbkcKpHlt
eNbHl+YuCjqFofs71ZVjyJi7H1LhIULXm8+37c6EE7o7vGOZXOHbielvRmIvO3EXnp3Ovvfc+kQN
te0XwKszYZ80FDYkMNsUn2TBNyqzbWTHw4ilgqt4zqylCdY55wMOzsCdMyF+xWjVKxW0wbIVnqED
sRkRD9AcqFap+/H2Zs15xKUZ4W6pkJjntUC/Ooihz4A22L5TD0GZoEv29baluaBxaUm4UyjEFFqJ
TurZGhAUKVN0OOWvvVHQ/lFQmdjG2r8Ph+lwVv3dQiEWpjp1ZVnWw7Pm/DCsezPYtghBMRrx/1vY
FLwuLkvHGuqKHChEau1O72BukbLzVGGInqKiREOzXAiGs/79d1li8TyE67y2XA3/HunbWW61rib2
tyb5c3tdc3cZ+0drCTYkCjQidGqMDCdCYwwsQwqmxkq+Ibl8J3fluzCrfxXtrpWfy2fDp0g0ZvIS
scSsu9DrBjUIHRNt6OtdLV3UgCtUXs6ZDSyrytONqaSMAaM7mVvqthjhkPl1e8FLJrVrkxD9uGOX
YLJTlPdx42/6FNq2ECaBqrrT43zre9kbAvLU0f+/VQphBCY/BAnRrT1HJlpOvuntykTLVlmnSOgN
IXLZtdGCyVn3IQeaXoeT9rawynyESrKcYJ9qvG1ovIbUxCpzobQ8awTpw2mchWlJkZupl6qc0QIK
83rzA5Sd3zwuNrJmvxaPqWliBcIWUzjdce6H0GXyjgk6dR0NjAPJP92ctxRANPWgugvX8/xpuLAn
HPNIyvw0LbCXB+GDV3SrMT/aUOsHu1ZFdMVVV4l2F8Xf8qVX4+xe/jUsDkI5UiEzSK5RJVXuUp2p
MtPe0g7+cNv5560ABpuuTM6bsJ12nbhV0JugMSjCWtmxjEuob/a3jczdmlDFydNsCVenJbg79GFW
UCcYCQ3lHJXxqdXdH7dNzK1jgkBR4YN2ATLa60Nsqn43PfUp4YBqHtIfuvMIK9gbbEDgAgqcX/yq
fZkaSdYYAeqSYX2UmM2a1F9CSr63rcxlACBE/7OiXK/E9lq4MkyPOF8ivjVu+xpmq+RoSMbChfIy
3CUmupeWhFhr9rHrJVnNRel75Z0UG6hGAC061I3fb8sgRx5Tq60HWYLRDW0I80Ooxg9V16Hbbvmw
UY/9PkPUbpXriEAidl+s5BEN295HbCMu7S+26TGwDO812tKeg446Em3IOfp7q6+bcw3YGupAXimt
Vy2xPMy6A8nnBGymAyyiCNxcgwqDoud5DMO1BW8+aXVgLV1WL3iSVzvIVCZTNwylgga7/lYw4vNY
QjHjbMQ7AKpHRxvWtp5MyH1zO6jho4qItj7hVMH9lA++GT4pISrH5gct/Ylw2WbssruqewdjamI/
AIPeyeqjJ6lrI93W8TsJnqUVTr277WFzNUJtSmKhL6V5Sk5x/bOTkFl9Gb2Ts5mfwi55CFrwmDCp
G364kYfxPIT+fZ2A6k2LSVDAh2A1a/ZFVSHXHGwg6T8Ogbp1UfhYiLazn+3ihwmnONLMEOJ/QLZm
g8RGmK+CY6W7h9vLn41GDHoCfp24TMT5s6IYCj5mSeLWfwydcC3LC7Fo9gRfGJhWeZEZ+lVRDUh8
klDEG3gR+faq+inynm4vY+4iVC+sCIl1qdgOX4DTq6JuK21QcPZg8Sslhwrvbz7bbWtzNUxglcw/
g97Aa8Rda0Ybgu+CT0P+oKnjurMYE+wTcCMfq2oTlsqJZ2srLWXZ0wl6dcIuzAp7mU38+WNHCaD0
tzbcczpZ4KTHvFYQRao0Z232yqpRiiUI8dwD6XK50ze++IZBF9hxND3LNfe9DICEhSnM/RjOtiQN
vb23s7YYJJ1mFSbONiHiDxWAeuSsSLitI3LNLpT9DB/H7aFyA2qLS5yds4fswpwQ9kPLCFq9pL7h
eD/oADBP/ZglC1flbNoE3hs+MiByUKcLkdEpE93IeiDYqtubayX3j6O9VsYfLoOlCSQSXr3PE+kJ
psu0DB/fsp//2RaDf4piHjLi2O7iDy6C5PUkXWdYq9x+dpAguW1sfjf/GhM+nt9KZZZbQNslng7k
8nG2b0AfIjc7Jm+AN0J5b5BFMdhBT0yI27qCdkrWUVo55UaxVnNoQuV+oaw+64wXNoQQPDZQgiWd
Ep4ruUHlENnq5IdZhpsOlmcaM2/YvAtj0+ZenDKOw5DBfhueEwv9OylAe8n6LTvm5raZ+eDFkCfU
EQxTy7Zwms2m8Gq/ZPIm18rVYMTvc9c45cmxzbI7KRrfob+Janzyc8Hs9O1fBS/G4BAfIaGj8Xy9
vL6RUysZMVu41SYLkbnPH/Xic91+RrllpbXZSqMbtB+LJejS7BVnk89zCUAv8HI6L/ZV4tYPR0jr
ISlPrLUV9P1d58rV/vb6lqwIy3MVxjlLdbICyeRasvJh40aEr9tWZm9TevYTtyENLLHPrBcAuJOe
rFsLfXWqBBtIuchcQAMa54xFvMkcBDh066glmtP5uNi6qOkNXxu452Ro9bU/BgRD9ecwTd6wd1NN
FjwPfUEEha/NDKZuBV1HEI7rkW7s3eDr29v7NheYLi0IX0dFdS1S1Yrc1PqVIVDaue+LYjEtmPMB
EGsARYABwDQqxPlJjiiWOu7Jsjoyqdh7CMZEG0dBZ5rcf1j38b2SHCS53KXexyR9l7rlwgebC1iM
wNAngHQPIo3pF158sCEaW9QG+GA63MHwNcMbhCZNYxqbNDA3oxE9vmFfL+wJMUuPndqpE+xJiX3H
bOtaa/J7KRsWstQ5KD+jPRqyjNBakm8JYx+FFwdx0jMM1rT5prTunW5AkO5ICWetWOhJWb69Sngt
aOlG6iHj/Ywu61tW+vcXCD4ahDIy4wO/wE6fmtLYjYmDNPMSA+WsBylAVhhJN3iOCt+vVVvJiGoe
I7ar/fQ9lNz8XBnftJS/RoSPFjLxnLrT0BtP96BQj7bxq3bThU82e+IuViLcMpFRpVo3TolVkB9c
D/HCHgXwJbTorJUXEAmUZMwaT++CC3+32yLMbJmEIzMLJuobaKOqFtHTUULJ+7YDzB4tBlYnineg
p7bggrmS5YMXYspXzK31VULys88ORudt9TftHXgMHH7SJBLJH2M/MyhAjFOrT16n3vcJMlolC+XJ
uatkAn38nxHBoTXEAQn8pBuOGpgrZexQDOoGa6fpSQrvjrYE2JvdP2PSZuKhPaF7rz9VYCEYySAw
rm1KCqWiOlyDfvd3khKVm9TRKW4HXbKQkM4NBWpMIf5nVQjJup/kY13SKBir8qhW49pU5P2gQBuT
pdsRJT9raDfqD711dn3g/AbZ/c4yvLMZfhij8KhJDxNaYmJruO1Ms37L/BqVYeBpilhppKNaqKNj
k+tRJ4msfal7a3uRD2LJirB4I66qwSgcbgOZBwY9LefRHJbqmbN+RLv2RZCLETbBSOelckJ6FZ0z
1d7AeObK0Bo5A7qRCw47v5r/M4TwzLUDuRkA/0GSwpeqZtTqR9mqVwhFvSU6/rceuvvXZni5yGHV
sp7c6Teq5xxMPdrEi2SUk7uL6fDU5f7fbWNQ9NqMXoXShB9g8thVd7TOPjCS6qD319T307APeO2F
t8zc9kHZxiw1k8CMoQlXS951fjHKBBW/++SPz0N73wRLNcBZG3RrqToDdKdtdr0oNcsjG9JS0qw0
PCBdemCCMTT8hS80t3Ugt5grJCWdxpqvrUiSVXlNFEbnoBpW8IluIzqpVIUVCSXBYlyF4cLWzYUu
g+yXh4sC0aw+LfviltGYo9NGt45A1jfBKm0G97c3BtbaLlp7nTtQRKuu8pZ4CXgFXvkJ6A7n7LVR
t48du+2S6KzrX/N0x1W3l54Mfx2U+f52MJrdzwtLgmcYXVr2qVeipt52u2m6y3d3pd0yuE1EcorO
O8jaUgCct8nDghkPRl9F+oe26NRMG1FwbwoAjzS4MoSWtfhudCK0RaJe3vKe2wZRaC4goGafvxA2
/GdZiFdD5vZ5CrHeeSgHhucUD7zhcN80CuJNayAw/kpFkaMMfwLLXLiN5o4HqcNU1oIShXHC60+a
xgydqZkRwVYdfenTYbjTh+hrMJjeQqicXSQTLchtwsxG71hcZOHbWRyQR2pdvs1cYxf46zbKdsbP
SjNPbf6UdA5C2L9vO9LcObmwKg5nq+h+t4lOYpkp9359SnMJHOKn3jsiuLiwlXO3zqUpIUonnQoN
XEh6mdB6r8DtFOV9FXg0Vx5vr+kFASsG6ktLQqCWWJMcTSiXMlulQbwtAoAaffIMiidCWV2z2l0k
xyt9oJ/jdl+bZB/2x6z7MWbtu27pqE5H8dWPAY/AQDFMDrSPrz2osbzE8jOqeWaZb9Ap6ZGxvr3e
OR+FMf4/C8LGBrQYoFHAAmx7myaytmzsYto+759M2NBuIRN8NYEguxYZX9CT4frGPmbWM5OZBCAj
dN1NN7arTOvVVd00JyleGoacddIL08IhtEslyNyRPL6Mdwrx20NrPimhM67XKGcv7ObiQoW7yrYS
g0SbrNd3HgHprU0v2NVVhAaVKu8rfd/1ULk58vs6lBZSzFlXYYyJDpQGx+8rFKQbWqpnTBAZ74ft
/vG8hYMxewIv/r4QYvIAdYGoBFmEjkFelu+tdG/42RZe1IWFzBuaJMkmRVUSmGufD4fI6eOBIqyu
Zts+HhEeUvZjupNAA9/2/VnXID+CK2XiSRL75oYekvdNKKY6kddVHEz6ptugsreFZmzKJYD47Em7
sCY4oq9VET0rNlBy7l2bDjrszub32yua3TtSF7oO6D+8kokcVSetWlj9znr4qUbTWPsewn2w4AnT
l34VlP4zQkn5+gPZKCT4ucRjBk+TIOCFA1Q1meB+pkl0kLRwFfdLxf+5CW5YumhN4hNMbYqDgKGb
+mWHoPq56T93xgdJKzcTCS8o1p2G2iZsDD3yTJPYe6ZZa79eJ2mxzWF5O+bJvyt64JZQLIB5hsda
EWGKrhQqUV3xWwLYkOsxuM9eIhnUWfZbatmXpoRwkg9dEzURL7pQ9veVXK4qRVnIBmcPAW9S2JB4
mL4CncHk6ndmz/tHq+5V395A4LwqzHEdB+FqkeRp1hg4LHDUjGKQE127jmM3rVTnGCsr/wl90lov
d5KHWiiMJDk6ALdPw+yJeyHEwCcZgxeuco27uo6A8VOtfHCtaF2mxxgBottGZuMuslnAfQGXgVy9
XlLZ5VVkWEHEcJ303Qit4YPMMO7720bmzjWQL9DtzFtA0Sz4AfOihRFpeXSWx3QVJvcUkWqgI+DO
02bB1Nwngq4KGDFyzNS/hDddZyS5FHZFdLaUjTxq+zT2N3Y8HHOKUki87G4vbO4TWdREYA0BWMR7
63r3nCJujbQhlvSyuUoypFVDZ92mS8+P2Xv50o7gCqk8eBKdZVoO8RmK1ZUP051VfSlA8MDEtVPs
ctXnz1W0FLhmPxwvcLoE0GpDLXS9vjaOE5QuiRVpe6w6GKiKL37yOx7DzRv2kfFQ+LcYyAUzcG0H
zU5AsQFvZLiv8qjcMgPhO0sKP7OucWFk+veLd3HrZ1GgFrh6lNLsAmcRf1IiswL9e+zqJb71l9eR
eM1A4PffkgRHdJO065phihXDLpVQ3zOg7PTWyre82puZeh5G+30sfzLjce11D34N0qoq7pgxG311
E3jfk/Ihae5AajgKl/tHRs6aqYLUF8bH23s/dx8C9UdfTINsA12O620JUsU1K529T+O1I31XTWlr
1L8RGERe4Y4HivcWOOulQWFn7K7SA7MBQSuX7qZ28s2EZ02Hhf707Ne+WJbgurRYrD6QsVI3zykk
9FJ0kJ3PRriJ8yXFr7kYSiecd4HGDD7F5usd1MDPSf1AeGst95cTHdqq/3X7G83GmQsLwsUTur1S
2wVVgC7PtnmZhFBh5euwNoLtbUOzB54ZKBPSLWos4jCUn1R2UKnUjpzwu0t9L+qOnQvpzNKLf/br
XNgRDrycBZ1nSBRxqCj3bYf8w6kPTpBb7POyRYd77cY/ffWxadL10J+cLr+3Qu8B7vFDOvR0MqqF
DV76PcIhKAuoY2uEkc+we/rhoTOsT9kkxV40e68OlpBRs5+TxIhyGT1k0sJrh4kAyptSm3HkHLDx
xbFsx1W3NKc7V7OakK5U5SircEddG0EZ0enGfoxoIndfC19/0IJqR0fQzDZUsXYhuN6FXGKOSVCz
4Q2mrs7i4JS5NjlGk74bY8hnz9bWnXRok6OLCKlFc7c4mVm20XUImZiJadam9e3fPZc0xqYFxQv9
1dsh65whkeIU29IHaWzvnIyp5LhZp/KS1M/cGflr6dUDAu22Siplvp4yFkc/lXbwVneO8YHMf/X/
WRPo++v9pGRUW6aJJSeuGaoe3oO9upeSZi0H0RLP55xPXq5K8EknipLAl+BRCkb02qXvpf2hT3+8
YT0vBVRmvUDziDYUqkEJIurnutvrun/yqvsoK9bxWC3kE7PoXvvCkhCSjVKSPFltOc+DvaZ04wB/
3TruRmJOSqnM31433Md9uXeS5MMQquvESh+sOPswkUgpo3yoflRN/BiF7c7zFMr21j7qvvndeBjk
ylkx9XfnS/W4Am/JE0peSrvmDxIsW4aFYiXqA0J47FIvhk2en59242NoaJDZ78vhl2L7a9tYV1J0
Quj2nZHYJ9+rV4x8LsTnWRe36ESCyZ/Kv0I4bLIm7+Ci5zAlbrRXQtu8a7NEe9JGpXhXSm+QsiRT
n4TceVXJjIxOznmRmqFs0YdITuB8NAE3utyYuzpl+hBCUvVw2wdnc2kmpBjlh4FKtSzBCVtzoFss
YStzP7RSvh8tO1tncf6JQvhRtodH2yu3ptvutKT6cNv2XKJwaVrwytqv+3wolOgcMwGPIkgLTqlV
l6qusyfZtih2TW9U9vV6M1XAY+R61O0N6Fw5yfToljsicx7CixuUC9VXhwvm2sjoIutXZS7pbVrf
jVZ650flIWqaagXcaKHQNbdtQBhgR0GakjKKkP1kkVYVVirxEFajTxblVzWrwoVQO7dplzYED1Rr
KTX9blqPBytsf1+P6WYxJ53dtCm1siHOYU5UMGIX6EUbsUNUqvtd7H3PaTn4QbMLIWz9d09zLiwJ
n2dw+BSGa2NJ+4P+wUpu/9w2MLtfFwYEJ8sL3Y18hEvOgbynnLWKwH4spjBL+yXkE3Dahi6TytwX
0r0WU2Qp74cW8tN094bFAG4AIc+APCiTa2c2OlSb5JzFMLeT0TsHVr3YRJh14gsbQjoGpigaYh8n
Rq23rVCtQdX29ipmdwsVdL47QH/enteraKuayZ0kis9FlG3Lqt7X2kMR1VuPMdrbluYYGnnrwNb8
Mnj2ioeFqR2vSJ2GEFMF3Ur1SegkKeo2itHC19+oXnRqPVeGBKaUNrpbf9UG975Bp+hktFGwyWTY
OC2jW5W2ZP67Y179NMExLanvQ/SBeF225brrj3Vsrhan8uc3YELnTlUzaOWFkCR5bdL0DXgIWGs3
HtCB0Hvs0MzWvFXmPtGqNfujZLUr3cvXgUl9gWEdeeW/QcydC5pSuUGmAXxNFzLEwFJa2cqoMlil
tKulrROpay17vP25Z876lRHhxhxSz37pNZwn2cNAQ9DCjla1tUQNOeO/TDQxusw0BdeyLny52O8D
cgQgBFJobVBwhOZgI+HKsOb9+0mB8IN6xwTO5B0mfD03MarSlLDE79gW8Cf5Tb5TrJMBic/trZt+
s1AF0h3macGuQzQDr/H1mURzRKulmvc0FWXGr2r9aKVgx0ep+kblKFu3Qe4tHM65r3VpUggDTm4m
taFQjQD+ucrd4WOshxsvVDa3Vzb3taZxTYi9JtoZMY2KSsVLR2Xga3Vqt2rRxTwU7cFv3htGvKRs
OhM7GfYiP5yIn3hGTb/lMj1M27gxmHI9x76ZrlJDNda9Uy49X2c27sqK4H9ynCPTSM+clGbXN/0q
mmSs+iWWr1krbBrTIFDCI+V0vRZ0vgq0CcP4jCKtX48faVjbdbGQaE5uJbidgbjuf0aEpaixHyQ2
6qHnIrO6LcCVT5AAGBs/rO1VoGfxtpYaexOO4cIDb35xlIonlmAUhIQEN/SbBpQiRWpZ6YONXFTo
IXbdxmr+/X3C+v7aEQ5wLDleYCK/eE7z8OCkT77VrZysX1vt4baXz5xfDIHem2YtAW8Jh6krCzjF
yjI+o19wcOEp2aj6OzVWD62kwHoY+Xe37c1uIKMFL5KlEIUL9jSnKX2rTOFOS9Qd79aNhNpXbC24
x9wUKRwoOuF0AqXxP9dOyCT+qMYVy+pA/dNZ8FaIg2+tSL73GR0dGvddZ//sQuurV7vrejz6JrAR
eByiz7DcwhTwaKdLK5+JJ1c/SVi54fiGS3kjnui0W14sEZIfXDMttAe3t3j2k/5duwj7UbLWHoa2
is+t+9i7+kGpkIW2snXa75ImW/CfuZc8TDCoJTK0O6XLwnH31apma/P4nA1S/dQkcXhXdArwJgBX
aylJ0gc7t5uPKbQ72zGMwg2SlT/gJAkfijZ1vt5e+qx3mRDFTozPtHWEY2MiF5CFI94FC9xnSS64
HywZ0R9v4W6YQyHxVoMYidc8yiqq8DHtUa1HR2KP3THuVtSqGgKPkZYrPX+Ao3sHZnXv6s2+hWPa
lfd69Cehxxl9iuKH3l9w9rlFX/wWEYSkjW0U9yqOFVY8uui6+322XZyanPOqSytCIjbh/VHm4TvL
0RcpW+n6ChVazfi21BSeOyaXdoQIq2tVUmk2J1fOtW1CvTwJq3WRPNKqW0hdZl2Xxjq14ykCQr96
HSTq0HQ8SWbj2uLBqjZ0/4gNo3FUwju12vjSJ8naRso6bD/d9tK5Cg2p9V/DQr6Zax1XW9DR6uxd
iIeOXbMdtVXW78z6pXUGfmjVFvGC0876yYVVYWfzpow93244qaG5ksCSTiKOiy+HWStQOVrUtMDT
a8KmelUyVO1YkMpABeRV8PR1y2wXs85Iyxaghwz0TmSFZrRPKs2I4wdhpK+V+4g3QQX7CYJl8RJw
a25cmKsRTq0J7aTQ/7p2E9DbidTqaXK29WZbq8odeIyDN+5q8xPcCG7Xbr1iaxTfw/oNHwyoI68e
htqB10y7cJEVBmS6nhVUydnN33UeTSq07uMlI3NbOVmYJl0n6IJgxCiVxKwsJzmXlvm76eTP6Gzt
+kT9nIMU6tG3uO3708V7lbgRM8EJwfRD5wZ2CuG6GHpqslLo9SfI6mjuSbKy80lFK+Xkafreq/qF
PZyzx9KI95M4GxSI13toJ0iz9V3fndTGyX6lVlCuCezeBjWhcNemxg8aPfYhCxlFub3Q127DSuEU
5unAeCj86MJK5cJ0+1LuulPdML6SGH70sY/ML4E+Ooc0it7LWvG7qWX1rKVhe/ZRirhztFRdCHKv
Pi+/gtjGbOp0XF6h9boUVs5a8vtT0mhULr+nqbGKnWLv5CeZlvjtNb+K3bw0gdgYPDphJ0SS/nqz
y9aIci+y+Lj9O3jUt5Fu3APtOASpueBGM5ao3VNlpC5AVfPVnSeNfVKiIXQawHgNXbZ27GirStEq
8ZdQFXOm+Hzw29MuZiOF7ziMld1A4DeceqDwTnFEWmciQkyjp9ubN22OcDKYoAAdPul2TVCv682z
ksxUhrAZTmr4xSu+QqF+++/POSSsXkDuJsoK+VUcc2gHJVpkD6esDHaS9RQq6RrM0jrM0rMdw66f
kvrm1npUv4K83d+2Prc6gJxTVkZVgpfu9eo0uRnRr3f6Ey9gaBa8BAhgXCzxfs98K3gPKVpRoGP8
UMz/6l4JyqimoV7Jxtas5YcykO+zqgxXJeWW2yuaiSzwR1DLwTUUJCsEv1DVETKHymM7zbzd1C26
fW3eMTuXqcnPwArkM7wONNqS6p95x+Fmo5BLtg0kC9D29Msu7gV/tIJhSIz+lKMM4yv15I7FP9Ol
TUaY/yZ+UJJgMvHaiKxJmRKr/nCSmZqvCmONEVVdeE7Pfi/4U3mCci3AT3ttZIDJX4uaYDg18XMU
1SuFjN3p1vb29qeaCYKTlohm6y+dc7G8kqmeXjboBZxi85cl7Qw6OXF81B0Qxe0S9GFyZOEYc7Sm
t4duwQkgdvoMTardoA7GE8XwfZJ7n9sxOQ7an1BW16q6VsrHxuwfbq/vVc7Ft9IMoIe0w8BxiFy0
fZdKBT+lP9VmuHL1h9SONxQQFhx+bhcJtwzcTsNkrwj0HHAyfhZYwykH1BFJ27zSnuMhf9fk1qmL
04VvNhMwplYYLEgvdHoixVwm62UZleN4SoOmfLaTuGlXYMnsj7e3bs4DIbaBb4rozlcT0tWqj80s
1I3hFPgVkr+mQ8zQDO19+z+knddu3NqytZ+IAHO4JTuKyrIt2zeEI3POfPr/ow5wjpri34T3Npbv
vLo4U82aVWOMivH2udTIGwjwNa8xS/fyl6w2ae3LHa80am95hjK5UpaexMJVAuFXV9mVER/qcjqg
sLoRh6zsR27lOVWFtgijXLipOmotWpwGojtpzT6Qpn0GnbFUvuj1MZX3g7qjorJhcmVOMQk0B5FY
HRe1MNm0US2g40XDrjI4NFa6FwbUuv4o5cZcrmxI5PkkKMIIZXGpzcfinR8cJ4PMjt6KrldLdOsa
I/V7jurtodAD8ygkavIgTl55vL5hVhZwTt0DhZ27xZJbXxjVtbDODHlyw+HJrNuDl7ixpNmWp/GA
C2zI2tftrQ3yvT15YW9MzMrL1cnttLORPPVNv7fko57cFU2yMbQVN0JVfa4XgPg1yOVcmso0zcjy
MR1dcDlHoQalmnb7qvc26Jsr24OHBp5qhlFhbXEEmqFsslEtRnccpMgOveoJemHUdm5TbNXK1ky9
NTZAe8MkLF3skDSOqzBLM+6Xwomb+LOg0tFNq+WdCan8+jqtTd57U4tNnxujrLQSphLtWYolG6/v
TRvOamUvgP+irKOxSrMoxeUCaTxyxCYaRldvc1tSH9RfbUd9HfWorQTXivfF7ZLhnkVZucoWuw59
PbpWxbhF1AptAcSiPP25Pl8fkyA8rAic4D5zocx4usvBCHQtkwZVYjB+8ZSHj55/guxaiOeq/x9V
5NC4icVP162urRIkFfzS3BdJXIah7EmEvwMZd68Jo02z15OixKHt++2/X8nQPcmrs16I9SzPUqRE
it8bjI7t4HslInS8d60tUvL6JGqYmJ942FkcWVPvq1EXWCf6e+1G4W/s/egP4UPmtOdOuB+3UBcr
zo8awaz/SYpuFqK/XLPGJ21lCMnkUjHf+SLgx9QW0EuI5JtqHG8CRdhfX6+VAzzT4+cmO3BgwJVc
GvTEfAqSuphclU65dPTMP4cBBXgPNuahmORf16191LWBhwxiyqTbGDEBNi/NWbIfGO1QT25Zqv2N
YtBRb6DM5Rhx358KKCwo1EelHdLL1o3DQTnRWzt70I1Er+xwtBo3Tqet5igrR5FSLgEKMFoEA5Ys
GVmi1YbcNARCbSASP6IK2ZXFFqtvJUyA+T2rctEviVh8dj3v7tJGNH1VzHviEg/5Cw+ix7OZ/EqM
GHGuRATY38RnZcg3juOKQ6Mf8ayPRAIKgt/iVSi0nHXdGBmbPthene26ESEmfHU97drp58bqro6R
+jv/cS5xPpdj9IaSZa8ZY2U0biGLJ0hQp9LTP43tryR50LzPED/uaAxjTLuycEtxL8MzLlNiGN9J
tedUDMRTqMT29e9a2+PkxAzgbLhaHMblZwWTPkEKbCdXUZ5V+S7qI1ud7qN/V3yjSTdSTfDIICuj
6Ljw6b6J7oqscXj1/rNqvRjUZcvkLq/+alLzJQpVx7QePP1G8P79SYTht06yKDmTjVrsLZ+urrM+
J4e4/lnS+NgnWjM7R9f+VN8DzQ4QALs+ox8XGrocRSkuFqRmPoD8RxH5YITuJ1cTs3vcCkW2lhUs
blsZxHt/jgqp3yXauBH3frxcZrNIObO5dPhZixuttxADNRq8h568CsqxsV6mcMNDfXTAmAD4aKF7
Mae/F1NZtQkUnwATyOWMY7gbewXRhC8W3TLFLj94/wy1ZM/M5TT4X+Rs1GWs1hpJLWgqB1RMZPmU
q1T3CMiD71IRblS8P5Zs30yhP0GWklY4H14N46QOeN/JLX5lZXZMhXbXqvVt1Qx2UwY7VOcPtZ/B
cQncob7vm/IpnVBuSJy89TtKur2jJtLGiq5tJDasyXkBB8Wfy6MZkxuRZskiV0q/Afu3x0NL3Us+
1f5tQ95sI4T86Ol5pnFEAQLP0IalfyLpXnmxKjED/Ws3/VT+Pb6HLAFrgcITTKgP6lyonOsZDTtF
F4TuAUUXzkXQfhGMcCPT+NGrY4cBANUj60Bkcjlrk0nXHKUMRVcOZDuS2oNlhTsYE+7oBzvP2lij
tVMHIAZyIk9OmTrJpbVq1FKtMedZy6KdlxS7ghrJMG6K7c/u8TKxw6iQRuFJCx6Im/LSzlBoFTck
Dz+B7a+Hdq+0tKAbMzTFy10f/M6s6kUaioc+9o+KgAjGpp7hPG/XvmCxG9mHmcdliVtrooMQ1Lez
B7B862aMDwSxidh8QWTkEHo7dJDjxhnELQTb6lzTC5x5BioiLR8gXlurfdcwB2Jxb1KQzbVbodkg
uK7aQHqSK5EECbWiy3nWhC4pmo4Hr97/yKZnKBSbuc21Y01IzjhmShuotUsT4ty5qSk8LiRdvhOC
6SHx4j/QU78o8snzuk/Ilxk0HNhIV6wNjJcbW5XDMaenL61GQtLFvRiLbhHXTlTdCfID7Tc3TsPq
0N4ZWQQTSFtQQNci0R0660vht/t86A6wa53ClB0zlpGINg5pHh+v37hr9xKhKXVSFdwXo7scW0gX
wSDvS1I+1SfdeNRRjVXUB2Y2otH2WL1et7Y2kzAbyOZSSaDetDgIclKMlFKwZjXD11rwXWGob+mS
cv4PzMzhMGULgJTLwu9Yqjq6SPgxTSaxE/g0Xnm1cDDXrXwM/2ZaOm0AqNBRGlkWYK02K2uwtqJr
hqcR2H+nPBikwbt4I+2yNmnoB6CKwHvRgndzuUSVp/hRVXd4/6hy1ACJLj+wpejnv4/mvZXF0lSZ
kpZt0Itu/9TWf6RZmPEobwHB1y4YHDDpTOgZ1A7mob57rAisSzGOighJ6D7j19W2dgbfsbpxv53Q
X7mV56aRtAbh5JLXXLwJs0Hm7TkInTsh1+Y26K7bEQpdL9fn7SOdmlQmbbRRasMtUVJaHFy+Xayi
0evcMnVL42ufHbwcyaZbU/4mSF+qcudFN+Mf9RFdyDRzQ1jdyXhrvoTCTXCix50a256j/lTaXZ0c
rn/ayqv48tMWN2wUW5lnBnxaA1l0uuv9yFbynWHtM+UcIEn2rY+fVOUUfGZDXTf95uwXV97FrCw8
dcySKH2H6So/h+JZ8Y5aRrbGlqUbrT6l0auK4uxXAb390Tt4qRN+yoXH4gCbvxIS23qedBIU/m18
mtS9bP1p5GOl31bTnc//nNvyIfgcPRe+nTXlqRZuMhP+3GR72cYRf2MVXxvGYg+ZRt9VSmd1bg31
MLxBVd70JFvuPzeSbsckJw3DjnhvtsFh6p2A5m13dZoffOE5jI4xKMEoP5vDV60Izqqr+V+l8jHL
dpqa2U2hQkrYJVPsaC09yz5Hwt+69+0QYm+0cbe8JdSvDWNxNevBYFjl4Peumj2S6x7QvKJpn+6f
Zv7/ZHdO/jn4ldrV2fB2Ex6mzez4QcsdnVUo3YSSb3AKjXvBif3X0dwh99l0wS6OvuSiU+pu8xA+
DWf/Rt6riNRY7Z5Js1mW6kZKX/JD/igMjjw+qE+m9ZRGn2PhfkBI0+5fhi+lZIfxQ3evx3Yu2wPM
C/lW9B6sdIfggBVsTMRKKZ0TQaEe+WP6dMC1u3RAxWgK9cCTw0X0AyzJmNZ7vSqnc1rmCIcOmexG
eZLavqI/JGPaf0rrFjGtYdzi+r0x7y9XRJYIpiXiGMqniO9ffoiUdGXb9WHvTmwXwD2OpHWfOlJE
VSs7U9W45p+SFp8VdcG8lPaJpe8V8WyN32mkZke9sh80e+SN1dgC+koJLX+RSTnN6ZckoPOviBif
4DTHVq9O5pwMg6pkpm5T6ydxSxtpcyyLSZXbXC4LKwAwI9ygn2581U4CxyJ/UFw/pgGzCbhrPwwn
5ABDGmqlAdqPZPPzcyw9RA+KYavCKdyH3TGPHU/edfnv/BDckGAwlKe8tXHj9labohXXyPyDpiA+
IEHJ8+By/kMlIFZO0t71IMuWKImn8rExwSzmzpyjE6R7q5v2zZh+a5XbuvDvJj3YSq+80QM/bAJA
zoiME9MSgl1+hBlVkZi2UU8Nc3wQROERVRP6tQWPeazdZKiKFnIFcA1Pk5NlG+WdWDqelxxz2Xpu
zekl6MZfPLHvgsqkBWJX33WldyIX+UwLJubdCSVl58PwEA4WotHZ1O8b5aCYrtE+9xlQOEN3fGHj
iH2MiphYsAeQS2SLMvDizilEpUsTM+tdeoODuol2edqRIdx7JAqv3zFvsemH6XtnanGGikpSy8qv
eq5d/bnyM6hNVElz/Qnu9GdFC3dJJoD5o220Mt51ffK1i4td9twEf5K6seHknzpTtFvlR1/dKKnq
yNpwlNPTxld+DEOYkLluRnxAun/Zv9rzOzOvg6l30V43DqPQHbJMqnepr+u7TKBBSy549+AFccsx
EvMC/TkbtYt2Qj1adplkkjPVgsrZaNtDSQnzoELWvQ38DIrukGX7sDRtHFnK83HSeTU0+qGW1eb5
+jA+CkDDp0GWi7YTsweFWXu5VwG9wlu26t7NkZYyZKSlWtTIhFw7q1N3rLWzaR6H8YcqOFZwh1by
wbTsTEIHVRrPBcFGH/+Qyy0F9o+PJrTdoflAdYOKDsLh8qNkAFnz1PZub3rPmXVs8ifJVw9tnZ4A
QpWdG0zNRlC1spyYhI6jo887a3BfmhxKWFlWLGIyrpwpukGkaiPoWB0UHcBn6XpaZS4bshSN0QtN
AvIx444OgmMj3xty4tTdMaGS0t7k4wYmb+VWZBpJ+MwcU/LZS1BeZQlDnwyMSTJOUR6diE7utHtf
vK9/VV+6xDv4Ww0xZve6OLpIN80CgUCpqJIsZrH11RipWql3zcKz0/G75QmHMH1Wgu7cpt+7rQTa
ilO6MLdwtKOsjmU8MsCO7mk5/Zf934ZwiybHxub4+FSbW9/977CWUMCsHKxcNcaeRM+pa+/rAYNb
VYdVG7DNyGiBVIK6cbkBhSHMaKTK9gAud5PUbAyaVWVbmPP1PTGjYMWZIQIZ8dJMA7MyhjvIUAjD
O3k6tV8tLd8bmWvGdFQXQW8W39BLcHrV2zgAb9id5e6YyatgtmeU3jI4SqamLhpP414sgyc1Odb6
q5F0RzW7ncQHjZ6mrf+zUm01ggkv0zWTviC+29bHvvo0zh9nfROtg6+e/l0gigblEKDIKIHDpBC1
cIJemHfIQyUA+MLnov8rTN/H/st1R7u2vKB+oC6CW/3Y1lIUMsMvJEyMw49avh/yo2o8XTex5mDe
m1gsrQbtmosnHgDvvRhWbOuRcJwS6hH6sRLPdXP6d7r8PG/keef6B0LcS3hnraS9ETUpINK0hytR
PkjDz0Do7uF6Ha+PbXX6yJCjtYOSCyDPy20rR57ayDGWNITM7hNBs6Ui2wg85vlZbk9QWdRVaFrH
TljsgjibklC3ssHt0dTr9xTsnLT8FLeP14eyYeYNQvAuWZKKQ9bmOmY68yRUL930MKn34+bb8Ppg
3rg276yMfg65uS0ZjP5VHI5BINlxNSAks3GoZxf7cdJmERUgI9SlFld1aqBP4/H4cgcronJ4L+nl
xrLMv/DRAr9N0x4wXsteEKkv6GqlFYNrAmrQv6T+S/mIfIu9mcVa9U+wjuBgg2NHq2UxFpTj5bIj
hUldlJe05d+Kyk6pz9HDoIiOSbNbc3zKrLOfvAb6TysIbCs+eP05bH7FfvbqZ5+jobtvRuU0buE8
Vo/2uy9bPGtKCH25WrTsmepVlQVbSfaTYcu/svDJn9txjhtz/pGKNZ/s/zO4vPEkT6UnGP1i3Kg8
J4/V6AM6etWrg999qqTfZfK9kzpk6Z+azRTT6oZ6Z3kRQjT0uQ+9Xhxc38ylXSkMoKk8QdmIjVYP
4TsrCpvu3fEIZSmh5Wo/QLo4VbItdfNi3qhbXn/1un0/j/No39nRxjyO/ZYtRfjfneXuWyo+tBJd
Xj1bKfQ5N5ILDwrtw6/7mDV3CQAThUDiWZ2y+6XZ1KuCiGZhg5uPaGoPx46Odf34/B8YoZgPGghi
GZYujQx028yiWuFKk2+sQnLK5kmmLfB/Z2RxJoMc7oTmyYObKF/81rRF/dxkGwNZ23Lau4EsTldU
qHQVlrFhei9e9FNAyff6ID7KMXOcZnwAGCYyAjyoLqeqN02zbwwJYcHwM7QSEtbeTWOUTptqO7OG
+lP/gceWjS9FWZE6F2GwV609+t82vmPFl1Jpnr+CWMcCnnj5HZXnq01kqCxZEtLsr9OU4odphsFN
JI8JnZoSTR/tsBdJ6kqJmL54QaECho4kaTjHlWGdOqB1yU5QSzGGb5eaN5qWDbe0Smp90rTFVu1x
7Xt5RswhMbv5AwbBjMxEaHpWRq1BtmVtKvzKyzI50ndmdDJPC1xjUoTj9VlaNTrvZ4Q1ARksn02D
PIghojeDW3af5f6HVZ/LQuVu+12oL9ctrRzTGfpI0A8Xbu6Md7kcHfJ0SZ9gKR4UdaeWgX6K5IoO
sk1rbUQdK4NCZgjhGEQFgMUuV95XCqFVRepAyN+JZQyearpFl9QT7kY9/XR9WCuvQIpAZIroUQvq
ZwnqHK1K9eiTQGG1E18Jekl1WvczJEbJ78Vo2oHL3gh9V9w5KApUkWegNH075cVE8noDkSmJblZZ
/iGdYmtnou97buH21Ui8beyQVXPzRBLLA1tbBldBZmZ5n4nUO+FCK7w/hUY9xqL5xzeqLQe4snBz
fy7q7wqoyw/M9tBMkZXtE8lVcw+BhsoJhsmhfdxBV6dPVbP1QFxbO4g5KMiwJfGtC6deFoGhN5Rg
oeZMh3A8NXVl7cJI2Ju+cVMb2ddSl/5c3y5rsznzBZhJKqEwvxeLZ/ii6KWm6MZ/lVT5mzYlilu/
6GX89z+ww5KRUZKAby5r4k1YGYjit5KbxZ8zNXYmt28ku/73fvIk0mZmIvsDKgTViMvxSHKpZXHT
waDNg6+GVRz6SdvBa9/YhCtY4xm9B7wNmLFCxLpYqryOa51so+TKQjE9aVra7FKi0oM0SMPetDpj
Pw5N/ce0IgEpgs4/d5q5Redd2Z1zl4GZW6XNDIXF1dnK8eCHgiy5JuWhJu4OiVkcTN+/ayx5H8S/
r6/gWjh1YW5xj0oqTbNQ8JJcIxLpn6wdC6PcqcNPXKiVxEedC0inVdyQ6YcArfSNa3z+9cVLBOtI
HVFhoAC91CcYRskrM4j2bi7ltuFx5U3esbdMypV3RXFMRPV3IhQbILSVA8l9DT1jxlWgSbgo4JsI
MNTMvuSmWfAJUf7sNeuUsyB+yrXkoOjFBihmbUE1ihZgrjGoLc+/KWWBZ3UUzOAJ7bKI4q5X3IZl
fEhrH813zdvApq0Nj9gLlN2ssygu5QnkeJLFXE9l1w+cSSQhRK7fL+86H3WO6jYiqXd9C62ODyU5
4jHEbj488ptxbPW86WQ3n1p7VrSwbrUkPKVURVN5i+u14tnAkPyvseVTX5/6wSyNWnbbDrRKJ5Vu
lPGeScMweGy6LUnplTAWTjkwLUCFOsz6xSUY6IkcG7RABqUAe42omYI1gk+76xO4bgVwOLuSS37p
dcS49loa28hu3TfUVUL9r56FWx2PP8rdzcUIdGxmC+hJvMntvns3AeqY2kZtWSY6rRV21UTTYyZW
4yNP83rPq4CXd6rt/YJGBIWHwK+Qo/sSDajpBgOXcuCXyk0hTrrN1bKlXPxRbebt61AjnHUaoLsv
vJ4ZDlNVyr3sBsEEVVBGkNA6xrp17umcmSaup6U/2rB16+pJNI9Zadj+9KVKj4j3QojbAOqu7WgY
u/RAJJREGHDhEwVBjFJBw0FQ6m7rH1YKuTo/enSZ0eMNU2trT2WbnqjoF8ioKVzebIE/aXUuC5IL
CLk9xew1J4mBWF7fYWv1U508Hwf07b20ZIklWVWkXeuzxVKEr/JJVk+9F3QnbWB6QzMTnyeeMbvc
9F9zj3XWwDcdgX+ekQj9pKt6e27NfjhUoyHtpaYsD4M8+U7Vd4qj8st2VHmgZDKUIs0mkQ9j7+W7
2pOSvWmC3KGXoX7qtEKzs6yUdk1PW0ElTs9BJ3lMq/i1bgf1ELdpsL8+7jVXaCLr9SZVTe/Txfkt
jTzu+kmV3dKLglNrip6rFkX8Sw3qb31KtlCXKnM3JJWyERitGibtOeMvqU0tX6dBbCl541uyOwn6
oULcJAuyQ1HTswqtCMUfb/JE2nj5rO0k6mzA3whdyO0tYiQBDvEQqIniBkS8th/eDDUQg+vzufbq
Rph97g5JbAJ+e2GkztRhAH7NPqLbN0CpCCHQfq+Jr2a0pwu2nVu8SL5EomAn0V8gMRvm17y/hYNE
XYV0IoWPy9My5B63W+/JriCYExAEtXr1ktKYHBWlvHOaF/2hE/VpP5kSBTlfKA+lb+Q3ua+aO80q
XzIBmTRdauJ9H2bVbb2JcVt5fqKADT4BbC+SM0s3FlqCqMtCpLhSYU7POaCYvaw02jFX+q38/doW
+z9TH6gY8ThmlpL4ijspe51mi7p6tmQPzFx+5t66lbe61K4lMN+NjSj4cvL7eNQrOWZsrVrcjGV3
N6bioRfKe94Vh4g3diG7kpIcBH10gr6k19GP68u/OuI3UPOsrkczwssPAJzS0d0vVEhdmDmMifpr
IYo72Zi+FzrKCtHkH7Nwq4i4djPNT24aRVMlARS/yCjoojcIfsRbKlRu4sE8eprvqKN8b02/m1f/
qWzIaA93vlG4tGfaTXxIafTHEdWFakvIaO0Op7UO9wTXJKyyZTrd8y26kE28XI0ZxaB98mrBLUPd
CfdJdz+2oi0X4o1YPPj6qUqf9cx79M3voudveLeV+5HrGkYbawDR31hMSWD4daKoveR6+T0r/dgF
3n6cPGCIf2J4ENdXfXUBZpFNeEfzhbxE5GdDX/aFNz+ICJc1CYm/bDyaRfza6xoAQxCTxS5skn0i
t0TTrmH4uyz1n4aqfgyzZi9spoLX3kwGQgo6chQQREGDX27EbtSDNBd4tVRi+WWSPweqZ3tJ+mJ1
6V4b0Z4eTN+2/OHcKK9ytoUIWJt9pDDmLBclInbCpfU21vXWIlXsdoJwSMcbqY73GT1JKbBK1vPG
5K/cKmR/CMhosz1XixY3aMRymEkRy66qdOT0RwcCqR38fooqYKip3dNIVm9GZ2wCBwp16T2N0JWu
f8PaJ8x6PuTEKYmihHQ5Xktvo1htLTa9bzY7NN49xzIS/3Ddyhs3YfEUBXpEsEDhFWTHMkcJdi6E
IRoS63feUfJ/Sob2SSF1rFfU8pXgJh8qt/N29HM7i2VmeyQz2+lQFMXfYJSOFl4h6UMn9H/nWecM
U3qWiuDYleI58rcqhB8dIYmrWbaXVzMiJctXc6IWKBXHPIKaqu0J1vel/zls9rVyFj36Thl/rk/N
ijlCGGhB0A3pTr5kVSpUvaVqIDYv/G4uelilXWmnivdd2NHKoplrWXq/1dVuBXiIh6MOTg6LTBbZ
n8t1l6wgw/1Ispv44LD1nyntklJrZ2kRvZNvdNSdpl9J+VuFtJDSLTputjIx/58v0HiRwL6ihr24
8QCEW0IPNZm+Rn3k1FMOrdK7bUXv72j+TKW/gRC9+D2iFUL9xwtl7t7M6YbueH36P+ZI5nmAbwlS
0EIqZnHehyDJfJL5sqt/TjVjHwC/G9NDS8eT1tJOZfw0boXNKw7u0uTCwWdV7qf0VZaBtLRAUWOl
PBjTpDzLTdTvzdFId2qkZr9rtU0PVaIkTpOGpi20xb+zsS4/ZA4I3z1ac7qWhDha2bWESDgMSVA+
jtaUHNSqE5+uT/OKA8AWVSW4CRx/VvzSli6Q0ct1Bl0F6iFSVcBPavglsnZZpzlC/RBaT4hW5nR/
LzwA3zmYCXv60uiO7j2kw8EcfhkUmBDTBIk7g7SRa7v+hSs34eUXLmbD94O4qRqZzE7u/VYBB/vN
QbHotQXm1RtuiuRFltRDKL565jlF7jB3fOk+tCa7lbY+ZXVTglolkU4QIC7RI0GRWA1t5GVXVOre
7vsHeqpP/W1VmHakSWfZ/F1GxUnKj4NGh8jmUEmfxrA8NoFB4HYYASHFjulvlKDfsMiXPlwhTiMT
RQe3uYXUYglLuShzoeANVLdd8kkew3qf+d2wE8fpDnaQ8DBpEQ1TAW4+R11t4U4yce830hOSAImN
Isk3o236neXpplPmQbILLRNBdKv+wT9yEasU6RAlf5UaI6bYmGRPeSyn922TtLuBorGjTul47tp6
q0Pq2myDxNfmYGumzyzePfMFrHed8PaO7TubJM/4lEtW5ZhqLji5qT8qlm9kdi5Klm2QlN5d33lr
NwCcqjkdPSePlkppKhqTsjJhX+/UXUnBBLylWYQ2BAhh1O3KSrcQ3ysoWtTSyPkDHOLSZz0Xp9EQ
DK8MMsVN9RbWRydWLwP44F0bJsEvLTPGW0XtRsR1alSmtVyMnWJSbv1Yqk5yEo67qvKtH33RSI4f
lskfK0cdL0vK4FYoPWXjNMznbrHtuIh5eiNPMhOoFvcECfskKqVOcUV/OpaqjGRd2cq7dohbRwZ6
8c85I+Rx2N00jIYcRhx6OTXZ0ElRC3+UGtlXWQ2pBf77jUM1luoekC10eJYIpC70K9VPetX1shp2
QrkrTdNW9Cc99Bw/aU9JbNev13fYx6AWQQ5aA83NsgALL7GaeZp3RtFEqksDae2UKmJ0l7RwY5TA
lByxjaJ90epbnedX6j1gkky0p2buOxHGYiZ1nFijJqHmVlP+VffVc6kEn7zQOk1t+wAo2veHYz2F
N7Q/2XBVKyeKlxwFVl5RpASWiZTByqxS60zVtSoZjpA6Bfso14a91Q36IYwFMF+dEP6pMr/aWNzZ
By4263zJ0QiWoiRB3SKi9wy9NT3edG7SWdAlUvbql2rcuEw/xux0k+DNMGN8ORdLGKNZSKRqSEa7
cSVEe38MDdsSSmUjH7Q2idQ5yJuDsqc6uHD3QyrkUTRqmis2ndujQ24EPwbvHPjBvoAsV9TTyz/v
UkID6hzAJdHDXErt4qDrtshTfQadZOlBjI8hkP7RT50sHjZytisnggokuHxy4hoUkXnw70IfeSj9
lqS8DgdFPoZ0dJVKCQ1Y4ajQm9gKvl4f2dpReAt8dHXW3AAaeGmuleqSkjsNVOjTpE43KOll4THP
lcCW46euNW8tdQep2rlu9uMKolPDjIKlhyCMbMul1aoEKaONnuGmXr/3M6kDQEMgbemVLQ79Tlfo
a25Vw1bzo4/bE7MabdWIYCC5LQWHaiuYch5ypitX8XgoJBBrceSfr49tJVtzaWVxhY0CmJFczUy3
LYOvio/wuhQ+cx52npkflNoDilc+9q+KD2ktcMF8Ilbxu4vCfTFsnPmPe4kvwb2SPkH4jgTu5TQb
QhkJYuubbgEDMw3vyM8WI3wxaIOBv7GkHy/DS1tzLPNu33pWXXY6btvNguhxMgfepzDykoeCxucb
539l0862yAUSm0BeXmqDQf1QS62qTCSdmFKhC3+EcT04YlzEu9avKO3mlXzjp/qAKIdh3Oll3L9e
X+W1raQQEZGKAa8NQOdyuEOcw2juaxPNjA4sXdP0wBBVdWMBV0eKUigcfbYrSq+LvQTfVaXxemu6
fvQyFIUdpIhcKw9pmYFtS4+RV9qTTzuYLTWetdUkG4JgCw9xDZDH5fBkA9mmwmeG8zItz1RfhyfN
F++MYBDvFL0XN87MmjlVw7++qet/6JYaC7WVdfFkvl1OgvDQV9/DgHeEtJVdWFu294YWt6A1KPlY
lqPpdmnh8JaMzC2Q9ZoF1momQaB4Qy3ocuZCs+rTMdFNN429xgFqVDmFhMjw9e338TYHg0VVD2o9
ZZ8PWp1do7dDVdWGS0u6fBCdkUaYyZau9paRxd1QxBYCaWFjuBEqEXUnzmrM/7WR5YoobWZ6RctI
Et+Ri3vQMbtwq7K7MhKSprwqZiEdmb6Xl4tiSTwH5RF9oDH0T33iwZuJnVKtdtdXZeVaIzLnzJCi
e2MFXZqp5L7XQiEVXR3GjeXnDwUEfXVXJerrTB/R62ED0rJybmBIg68HCsvZWXalHLMpnXA94AON
o659MpxcqWwr2gha12YPdgraSoQ/H3WIMtEf2jGdRJd4rDuZYbKLIeEcguHfwdb0/8MN/A8CkUjy
cv4MepaIjcz8RVr+vdJLJwusx67qN7zq2nio0816gHiQD5k1YEm6nHuYUeLcDoy7IHpptc//vhVm
ouCcI2EvqLObeHcdBkUsFqpVi25aNvZYodvQ7bviT5e9mo29VROcvfFlbI+M+Qw1VObEKfH1pbGM
QBt0DNvAv2+8u6bMd6Wuowp3s9U/e8W5IZk+y6fidnijz/vx3agi2Z/EyGhEV9B/qt7fPv/nJy4D
eff7i2unlmQEnXt+fxrvzfzHf/b7BAyUaef48+26fff9CrK8iV6iFNPSAhenCfcwtqrT9aVf214z
jmyWVuMtvQwNSi0NqiICQhvnfxKldAZq5lL267qR1SV/Z2Thmz16jVDnlxlJF9Idu3tgH/ta8EMR
v+eIZFw3tuZm3o9o4aPl2vfjrgGlC9TqqMg/sqG1Yz3eaVuA8TUHiovWuKLfFGYX+0sZdbpVsnQu
oi85pPgvw/SsYlI/pFvv4dWtPGNYUeXjyCzFuDwUXy2ltvDVNTWfydb/A/XLNwUu9hl1W1j4iyVS
tV6a9JbNnKXpD7lRn8WxvKH1TOJvsWrX1oeEzZwvm7tgLEv0gaBNRkBpy9WVQ6raWsm7ys7pg3R9
G6ytzuydKYIiH0bp4fL0m4BqgpTIx9Vay27vG5pqkHeUaIUtioHdqxtB4do5ot45A9F5u5A2uTRX
hHGQK7yFXcMTHiJqkfybfR5/uz6oFXzDG9KP24anPVXdhadOI8AbmhHOddXyLqN/T4g6NLwS89Bo
N7rV2k3o21LVPje5fzuIyQ4J2eufsDav6PRbc1NJ6p1L/SoPDkZYoUvtjqiVqO2X3HycG02LI5I+
uzx5+u+sLbblpBc6/ZJToGdpYFdqsa99sbfJ1Jj+AUHePciGfCNaXXNW5BZooTynGAAQXa6kmMVJ
JTUaYYp3VOEEmX13RLNoVo7uwBz/+/gQOuZlyH4AubEIwGmNF3eQ59HpKljGwXJbkgmmP+6QNwac
ZWvhFpp5dXiz9AOlajJ7S4t65CvSkLNRZRCDckrnw6y0lfREJpMgc6suvlKl464H9QKVZ276sUTf
p1OYW1pMYWIgLAcCw9lQncb81EvSblRlW6X9Yr3vwl/N/yPtzHbjRoJt+0UEOA+vZE2SKGuw5emF
aLtlzvPMrz+LvjhwFYu3CPfph0YDDSgqM4ORkRE79m43HHVtoYRM3oWIBbHcxaOX666V676S5mLR
BDdk7v/sdcEZxiO54OH2Ma59/TPHrQFrxjysurgKpKBT2tHHll56ey/WPmdl4TR1uuGa62YQQaOB
A8nNMqOZ9UDGWGKUwcpflNauOb0+KTaMrMVnDmpm3yZ28oy/9H+qXaVAlig99H7p9PHRh6G9Mp+n
YQMCvnKnQZYEEnAm8bzmgM/0AiKUOVGHJHiyB/ozJzmv5f3tk1lZzfwNzyUJ6hIMLFyuZlKlcciz
AVq/Nh32vqLWe2WS7M4foEIthI1wtXJAPDwoYQFk/Q0Av7SW97mmBD2Jjhp9jIzHqX4tpuPtBa2b
gCkCz4ZYYHl9erxmWq/l+kxA2Niirz9mKP05QVlvnM+WocUFOph1XJQs9kEvfrXhQxG8jNpGBr1q
gtL7XJpCT2FZqm5ocsrhvJZxypiyvudysbOtDVv1M+ZloA+gSH01lpYKoRAGfSA9KJLXPKajpd7R
Jvty+1RW3WweiFEVwoAoLjarB5WuxVIhPSRq3+wKT4sdQdW8UzMxQBhaoA1v21uLq3MqCMUL40bX
qOGptnotbzPpQZzK9q4XhGmnamXkUIcRKeQIwd4IU+0oxSWO3kWAoSW52HVCvwVAWVv5XNWEMhkG
V+qLly7fWCEJiRCRDyAD7suPteV97rKdLrSvt5c8f6mLdyPUWjPGhsYiPf1F6jNQM+6MvpQewMLY
WnHyRi5kFD6Mojio6tttYytZztzVBc+lzIr3S/Hewu/HQazZ3jxlAudBMAEO6t+nttiZyufW3Agb
a3tINCc6gdib0VKLPWwiomTK0jrJFowfRfq91xALzv7D53ZmZpm6Jb3FRF/P1V+bXzq9csTgn9Ta
WMraKZHOQDw0U4LCxna5lMkyyw5+M25CpUDfpZ6yvYra4x3pT+tkCHE9TSiO7G+f1rw/F64BwopM
BuQdvX+aJgvXqMNIZDLMtB7kabJlz7/r/e5r0x4Gy7rr1MIOp3/7OPh82+hV8KKEMUcVrkgAN8Bu
L1cqVqHaVZ0sPAhp/iSUd5C/vVpavUEXe11Un82ApJs73fNjZpmOJkUqWKonPCRpuZOsT/q/ammX
gPOZ9/APbVjeDdlGoW5lZUQyul3IIAKUX74Fs3gCpqyKgRsDmUBBuekm5OA2HGXLyGJd8DvLSgqj
L5Kbta1TnsHpi40rbG3z6OCCimY8igrKUnGuCxNLzAxW0mcfqLfa2hfL+JYMB3+4b/JffjqiPPf3
bjHXVIHBodvHZOu87rOqTamrRd6kU+DOcpihVdmMZTlDt/EpX0UM3n50OyC+nIsPXKGXVno/oEzf
6IFLiuUIYmwXyIlJKNx1v257+dX3fGlomUWLmakLtawEbhd5PEy+pKHrQSwEzFHcQnRcewSvdKZC
Zhgha7oK8NB95HqlpW6I25XTsUngT/3rGMgfPjeyOJ6uVnm8ThgRAu9etLAg1AdEwW/v2upSGNqc
sxokG5ZwSG/Uoq6L1NSdzH/UoXay5D4LNk7munU7L+XMyGIpcLbGlHKU1DV8ABJpv+9SY1cV8dfR
7B6tKJXs3qtsuVX3wQjqSKla2JNKF1ySM1QF8Pytp+XaqvX5+fNb5I7ayqVTqhOqPIEUhO5gfa9E
y5m/r5Jx2b/f23Mr0sJKHFhIiYahW+lvWl3YqfSxlbd0eLaWsshqZr3eIpyNWP5rKBaONDY7LfQ3
4tNv+oXLi4viIb1Smvw4PjWVy7XUchjmVSqmbt2h5WgGpxHVl1i16ZiabfwotsU+R2OMUUtXyr+E
+ruSVIeuTg8SWLI4eedgT2Kt3slhYU9Vv7u909dBhqcT7Tp+IXVHxnQvf50lBn0BkCN3C7UGxofM
36GVdNidG4h2R6UNj7ftXWXq9AjP7S1O1kC1WIqNIHdL8AfqVO+89v9oYXGscdJCIdnHuTvEvqPr
7+FW3nidiVwuYXGrdaI3BprGEugDde3MoYId4V3SX6pc31FO2uvDRl68tWvL5CeOyfaLJHeVXIOD
+rEzxI1dW/kYLs5lEWisPq/y1kNnpZWOw2QhYXmvxeEGlGjVCNS5Ooo6lAWWY5CjFgZ+MhS5O1KL
dmh4fe0KYoiXVe9/72Xz3czriQ+ObuSlV8ch6iHGVOZuGkwzi3kYqh+Ym9hCQ6x8PAZXs4KEDLUH
GDwuzdQNzNkhuYCLRGtaiC9lLv5S6zuQnVvt9RUHYM8Y9YB7k6rscuAq6xlo6/Qsd60pyx88PZAP
Vlh/vr1rK8czN3DgnKAmOnMmXi5HBEddqKmau5Ho13eDVPk/oBmN7Iaax1bwXdu6c1uLrevRx6Ce
hq1wehPL6k7Tvg3cZCrkubcXtZIfzp0iig/EOBqgS3qcphvhzOx0vh30iBPuUWeK22NRVY6iJLtO
TJ289J+SQIdH8fm27ZVIcWF6saG8xBFAlC38fZbfxCvlXUICF+T7JvnXiiobgT8XTeat+v3qQSK9
yMAjKRY158uD9BSZieYO9xd7c+cVb20UwGRhdFtl9DWv5EVLmZLpL+qVi/WBrkKRqB1xmCZQ75U8
H3bjttL4dXrKAcIgM+Mc0TRf+r5sVlqsen5BykETQkgfBqP9QBnhZ8iUlG2p8sZzbHX3QDPjKpBy
wFNwuXtK3qqZYnBqZoj0VzxO+V5IKvOQi2gs3XaQtQ1EHHMuKuszKfIyN4hbTa+UuHCt0jvWcs0U
lae1NORvm1lbERgGvmuAW4B8Fy8JqskpvyAv3Np8HhFPD0jtawRnb1tZWQyvyRlnAiiD19h8jmev
oiZMzEkpm8JVxaMsiVj4D8kKL2XyKHjWGCxf3h9Bg7BPUHWlG4fFs5knD3kwvaty8K5lyl/fhwxP
gwIn1YVUiFbR5WLaJI0zyQpTN4r+EfIvSDirxsvt/bo+lUsTi8Nv0rZvuzxKXZoXQxfaoISl7O22
jesIhA1QwlS54Di+4nyZgtDrUCRIXdQL7jz9oQzeyv7R9F9RPBPRRhL/2tOAdvKdwsREZYi9u9w2
OeYfKoWpW9SQifv6QxI+qszF3l7V9c5xt2sM4jIE8tvQpRUzyn1dyIbUHQZ1P4yvnZrtNgsL11uH
EQSA0bClssDFe2mkLAlqpc4rsi8nJx/QPECVYep+hcHgMMWTH+t8i6Hr+lK8NLmIp80oN0bb8aSM
NMGR+s8GUB0Oqt+qRa7un4UKEpTUYAKX9wPoglAfRBk7vbpPgd5bDJRuAulWVkP7kS4yyR79Em3h
32PB5RDrRurKReIgA8YTI+V1Kn7cPKrryEP0PLO0iG/jlIpFo2HJar+Ew6PVbxE+XBsAlqEQcBg6
QtVzWS2TTUGicjF6KAadEHU/jOEWRud6s2Zw/YwAo7IKAmxx6cRZoEhFnVsPCLXuY+EzSp7M8GX3
mVxsfKLX03szIAMEA2PzwOt5y1w69jhJRaUopUe79t+s2VniZ+rFh8nwbBmd5kk+dcI9U3SCOf4o
eBYXjetXd0oT7hFb+Nvv+LfWJdVV6GDgSFwsuoisdlK6CTKU0ezdwujgvu2p51aWuCXqcI2q4BmA
IzJJRAVeRw39ctVBFQGAixuPonVzLMz3Joj2SpOfBkG+H9LkWUfgpBxru0t+hMX0lsvRXz9+ZtjI
XExGd5P5zsWN0kPEUvMwEB4KpdvJihv6bxnySrd3dP4jl8UGlsnkIWkLdzGtjctVDrmlKH1DKa9U
vYMFlTLR0R+twxh8RzXjtq3rKAI8eq5Yz31KyLAWAdLUqlIpOj90YXT6kRjfM+klzrTPt42sfHkE
EK4w7i5mhJYUSOi1NXGpxb4bDmW7mzpDZrRd3eqHr2ybRWYJ4Aa8EmO3i6XISVtOI1VQIDePDN9/
UOoPkfoipd29Ov64vaA56l2eEA9FOmlI6kGtS7vy8oTkNICjwBOoOpndLg1gIJ2OnlIfUL1xkuLX
pgDj9Slhj2nN+ZT4wpbETm1AKjsFVuiq3nhSg8nVCuHBYl769rKWOziXQXlrMw44iz3yn5fLCtVh
MsK4pWIXpgir1UK5U8w0O4i5QE4Lq5gTsRt/+UkxSEIVAZgx+AL+/Vvm6CzjTCM/UXm4RW6d3QvS
29xeaH7dXtfS/zAx6xrM/Hy0u646QLUXGpkch7EbGK0Pvan/0dfSrfm/681DW22mlMDR0eFc9hPC
3oyseGxi1wMqY9LD9Qx5P3b9zzz0kI7a8valS8xrYtYJ5hZAGQbLWpxVp2SiBoWOa9TUGyObSlxo
fLu9b8vs6bcNtHNmYSFcfdm8MFozjCpriN0MjfERQn/Qs/rwzJCsPbSf0sruqu9/b5E5Ne4S0k4e
VYuy3ATHX1qYceIWlfSzasPpOcrV/skksO/KuoruAk8fj0PZ18e4rLfIUJaf9bxebhWIO3jxM4q+
8H+Y/8WqEqPEVS0Go6PGPBWt9rUx+13bD0dlut9MetZ2GCwSfJV83TBtLS60oWrUUIblxTUnud4x
v6Y4Xt8cVLE07ESII0dLlHyfViJyLQyZb3zvV1kEC+Z9DECRMEb5awmhE1qhNQctQeCjNUlWw7I6
amikIXdJidKo++IoNkW5j+WiPUmFFQ22P0TWXTYMrWJnejbuodXuXvPGSx7CtMpfk1QMn2+7xMrH
y+CnMUM2f2NPFrG28zUvShUpcYfEiPeJoFbfE02oNuoFV/Qcv7di1nVhMh7M1nJ6F7aYzJRKM3G9
t7z4FT2Bq8qP+ic4sLzHWHaKwSneFeF0e20rMWPG1gKuIp3hE1t8xJbimfIkcfyF9Kvq3oMPsnCf
fozebltZcesLK4sMTW2NPKV5kbhx9uCTHMWFLRmfoD0ptcQWt9gc9MXd+P828s+aFp+wpjQoqURK
4japNji9XPmQImji3ksUqEPrxt/dXt1KIKSpz1w5ny5sAsvkovPjGBCKnLhjDlEW9/19qm40cdeO
iWVB6DEP5PPXLmOtlsRtzReUuHlbBA6awdYjj6LgPpMS4zmXExTjqq1Mc+3QQBMQDEmrKRgvbFLZ
CZs4xR9b73ncW/ZkS9PPoPwVvd/evpUIBLs59RheLCp1pYWd0QxK0ah4htedwGSZ76uv6BbUj4WX
lfuxF7Q7KpTBhzEXfoDO2+rzrFqfSfjmNzOj6wtnEWJmLeFbSN1yiA+QrY92UX4zSnCg1b5DfWWq
g+9ZvOExax5Kck1d0KKERUJ/eZy92pfg5XQqDx4S9TTy4Dv3qo/m/vbOrjkmNzQaxSTzMJzN//8s
sclCDUmxCjNJc1/DcqD4j8VWb/k3jvw8E52/NiSkwdLM7wXQk5dGws5XeystMncsnsMQhUdfdCDO
jOoXRbTFDLqj/JC2NJW/Vx6ilcVTbkEqb+0r3bf7CEkYTwFk2RhONoRPdf9VCk5eF9wX09aLdW03
zn/o/I2d7UZb8PO7qM5cBV5BuqL2pBymON3Y8+uj5ZEB0Ycxjy3Ab7/wZrEtx36MAdrI3Vv8qvAW
nqTkBKHo1nVxvZyZWJ5bAdI0ZuqXn2dTtoC0CjFzB3RxJUg6BOlH2Ua2OOXOPHmu9QBKmuBNij+a
osD7OwYKh+Rrqx0C4d/bjrZyjc9c0EjM47XkTctHXNYzqTHqHoCM6tBme+9Dgibf9G+Y3nNxH4Km
P6WTHDPi+2AO/xZa+FIqlTPqv/rwcPuXXActfgipL9s/p/JLwYRyqKIS6rPMLeO4OsTKhMuZRuVI
SdseRS1S9nWge/ssa7bS4ZWDx/L8XJ5FoeE6uHQvZUoiXY6izI0nAZHfY9k6VWLXzd3tBa6ZgSEC
HOc8B0Dt69JMKnBDiEOZuaKWJCTB0Aur+WOVBE649TJf20udRFQDngfyWppD59kHY420AqyCD2ao
IATSAHi1nat4D7C1gDMov2lbgucrKRAwfC7SmR0PeOwS3TiZyQg0JMjcpLzTxPIg9O8GC4u+IxWh
oL+cHBN44XxXk079xjDoFUyWOHxue/l4ZzjGa0CyZYhN/7SCYy1Ry/S/JWWz80K7zF/a4WfeHfwt
sa9Nu4uA4U1FFEc5di1TPxi9tUvr5zy4k+4t/ChXnKmFY2r8nkMifduT1gIIypl0jeZmCxXDy+ON
5HzKurHiUxGqyAniLKKNSflAqvOtNsiaJ9FBAx8IVTfbvPCkQB17BmiQ8Qs1iP2QIBCOLeP/UOT3
0yG3mmgf6UYL5VFWbnwuV5Jd87GemV7qVPVpOSVgTzPX1zVHidU3S//e9AcJodJObe6kRreBPU1w
eX20xh1PjX64D+UvQ5U8enp1HJtnarYn+VkveXDcPoCrYuLyty2O3lBDxWAOnaO37mVjV0snPwAZ
PZOUHPzx2UI72UEpc7Cc24bn7b68stkTHuyUMGfIo7aIIU3V6JYQ94Sq7NiGuZOPT1N6yJPsGNhl
ZNnVVG9YvPa1WYWCowCHRp1l2TqEXnuQWwhg3CiZkHeu/AfPEpEMC8rT7aVdh8dzQ9RJF05dKbWs
xg3AoM588GLjiw8jSKWaTiXub1u6fhXOlmYQIso8c2vi0hKs8T1PV7rWVhv84EnfOl2SBhuJ4oqL
XFpZuEjd6m3Q6B0QFMPihm+gEni3ytIhjXbGfLIDrdpLLWS+wh4a4douNHWjILJ6dJQaZ95UYPu/
f+HZLaCp/SQM844a1hvVsUp6FOW321t5/bphkdBxzv0EjXfbvNVnJsZYUcuoFTHRaDjfFyn6aNWt
E1b3Jixwt22tOsiZrXm5Z7YCrynNwsdWA42Bsh+lwPHL/X94sF0uaZFsmr5Zpeko5a4e/jKDiHrG
a0LZQNA3h+SvP+ZLS4swPrZxmhWJDEqjzY+tkT1GxlDZiJXZMoi/Ljt4o/Q0Kv4G8nvrzBYhve4h
4U90FlhN6mPiqScj6nZaf+Jpg3z7BvpxfY2EDQN1KkD086GeHVotDT4YQg1jwy8v/FdD2REdOfxD
SkPHeB6kfsNL1lf3x+Di+LKJtvRYsqmS9gMlvtosnfrOU5/019veuP59Q/f1vytbnJ7ecQ0HsLe4
Uei2nzXB/DQ2+z76PlbdcepPFjmeFbd3PCM6JFY2jK+GsDPjizOELy6ReCIULvDNzA6LOrYFLaYA
WAFwsn19/GpIIzVO0E7GPootGJ2UMvzi6Xq009MouzcbAZ4rAWbJjV82B8/LGwqnnse8ZmJ+eouL
iKApaW2FI0EnMI+h+hXlX8UbHP1j3TuN+E1G9d4sjv/JJsrUUAKr80jKpZNZCZKvtTYQGQ6jqO09
62tXfpTNo668Cv2bP70P5UbcW9t/WFuQ/KUKwMjBIrgXklR7XUosmorsObCsx0Ya97dXtfblUMqm
TTuXj67GTXsxGdo+M/Ev49TwafbpQ9D2Ti8+p15iB833Ut3opqy69LnJxbejTFBGRqnHPrZfxWZw
pMoj05MglLegnU5FOCTrnWrBoxq+mvVrMHp/y1cDRQWyMH8WvfioLL8Mm1AVQKGqB6O5j2MtgNeh
tmMjfaBcsZu2+B3mS2PprjIITh78cGZpy/RGFSkv6h5LVpNT23lOkJ6oq27kUGs3F8Ov8IMBsKYS
uMjahinLzKEDWzto/6Kp6aHmgnqNr219B7PXLRfzeyE8oxmDXb4wxc4PJtpIJDZ+sjPlr5aTSLkj
IagMW/pR/tHlHxvIem/76UoFgVcIT1euZvouDDJdfn3iqBaVMKm5638WhHt6cakdfRIhyMiynXIc
pcEu//XCQ1key9EZ1F3dbkTD2SmWy1bnEi7D/HOZdXHHKO2g9MgtFm5C/t0kT2Gr2ojqOml4lJXH
wt9S0F2zBzUoj3hqFRzr4jjTvtY6wVcK1xyat7x6U/PwMUu+ZkUAntM6DXXzcnuL15yUrJ9M63eh
f4kNkQqtyK08KF0ZxaQPvTy2d0lv3CfVKJ1uW7oCy84fILot8xODlgkDVZeHKVVTnJmQyAI0/5YL
keOZXyPvMfIMFN2FQ1Fq91HWcKNtxNNVJzq3u7g2atWc5oGaEkTXcFDTXZeajmBBbv/GrkpQNJeo
9/hf/eQgvUL+r+dPld847ZYrzRFu4Up0e6G3Y5rcmpmLLpff6RFKpz0/I7b6HcPdEbraEtwyyqy1
kW/kRmvxFjYmxCtAf/4ekr+0Fo9dOtYD1lSKQeTNVOrDb5NGl9SY7sQIbsTpUTCZ/I3H/aglp6Y0
Nn7CynpnflSgQNzWNGoX326sJllq9mnttv3r7L5ohYx3gfQUQe1527NWPhqaVHwzwJtmVij5cq2h
GogTSke125sfGmHYKcljLTZONt1Xw6kJ7m5bu/bjmUcL5D8YN3qk1KUuzaFlFcR1WgRu4n+Xk24X
n0zTsaDHTmTDDhFsLooPnrThxVdX9mxUkslBAFrwXF7sZijEmaU1feCKsRjvp07OXGEE7G10VfyY
pXLuMGUXO61SP9XxFG7Uwa7OksrbXDCBfm3mSFwCS4LE06d8mIcSkzRye6YKnVhNvb1VGtW93/u6
HY9tupHvXSVC5EAI/DECQcIHtGrxwURDoZpJBt4ol0Wn9KRvQ91tjQqsLAwQ9ozgB/5Nr3n+/2dv
CCU2zcksmIPk/D6GSmnr4zOdY6FUn6Utveg1xwE6BeebROLFo2URALtWHE0tk9jF6EvV6jz/Phjl
MXnw413ykDbTaSjeN3x1/pMXQWfewzOTi9jny53AlOy8h8XwyrQujZfGCQdtp48N45g8p8Pm0HrD
izigb2E4k/qexvHx9q+YD+rqR3CRz1MDiFotpxm7OpqKUWaT62C0k3RyQuNlgrPjtpXrkDev9czM
wl/GuMkyCtecZX2U8wra4ty2kHmWwpdw9yi1uyx/rSYbIqDbhq9SsIXdRTzI5bQXYNNnEll+D0yE
uQbV6UM7rbb4tP8/K2SIGygUHOLaYoXWJPpNNjFVGJsogoQFvOjkQKFjTflHKZJCB2D5N6kYf+ZN
mDpKbgGPCbJP8Erpz3+/ZoozBsS0UExejfbFVTBkY8mawWDca+HeNLu91U+2sGFnLQZAUAgzlmLM
l+dib1sL5ac6NwNXi4v62ObyF6NXy41Ac3V/cIDnRhZBIEpzKVJGjcVU8bveO/nPAp1fX4INIyx2
etFGzn/YPUqEvPFmJkNlcWG1dayEg8yqLPE5Hr9ZRuEYutPIH2+bue4isLDfTDwMdXETL4FDpubr
oL/60M27XWAcKWs7UXTfiUh4fJxKe5Qd4VlmOuC22bXt5AE7Yx6ZcmBA9TKm+mqYZRp81m4snoLh
QCnZ+FF5jpjbff63BLT0Oumr/rG18I++Dbw4TLEl5YXTQ3O7CYVa88BzCwvn8L1BHocRCxZjVgJz
VUm7AeNYC49zb3jmmARrsJw8SVB4MMf5lJhVcwb9u6YVTlb/bcH290b9MbK4CES50gRRYBmB/6a2
vJfE0mYeZn/76Nc364+VxdEnnpVkozqG7hRrdti+bFZQtwwszttT9ZwJjQkSAdmHMPWlRib+/7aE
xXkrVdOwBpbQGnwhFhOK4UaTfv6Ny+tQJpkjeHIbklhdfh+CJAWxbHIUpWQ4pTzus8jcW/X3stg4
jdUPcX45o7oL3GM5Z9RpsBWU6Tz7bap3iMJ8tpSnWnklqvO6kR67eDzd3rtVTz4zuFhZL45GpPNk
dSXjzQdEUVaPvb41GHjFWzB/8+SEIhokYEyh6r3cPzj800Gu9dBNxkP/Mv1Md3r5YHn3U/GiJao7
Kp/pr8dPwk8/KKg6726vcT7/5emdW1+4eB0kcPvQoXPF+h+lMxlmF6GyeDT793T8L9GNoguJN3Ag
+GkWtqwgD7TMU2dv1y07j/t0x3ycvrGitW+KK3zma9HxBH1R4tSA2khaoYQuUlAny4ruR0SAb2/a
mssz4sKEIDC1uVh1eWRZU7cawhKhG4qirSIw/VUfP0OzftvKyhsJuIkCaFGF4gnE/aWV3lRCufE9
rKBRmdnkKAfEoB3aR+i82NPYOUqwSVA4787SH86NLpaGbJhWqDpG0/E75cveE23Qql906V33xwON
ujtviyJm9SExVxB0ED5Q3y0hXLGGEkBeB5FrDANp7hFJNmMMYXUNaJ6+0DmwI2g8+60KxpVe0fzl
MeLJzDtVDF6ji9iY13WJCjq+rxAXQ5XOQJvKjoH6FTWM0v8wfhGkp9Ir7+VZI9GRf6R3XXmo3iP9
E93SDZ9aO+2ZlQfSMCYCr4Aocl3XoViy8XL/Vs7SIYpJm9CpoAGErhtAKdSzGybXAuo8fMq3Av7x
Cs1T+FEcguaJXGQe7nW06Yz2Ea6yMrAO/nP647Y3r2ZvjC7NM6nzMpfhO5TaVsjbJHI7BSLPVHc0
vfnle509qoiUx+XzfJ0rVvzoe9/CemvaZ/WxQd1TmqtIYDCX6NKgLmJh8OvIrZrhJPYvjHb+DNHT
yBHB69+aytF2b1uU26sbzL5CAUPRlabL5RfMRGZWdFEfuZr22Zq8E8LVmeWq6j/CXVdt6rGvXVcz
ghueBbJUqlSX1mCTt6BD7CI3TxNnCA4lBE9OGZxCc6/fdZ8H5Qg8Mv9cG48yFVEYBG4f8KoDn5mf
N+Os9hAbljdpiC668qM6IgfDqGT2aBifSAUKXbPLLX9ai1Tny13cztFg9lJMr8DNauU9ioxjVqR3
jfns5brjaXfe8MFXbDnZykI2dtmUL5cpd10xdTXL9OPQFoXvXfdUlRvZ7arfcLtQpppJrZYilqKa
z7KmY+TG+TFVXyZwnFb9qvSP2vgEEHrj+bZ2Yc7T7v9rbXFwU1/qWWKyIk9N232sGRVxsN2qaq5Z
mbHPM/vY7J+L46qLgNYD6psuYnDOPFX/14RZczinqwEdAarPM83t5cloiJyoamgRztT3NnlWil/p
Vra0emWc21heGUoFGWztcfomIkRt4aBJfsi95Nj446nwpnuhrU9h37ygI/dkWsGHrkfUKhl2wjQe
Fanc+5L5NrVPwlaev+aWDG8oFBcgaLxiQKvjWhyF1I+Z9692lXRMjdyJtoZQr8Qaf2/xHyu/b/Kz
b1ztvFqDXid2peoujH5JQ3AyzJPF9z6M3fMA7VKgW47cFU6UgRVS+lMgOak3IjZa2MmUfuoFw87a
5qh4+WEqGt5t6ikuhb0fVfvGUJ4ssXr0yuSjFXt2V5f72yFqJW9j9oTpPvJCHhFLfpNC6mkNpQ00
ccUEWBgOFSVwZIZLt9j81lIaJofp8XGf0ypdprppM6jDAHmTKzblKTeTp7pCIm5vQfcQv7XKru4Q
TEmM3e31rTgB/s8kPrNGTKxdfWNjUsl6WoeuT0W76oKDooPoyKeNKtaGmWWGPfpqXLdpw4uluQ+6
aDfjixrI1f9+MfQleOdBfoNQzhxQznyNg2ylCJizW+M/+1Z833x9r7gDbY8/FuZ1nlkoBStv1Jq3
cTJlD3AV36fmcKiq8fPUiofbi1mJ6IgWwslKTZdUd8mI7VUTU7MyD3052cdduDNHSdknw7Rro/2g
18mxQ33rtsmVlx0meVrOM4WkW4t3UNjDuCdZ7F8/7DOQUlXc76MWbJaVnSj+bFwiW9YW1yLdE3T2
BDl0G2Majp5vWDshtUDop8N7qyEhizrv1tN5JeOY55DB65HAzmTGl+dXF2oh+zkv57KSX7M+OEi+
5wiNcBomaV8WQjiXB4Vhi7hj1W2YCOWmmWf6ltxPiZxWnlZrVIWi/uegTUdLDnZ9nOROTC//9iGu
fWpMCDM1jvNQXVm8AUUqj6oZ89LUIvEY5ffNFO/TcqO1uZYbM9Dxx8riU+vLDqjsxEYGantkUvKQ
/xN0R910JeV7kh4zA9UgPbD9enTqv9Xy4EqBZGFmXEEXlatl4aaIhgi6VtKGU6b3yX/5e/zR4u8v
cnBD8eqm6/n7fvhLE79vBpF5bxYPZr5qAJ3AzLl9l1Q+nVkb1oiWtlsX5T9pwPjqIFtbhPprLndu
ZJGiNVqa5FoBfC6U7iipxoHK9/Rstr9ue9vaR0w3FCYfCO4Yg1+YGdHKzJKWtQyRq1fjUfQFWwZQ
xbSfEG1lLL/xbVc7d2ZtkREGsdF6Zkx5LQp6+GIkL292Y+BLzDA2yJy2crdPxbj5lDNmNRlVNyMb
+g9tm2m7XkrrXZ/1b2aMsvjtTVg90D8/awmRM6cqN4AKUvULfcHpGYY8xJVYbVhZi10gY+BoJnKx
2Qu37NpsaJq25EQL9WOexAdh8OxQ7m29haNZtQtZvW+2GCVXzhfhB6aXyBOhxltOs0tNIM0lCCIX
yg9NFz/UdfHctoxDNDOkIfBPt7dyJXpd2FtcCoaZDmVZYo9TtgO63Yb/OJb/IR5fWFnEyICBxjyQ
sFJYj+qABvEvmJRafeNNtroWQhRopnnnlvxjKiyvsVhSvETy7pRo0Z1si+aGU1zPBkmQWyMGBLO1
CE+ctdiwFhZxPVYJxHXURofMD+9qIfCf6ybfj1Eo2WGc5YfcyH/FXRy7kV5SKVb8L2OlTHf10G5h
DH/jBRafKL8HbkioxBgCWBYwdF8L1TTh+vGt5CHTy3vR/6eIvS9hGB+sQLf1QjnGSnbHzB3jPTaP
IttMDiisH404nsn/v4mR/uO2U606MTVcNNW1eRZzETaQzSwacbS4rIr8vkvkkzh1dhlodxJU7lWU
H2+b06/jO7fSzJ0FTGXuPVwmGVKkNR5qHGRuyNAzN9PvEuWr0m3UeleCDlbI00CVgSpYyneXtapG
7UQJFNnuFuUbzXAYsNyqMa5koRdWFvEdYIqZqTKEKpV1b5i9o9bK0ZueazGyNXg4m3AjsVg/qj+r
WhyVYtQROXZIiUZrHiK9eIuT70XyLOpQQAfVRgZ6c3GM6i4SiVSqVB7mVDMjRWbyPrZDcOXi1zZ/
iuXA2Xzi/WYNuPo2AL9w9SM9RSXq0jE61RzyqsSe1fjhPkqNEgmVIHfGMhbsscuiTy3cIWhCxcm+
jAC2+2b5dVDqHlntUIXdq/bg3GXr1ab8NQ5UPP0AYoop7FIHp7Ocaej/0ZIaESsp+xwEY7wz0sh7
oFxk2nWgQIgUjx6VtikcP1tt4Tmd5AdPU+9LO0SgY6coE6gsy47hGWvIHXXQB1cKwLyqkMDvJb8X
7EytdLCmirIRyFY/GlAdFD2BycAbcLk3fExmS5kgYoDzRfJdZTwlYod603/5Ns/MLPxZ75pKz0fM
+JG3r5S3qjccX34eos+3Y8Bq7P9jZyk6IPvKqHgydgx0RIYQzefHnJrcbSOrHws1CY3ABsBwGWvV
um8bBnopw1WvViIisNEyqWDaxru+BadcNWUwMz+/q2E7WhxPAgxQCJFHceFcUUAaZLVhpwYycMV9
qf+XyMZTiXcoM+Og0i5dQZ661FN7yv5tS9Zax6qBzLP3dnvvVg/ozMjCEZCpTytDJMnPhg+N9q7l
90UYbMSX1U1Dn2mWuDQZKF1sms9Lm8SAzJgBtWCq7CmRbEaS7Vx0+y2dt7X6EaJTwIoRQSEh0Ba3
jl/AGTMRXZiwj1T4jaYPRl+KRx8Nlp0/tqFDI/xRNUd1N/4PaWeyGzfSbOEnIsB52JI1SS5Zkm3Z
bW8Iu1vmPM98+v9LA7e7iiKKsG+jdwYUlcnIyMiIE+d0Y+mOtlL+gc+LWiKwHoqp1JOuv5tph2We
1PRLqqDd5YnpWvmPStv4bmvNb2ad2E0kqWj8LZvfWgWqNoQw71wO71KZmT9eu+e2fRq71M3UCiZe
Zp8K3dPY8CR7jjv7MBitOxpPFlp0v+9EBFx6zwBTxdm4XnFXxKY/hvwWBSrIHWlx5RVp+tg3W8wY
a97KED14Ioe5c56N14agLvRVpsCjcz+rr7OfO3stkrpdxLnY317SyiuDy0kQQjjwtb2F2RbtGJYW
VGN+kbz0ZXcup8dcvgtn1Wuav4rwSZq3RNnWrmF28JeosSAEXeyiMXbJWDcjD5skOGSn2sldRgOn
QPX8KXD9LRDh2k1zaW7hpmHWFmqtKDwxIutOcbJPCMRQnVYqt5ajuz/Yzf+WthQA6NUCXF3P0uzi
M6A3Nxxgn3AQa4MC41kL55281UBca5oCriXHoAAEUHnpk3lbRfEcybw6xoOhJEi607r7YCvj3nYy
N413IXrVj1W0NRu4lo8yOA2NIA0FgbW7dtFcUc0eVRKS7CoKflIwaD0hlfQHMebSyuIRDMPPPPQD
q4Oz5FRquzKMD3O7RRm35iKXVhaPqiyF5KFDDP1sqdM3tXE1db5nRMOL9K3+yNrBpvPPiAKXKq+m
xV3X4ByhLpPv+uTEpybLfgBakj1ocP+gSMEkAvkVABdu6yWJxFjZWe+LzMec7XafzUm4S5tqa3h/
1Qv+s7IsIatTYEmazqtE0l4hK/MsQ9qIuasvTFoWwH9plNhvGMTb3E8UraWyZVR7xz4G7aF4kaX3
VQAtxDunfe3Gu+kfkHHG9Fcc5F46e1lxpzZPt0/22t0OMTtBkmYD3i5c6KIToM1S11pVCQoquYuG
4BAWd1X0vjengxZu4ZPW3BGEBxGS0SEgwIuIJVl13ZY1rYDez459433N0sCLenNjZ1eXBMM0E+dM
mCpLzqe6as0UpWmAPNT6Z/lsGX8lNRUY42vtn27v3prbIycJ8wXMjyJ7vd69DMWvMBGIq3ysP5iV
8SEs2pMhvf6BFeoQQDiARTG8dm1lCvmrLajwc9bCH8HDavhoTVsq9qsVGKYb6Tr9Ii92FtdXNyRy
M6b0McZ6X1HS0KBSNZxPiWl7We646XRysqMZHoG+url2L8nW4fYy19wDFhQYSIHm2BAPXy8zketY
7Sc206rjDtCXc0BuZtoxAF+7gRSEGyPub80JVitSEYHJoy+/2NW5k/ysdMic27Hy+pYZrmpAgvZB
NsqN23PVEnGYRoON5JQlvOjijM2dYwVVDV6jH6ikpB3YYzmq9yNAGP931UaoDslImjAKA6qMccBl
yLelMm8McvVkoCcdK1p8yosMUj4zclzbSuzj7360a3uLjG4WnN5N39HEkACROT+1/Cf+vwm1fXvQ
hBmI3Jgf4G2wpFRr6yooeh1cCOv7Tof9KW/S91KQbkHeVxpCkNVRJeYeI4ToyzkiP7czOw9Yj5Lm
rhqEnpXJrkkiXAUxOSPUSE58ShtAHM33rrxrS2t/e0NXEh9+gWBlgv3Z1N6w6ch5oyO0hrek0b6t
S+RQSbfiXVBlHMnQ9fXQ65Gr0au9sdm8X9tmZBl46YlNfiPSbFisthxbKkmdtDfqk/21BBxHVQf4
6i6c/h6nXWX0HkPWGjvRJcxV+Pdxpn7Z2AORZF1XmKgC89AEFynmDpd6sLKTFYOf8xWCvAUSp3sN
JNVjshdNQNO/73qUqrtzOG88dFe/PpVOCBsg8gWVuXjpIt4OWlLi9OiS4cr135C/7MNwPKrOeOjC
4iFu86c0OqhKj/H0m5FPWyocby8vVs4TSWAF6V8vEaF12ftVHMo8PqfhPWyxB9VpfnCjfYEt+aHp
9a8bOy2i3JudpjxBDxSiVk1dBN1uhkHJQefxXMvFDnzFfSQNgTuV9gfjxY69Rv5Sj3cG44FuIv+4
bXt1qaIDCmKPc70cC7QI6b5vKRy1cGejYA3jCMLgrhR1XrXVRnybz4m2wn+2RIi+CMGZOWvBZOkM
nnf2362ju5Eifbi9HLFTb3YSpKOgSWQzl6WlKa97nrF8uZkLUmulvT0ei57pCeU1kh5sqXOL4rfT
D1bF9iGVxdwJDnu9Ks2cJzmcTS4Wg/NhfgO+rqjd7va6Vj/ThRHx7xdbF9dFOeulRSqcOcU+dsxg
3zuyOzdJ7JZWG7p1tUmMtHZj0hOXf0FWVRDg1zbrGNE7KTPi86h+zuXQtZPP1vitoP/5+2tjEJc6
jwbrHhnjtZ2I8ZBSrfH+kZXsaBD358k3ejTn+shTh+QfoKXKhs2VChflLWrDzFeIm+ZNOuCH/ZQ5
oA4HpFa+jNOTGYJRiQJPyx1vTO/t6jmzNkaT1jZUp8GJXhFugndeLxT2t77XbDU+Q+0gSZ4fU1yS
nvRiS0hrzVku7SycZU5M6J4hSjz3Y/1DLj42SXh0vjDcdZgk39lI9IUXLE8cQ6i0kkWhx7QXXw9d
YXXMhyw5V/O3IfAhyR3dUvrYSfdqG3rT+HrbWdYux0tziz0suRNpjOdAAAfDLYZnmzGRzSm1tShy
aWSxgY2DnkxaixZn7wDGf/KHdKeMz8a4c+x9gr6nvImBWbtsL00uDlsuteNY55gMimNen+LgM1Oh
bk95R6q/tM1RMf6KZ/359mauOuTFt1vcOyUTZmPWpgmPNIYOlA8WN7yiPM7dVnPhLWuEkEx26OIK
JkQy/UVBp2vUxG/nImFk5VibDFe0qRsMTuVyuT9OUnSMDHM/otFbJ3fINh6UbN4XHw3mIWa5eCf7
3UaSseZGTGah1y5AcW+0FkYlbQ3JqJPzJD9Y+gsJ8ybyZ21zf73mqWIju7Zcso5OdDSmRnLm/eQq
/U8xqh00pqsqW7u75q5UsalhW6iXMq9zHVcgNXekajaTc5G6engX9Mq7Ng+QqE7dOr/X5uTTJoW/
+JPLUy8GicV/Qtph8eLoLW2SG01PzrU2ujEZ+maDcwWfI+Y3xV3Ow5B4uQgsde34Q1RRj7eDRxOd
01h6EMjeYYd4xPxOKVtP1qgKvgB53DfDoTM3userS+Ri/0XTIICa17tahdJYZgE3RNLZ+SEspZfc
8bfA72t+yPviXyOLE6iH0RQwBESu7+cHrU7c2hq97THMDTO/bsOL9CFoKqe1NVL5tFHvgvGZOspp
2w9XrdDEFxP1gNGWyVdZOoOtZBqLmQFx5YoNoVCufJecbmvYY+3S4WENwJkpX4G/vP42pdPRc7BJ
TUop9QaIkEOHNpRuhDzJHOXYNYHsBmW4Qbu1eqKhCmCEEHeEqPHaahAZVIdlcX/Xd5NkoZ3yPHd8
ruqPlidYNBiFkxmMWNQPND5XnYvlAfk5xZp1YqLGiHkaRNohKyaoLrbyodVPd2FxcZ5loM6oQZDE
Vsl0p1XHboLXxtjIf1a/msULgAEBQd29uASECpHf9vhHYv4Frq45GP6dMnyuSi6f+un21bZ6ekVR
V6OaZhMWr79VG6Z1RsWVlqw1tE9BpkqPRVZ1+9tWVj0C9BdCIrjiG/7+3oBvtQptyldq5VHY9wDe
Qy31VGxJmGtrMZ4RXUTuIP0QQyzX65Fx+FklIT/bzWB/baXE2E0+rLV0ZMN7X6CM4zngvRrM57iK
VY9hlNDV9c58V/bSnhKbuZPTTD9Vo/ISSorFdJSaHlD7SO+USWM0wC/nHdor6My0o3FgnkR27YhS
SzGnH/qsHlwr6cKdHqrlYx/zO4KxU+B3KaPTmA6RV5gAE+TCnPb0lJNjX2Thu4C/7GoxLXeHYdmN
G1wctuUNJNifeHwxa0ZKcb0hDEZXdmHMQmc0+Ti1+kfe0OZzmqAUW5VB+DWU6i1p33WTQlCAdwMQ
zYX/RpmSyFqMUk65K5zmfrS+BvWrpAV3g/Fy26/WvBe+AAdELxU3BjmuF5cYQNmbgsXplR3RSkw+
1X61sYGrTyC6Dr9GEBhIWZbzqHLUSidNCP/Y6mlsvyRO/STT3XbGY+Wcsnxw5bRyu+jT7bWt1LiJ
zRd2F3dexF+VeofcISyk0h3k5GVGlOaxNGAgz8Ygfw7yIIZFcZh2g21Id76q/JUHirYbp6y8o+P0
+5Qz/CCYVwC4U22DW/B6t6WmUVrUt/DpGBhqfZdmoMGzfcfqby99LVyQbiNBLSNCzZPp2lAU6lPi
NFZyhhtIpoyotK1rfQ9fb1tZzZwESoTJH6EjtqSGSw0rifuhT8699Xe9pxCS6t1XKW9P6D7A4kN5
Z7IfjB7CT5gSrNTt8y32oLVIz0Odej4xFrTV4nD2Ws/ci+oTrVDkjBm+quFFKavPEyKWjUmyWGzs
7Nr9xa3Mw5rBeBLhRbintBDpSoaokxLBleHI0T+gV99nydbTesWOwo2M+gJtLTRnF3Yavbdy0+nT
c1b+BObDxEA5bNySK05CiwkUPAbA+y65IYMoSWzJFHJBqXWY+gcBdG3k122Qj7gyFhFUNADRgEPI
jDbuwhupjvRa2NDRiuMXa7jXhsmb6eo7MMHK4S43d2nk1cV+SJGg/fsPEt8r42KjLzJSeEHmuOTc
n9PBP9bGfpDVoz0fbp+ElYB9ZWTxtcYOek2zxIhRfiJsZ9IHefwCqbez8Y5eaxfQfMTPeWwYKBMu
tjL05c5KJabnSwDKmgvTu5+Ab20/N+k+qNwydS0ze8ysDVD4mqtcml0kBaopNakR0SC3YuvQjqDB
klE9K2b33ezDLQK5lTPNGiHTFG94MeR9/cVMPligGawxUc27uDmSayt5cEhPjnForOPvfznuWVJ7
DjXsAIu+oB75vlEKBGeD+nuMxA0v3H1TPEfyyEjyxolbXdmFscXXy1LoAPwe3IQWTu8Nq3kIuq+m
1e+iukI5KzkM+hazz+qHg7YS2L7oLyyLZnZA5l/moBLjhmbkVFbtsTMB9OW1rrgx4KzT7e1ct8ez
DFVccORLFKQTS6nu9OD5AuXu210cEyLHLXGWtXudKg/dTlFOJSdenDY5GgO1sQoeZcpnuSzRfkBk
IfqoVn+F+t3Q3QVq6KapTyL5WumnrP5ye41rofnS/CJnmvJomlO/hO0AUQkX1B7SF/NHer4fbttZ
ycRZptC/4fFJ4ro4dCUS5AFYALCR2lddNt5pcXuqM1isv1fKUxpn+779bWkHBZLKC5OLoxeAb6BP
AxgSwFKzY8zvVW/pe2ZmtbG2tYB5aWgRlQMtk2Yl4xNOcX1EwWJXIrbW2uihaWblSvAa3N5L8cOX
V9ClvYXLzJHkg8oUfsmsU6R/6Ox/bhtYd4r/PtbCKeShcxRfGCg/GV3olcVH3dgIwlv+IKLLxU1W
xWCk+gq/yzsIktLoWe+anSw/MfypJSkUMj+1cKvit7osHiG8OE1IB4yFQ/iVnPizIspGjfVj8vvE
8xX/YRy3hqBXv49GFiKmIwU4/HptRpUadt6KVuz4YnYnyfj4B5+H8QU0H+FLgp30+u9HYVeQ7NOu
GxhDywwaPzTa5b443DazVn4GMvifnUWG78tTIpkDlQdJwZR/yBLGg8Hq/+SBcRwsla5TpXtpbX8F
dti6efNkJOBD1PGcidFNYN23f9BaPKboLMoGYvJ02XWVIJOUjJnfEzsvTfmjJcXThyc92chLVt3k
wszieGWBObQMVlFwyfdgYj0007w03eqWb1lZnDFr1Kc8LFiMBvneLpLM5y7Ke3dzPHT1oEHqh6/w
pqH4fO0seKg/z5wlCGZ85108ObanZZCvVgkKFUU31Mfaaey7Qq12klJvrXItSeBuo6oJ7BEq5kWS
EId0MLSMLmWaTvvaau8io/WGpj9k5Se1ORa/P/AnKmT/2VtcM87IvI4lYc+Cr0iXEq+gTGaWX247
otizZQC+tLIIJEXZKDkUelxm5sgeOg9z4zyabXvfO+UpTn6/KEdnnhkGaGsFuHcRTsDuOVPM/+da
n2WvyILR00Zl3t1e01phg7oQ8xCwHDsITy3MlEVBU0smqlRGgcruSSp2terV9nCczXw3pemOufod
w2EbYWbtVF/aXRy3Eo4ZCTgAqNjsvdMf26w5OAy4Uli7vcC1A3dpZxE1JWfI216sT21SN5a+y4G8
txPF/QMrEKoKPnuIspdvmqGE5H00JLrITnkcAC6bmb7dal11wAsrSzd3IGeQZ4hjDOWzCS1Pi4Th
kMr7YnpttJfbK1q1BY8qhGsMHgGQvg4gEtBKfaKYdqYtaMAUD8mLlkTyDvXa+EjaY5CJJ83xttG1
j8WUqAha3EDKEsoe5L6CIyBLruivVJm8tGcW7k8CvU5qL/gAIedfQrV8louiNl3xUVfe94b8PmiN
9+PkbKSHq2sBEifojaheLV9lwaCNXdmW9PrlTCBrYKiE63+j77ZqBO55Bo+gg2dJ119J63U6lvLA
WqhdVe/jLEfrI/Juf5VfXDvLwAcfOpcv1AkQ5Cx8QZ4avbG0KD3LNZLnaT8PXj0rX5WpkBt39k2f
BCGjlGw24X70O9sDoV16hQ6CSG79e7owpadZU36M9UECImg6bsADaNdrM6wjY8/U1KTNn27/6rU7
iDlgcGIy1yDwtOutafs4DvqatC8w33XdC+Pgj2rTu04vWI1eB63e37a39ikYcmaKUtDVE0mv7VVy
UBSdQgs0Qz9w16PA8k4DpOA6dbwlibJuivFgMc4qA5u9NjWnQ6eATOd6RbOuySwvhCPJ2cJWrkVo
+OL/tSIixEWuXmv0R1IdK42a7+wEsu0p9Zzu+2x2H/9g6/hSJpuHwSV4qlEVmMMFG14bfTcgaA+e
Nwt4q4thZIDaHSwm9MqvF2OmXTWlLbepEb9MUHJasHSazvNmJrKWd8Eh+K+dxYHUnSaR1JlrLeu0
vVFGni5VXiVBxjLaXjjJngMB0xhubODqLc4cCxAKJjOEhub18qYoMJpp4JabYHAO08cBWrGg9MZ+
OJl5BIfb32pgedD+bNGrij/8JjSQ4gE/JT1HG+vacFmoMTo1ROw0jlFK+Imgyx9crUIh5v8siMNw
4YagnvU6bMhkR/+FmX4f5Z2h+3zbAdcuOxAutKsBdgIxWKyiof4/RRKIwaS0D3MxuKP+6AdHSwfN
iiL8bWOrWwaOhtoHMxiAWK8XFJoMgQcT948dyChSZ/lTUaQbowK/mBWW34U/TUpHq5WotDBijWY9
tHVMm8Z4dtBhhEKyie4Po/1dUvdt8Vn/GOuenH7x6308uUZD7xF3GXcl7C6Jmh9uL3ltfxnSxEGh
g0dVY3H6OqmdpzEF99bL+T7PntW+2E1O4trZ87CpJroWHeFz00AHInhBR/B6fwsfUhXoWXHJO3TU
3cp5YKxm4xuuHXNx2IRUEuxty+R8UpzSHxlnP3ct4lAxQPcs3Ze17Ca9UrOsdKdltIMNadwwvOY8
wJeEPhv7SNX3enGtmbRKRWP1LA/5x5xvNozJ3R98rAsTixCWdLC5ST4PYdn2IKT9qBgPsVYfcgSk
R0vz/n/GFicvsxnykgzQG1p6SIbyXAeuVkeHQB/PsDZsGFtLCS43bxFKpG5UmtgXUBFma4103pmQ
O6RDtrf8902a71NV3d9e3i9HeHMOKcpTS/41U7/IQrLCqUEBNPRTGp5xbj5lRec1UkZ+JIeq9CU3
8zp2UxtZMVfuFEB+sdK0u2Iq1B961kIEH0GDWDLQEXZ/MzjfPGVTEsVMUkzRoZyZsSv8engNnDqL
XKvx5U/haEW+GHXwn7pUsX0Od19HD1KSjhsv1NWDhtY7qGfQ3OYyDQGylCQdatHnAEF5nlRBexqU
rVLCqhEdsi6a+6Crl8zafjAH8jQROiQ/cdUZgHrlyvr3259p9VQBbhbVO3LpX03iizsmk9LcNBIA
pergR+8ia572xWj8PkEc8DhLxozNMCjCQtdnN7adJEK5k+eb85LE762wdttw4yZbXcmFjUXwk1EZ
1POIV0czZBDrFrnkVpHd7G7v11o8Fyx3iIgABHjDrzBOUziZKSDKNMomBNC7xkutfL6T+rl4Jw3y
WTWYlL9tc80RLm2Kf7/4Rkon53HTgoSo8uEwy+VDRm2pqcc/Whoj3Ez700hYNq2VqGnqYQB2EOra
zrfjXRXrO1XOn5xORlhng/hxbVFUXpCWB40Km8hiUdaYB0Ha8rKqiidQ6BQojL0UF/vbW7f2uWCa
oQ0PIooLeGGljLTcyHqJrTOYTmRYBjHD3HnXy9m5LLYEjVeXBGKN1pkAL7+5fueI98IMQMRHgFdB
x3yw3M78kxVdGFlcg5Jp+jxJVe7fYvTiHmmU6DBrTCf69k7rnm9v3/qKaF+BMRQzF+JtceF5xcQs
QhXiEr1cCxj9GNVuP/7BS54ptn+NiG94YSQunGSA6wdSYOg04tk/Rr2xM+Row7231rK4j/psnpqg
Bmg9GLFXMuxjZ80x2hreWItCF4t5yzprIJBcsRjbaLy+a2DH32gkra5DcNRweGSVo3q9XcbgG4Vv
CZeOoTtxfsRxAvPJVpq3asVkNooBY4GYWbzplbxqkfFiHYb8M68fAga9yNc3UrotI4tPUkYp3Iqp
DdxfYN+NByHmsTmlIXx0mYeAM2ZSD4yT+laHHikPu8kAGWXhF637mWtHBP2qLW32LSuL20eZ7CgM
h5BwpjzkuzpWyGye+n7jPK5bYdgKGA4VkOUcdN3zmEALIT03Rn5Sw/ukdQ5aenSK77fPvdj4t3v2
n52FjwV2BFFYmaRnoeamOp5couwwQJtnIUGh/Uihi9i8v9cGOgWrARePIu5WeZEktBkkqwijpud8
fpoF1hCGNKm5S1vv1wCr7Db6azl/qiDZqTR9f3vFq3UEHtrAmQDoAtoUvnoRhcxEVhonpupb6j50
23J61KPpvdU3+wxk0/TYGYELFIOcMt8ITCsflZYpykRcUcBmlhX0OVTCaRyr9BwPxol3vt5VhzQ5
5fHx9hLX7dg0gqH+gK96scJqlsq4Uur0bOvSy6g33/vBusun4L4gz9042Sv3Lmv6z9YipqtVYkyF
ha2+Ig5mUdu7qhY/1WnynIxggaotQp+VuAtCQMyDi6ozDbHrz5dpWtUUOp9PDr/MVufa8eH27q0c
iSsDixWldtpoY8vlPkMO3+2RkDoG2Z39BOriYNbNUd9SQV9fEUUexo+o3C0pe8u6NZRUFfdVYL5K
qvHEAOan22taNcH8NEBCxHvoV15v2tjIfiXJHPN8zE69bRzCcQMztWVB/PvFqUI70fErKA7PNr1r
CpytX2542sodQij8bw0Lrw4jU8tA9KRnU32uaBem9T9U7DeMrH18aqcA26iiCnj99TLkWu51Svng
OeVeDJCg9z05JyE9KySA9OFZmeSPhhqebn+ftRN7aXbhc+PUpkMOAOwc+g9y8yrp1HOgdAu2Splr
wY+09b/1LW77kXJPbKqsLxY0qn6uQrzbMs3YG9FTajymk/I4Rc63fNBNGh5+tvEWWKlOXJlf5AGB
0ne6WmK+9h/n9FM/DO7sdlOJSDISu/6GtfVdpUDG+01QwSy8PuqbMC01rOmQY82Nq+o7Kb3PjS0Y
95pnEtCRbgJszINqsao0tBorEHGd+QoCUmJ9sSi+2PlWoFi1I6b6xGwt61k6Z0kTG8qS9NzaL3Zg
7zrnbii3xgDWDrKQoEd8makSRpOvT4AySbUvtSxGk6R8l1VUq6TY2JKtWbs24JUl30S+hGL+4jBP
ba4WCoyg50Yxd/7w7MtPlXJfZ/1O3cJWri2IwEGRzZIRY1kS9GbSkFtZq6RnpyzqHfh2+KWLZNqo
u619GwAaaA8DK+KELXxNmlWjj3xQ2nGUjq7mf53VaJc6jMnfjhRrGweSX/tVyUHjcJE7TVpqhq3K
ajLlvqzjE4BwMzgqsuU5ydabem3nGLYE/MB3Ik9b+rUWJdVs9Nm5qYID7V1Rjbi9mlULvNfZM1Vl
LmCxmlSVyEBDYrogqpHKyc23usdrMQBh5H8tLNL1rOxHQ0sy+rrN9ybJ7vPup5y+BFa6EcHXvv+l
ncX3jzvNGWpxO4mViB5ODV/AxoNwbS0gSEGJoamNoy12y066qUuYlD6rvnaUamTBm/Awt9/8Ymvg
cNUSRJ8A2Kl56r+Edy5u8yoraqtTiDSa/Lmonhzy8kiLXCezNtx5bdsAyQOR/8Vlvuwoh07ro+E5
pmervW8i7Y5vk2zGzTUvuzSy8OOibpMybjmbgWmQ2t837Ra72eoyNPjT+A/x6CV7RKx3ft/1WBhg
dWqZ/2yM181xyS0ji/CvBYpkqhl7pUcoVXY/xXlxhmF3+0huWVmkIoPeB0nDoPq5zINil/a25Y12
1cBOETsbMXMtljH9ZAjdQ8EDI37KhZelsu9I+RxnZ6eeTTQl6+GfJihtNwxl6XnK8++92akbDrfq
2eAXYGwTVKfLOiE004y+pUlGnEY0mWndOoGCMe935vB6eyPXLEF2p+IVqDu9UeKIpFCqipzZMcVA
jCOHTfIZQhfoGzamkIX3Lp7wYB/FACKIXKHns9jFfhrz0sgy8SAah3fJ92J4ByrE6zShmeptllnW
ThNYd/r/ENNBiLSIqDAxTLlmVxluOLmzqbvdVqt6LUuk80jcoanEXbeIc2oDYWtQs6Kk8t0uqfa5
+Vf0FdolGxWx7Rmu1aSYnpnoXkGSySG+3sFsJicoswJ7fvPUZOFzQUknkOGIj03JHdMfQf5ziA4K
3PS/7yKXhhdbWfeMMmYNhpuwPiLJ5k5Rf/Cz53QL57J2qKFnEMhiqBPY08UK5XIeG2CQQJdZSeRN
3X0f/Ly9mHUboudDiUPDzrUNzYhDG5htxhxEMB+EjKBXa9ZPY1KC/W1Lax4vOHPwEAop8IhcW4J4
s1TyHkv22A5gwpSezNEA9+HUowyFTtA+dL5ZneaqVb7NvbpVmV9dqWA0wGVIKJf+0gZSalNR5bPZ
pWfDUVLMnr4FgFoLH4wx/2tk4RuSPRAzkSw5R8FwDIJxN/TPka0+bc4XrkVhE9UqRlfg91aWsKE0
gXCvMnxmXEPEdeuHxoZGWJbc/cbFsmaHmCHKmVDpmUv8jtGaTW73OnFKDXZh/uJXP/W0P7QNHEH9
Rja2QuStqvBviVaGBUBiCYDss6iP0MoQg7vd2epNmCfqwrNzNELacD+BIQLCMB4H5zVpkkM4qPdt
Z/zlqKNXJVvEIasLh53C5tJh0NlYHAzZ74dOjcP83Mn3Q6gdOpQWrPxda3z0B/3u9tFYsUUaQl0V
lmT6Ussub2SMk13J8NdKpWM+VpMM61mQZWjKgmq0mqyARatIN86jsmoVDI4IngynG4s3o5FZbaQF
dXQG4eb5nwvjkJnu6LiV+sgs297Roiclfkilngnyb+PAk1/5ohTdvmUWJt/SUV45OBqVQZSDYHtg
nG5xcMzBkTqjhzxXddpDfjCa0DWlY1RtjRiv2xHFXCIQsXVxa+SGEcq5Cpn56MfVAehd46L3Oe7B
TQ4nsKLVxvlZuXfhrmDGB1ZiXpjLW1GSmmF22Ojz1IH8nxM/33WjoW5YWYltV1YWu8d0YmQxwYb0
8fRxQEw0jA65mW546aoRGKlF/wxQ77LKNpRWE+r1gDpfnR8t9SkrmerfYg1d/T4XRoTTXmSXZZaT
59s9VS5AyfEnX3tFHEH7/ScZNR/B7wrMDVbjhefDhzeXisVKelW7T+T96zx5dp1sFLJ+5VSLHO/K
zCKERJOBWqMP1XuQhF6i3CfmY6RLx9KYvKHVP8KJAy3qs5K/TPKdw0C904w7v2p2uvoedk633jsj
M8HfUZ5HH7XWTpzls5Q0d8UQA8Z5NO4AO+y7Utr7zYO9Je+x9rWhghOyNMCr4Ze4/hBZoQZ9q0Mh
LHVHLnUvScgZW/33HxOamA2GuAFU3JvCyJgp1LeFlVzz/PTemWHXevLbL7r16fdDLIEcHChVFRom
wu8u/EoZLdi5O6qnhjGDaLCDf+o2Unezn0lHA5qUnS2kdG7bXN3CC5sLX55DaUibjsURzD0z+z4q
99EfcNcwwArlp2AdN0D9Xa/LaMdBVVOmnikzum32wCRhYR2Dw+2VrEUxkIuEZl7KlDJE7n+xe/0E
7WBkMaIe5b6bNj9C7XjbwFp3Ubu0sMgOpbFvUtUX09tmcqSaejDH1u3lT6la7cdMo2F0XxvPer+z
rMLN+9/vg2Dd/jVGAGBsWTkJ9LqX45SJWasKmCNI83IXQuiy4Q8rws/ij/PmI3oCTXMWYdr084o7
omZgUDoY8TeY0fbM9Z3Kzk1cvYkQnLJcaqr5tIMG4IM+nCjjmkl/AFmMrNNu2qx/raUAlz9o4T1O
NvpNEICkt+ABqEFGjYo3qpanIwk1jxv3x/ryxWwLPgSzq7k4g0YYZnLY5XxjNEBLP9nNzJIn/l+h
jVDjg/aQ/xhV6Ez6A5TNh/FB+SBPh0ARNEwpcla3HW515Re/ZXE2q3iSUH3li5vmzpr/HiQG+ItT
YbplstWdWmNyAdkLjwtFcyhHlsNDqUaJ2xgYwPDl5zy2wda1bqI8SNW9P1kHP4hQNNlZzqcy2o/l
aRID90O/UW9Yi0WXv2HxpUO6UnomuOOmINsJflvD9DZlWMUhXV54vO5AdlN/doB0XIcJJ6qnapwZ
l4B9h2xHVe+b/H7Ifsjaue+/m/5Wk0D8vTf2yJmJseJRtySoMeYyd3KDjaUOWUWUiVPkLlGYYLLh
tresFRugwkM4QNQ3yAW165UFcelLtHwZD096ZOc+VIrliVquH5We04PsIljxMviwYVYEhDcLhJyA
tz+vAvLIa7OZlsQW0kaCVNc5VHPqIVTq1/8Mtauck9h5cOYXJZ/v4438aI0EAo4yyB9MkQJQdbu2
q8hhqaUDHHmO+neM7HOkFXvDQLqweJeHwa4OdTqsk9sGsBLNs2tGzYnEeuM5uPp1L37EwptGP4/i
xmB0RLa+0Eb2BgZUABbfxVs88Wu3GxUxIG6CGgXuzcVqRxPCBKFc7EfGa1HWgxdKsbXhQivlMaon
VJoVXlqCA+7aiBUXdmwHMUHAku8mXZS03fE5GBUmfnrXbzY2b+28Q/BvCWAgDrRM3yw7ikX7jKM4
aJGXV/6Dk6Y//drfCuprgRRmecgvqQlz6hd32mQGgZPIzC+1Wn0ylH6XZe9miFAqTwnfpdM5qHI3
Mt+rzmf4SurhkMrmqekRP/sUKFvtvLUPif4KVWl+EZF24bZjMcg1pDcMu2plcmdbbbyPgkbZyOvX
ohxugnwbzPZgoRZ+mRezNpWjDjt57x/DVNrnEYigsNmhk+62+X1T9c+xVf5BAAcdh5QaY6BkYQv/
YbQOSBblunPY2x6TKlaZwPR3vB1w1jbw0oj494s8T1EKXRlAAp3n+rmcP+vhFqXYL46aZUS7tLD4
RP7M288o2LzQeSzMbuczZGBkxb3MQExuzW4WiHdABvF0mD3GyYNEJgIXGNKXxzJrB/CausuzBD6r
6N4orPfxsA/S+aBrxwbiHaU+terBiraw/mtOfvmrF588mWoJ8Lr45HANF/tgtF0//RalXpv8QW+N
5wmUSTBLgPpZwhIYcDGSwiH0MsWwE7mBRHUiVQ5/8KHBFVGr5G4BlnX9oWdmP/rE/0WCaoPJiTwp
2aiSrwUgODX/tbD40FKjzOPYsmWFArpiMD07PBfIz9xex7oVqIV5OooEfrGOLtDTrGs4FdZo7Xqm
zsVzeJw2jsVa7Ib2+l8ri7VkkV+FjsGxyOYH1Td2zvBKebpHZEFVd7kc/D6vCEJ7YO9prkO/Zy28
rRimUc+c/5F2Zstx88i2fiJGcB5uyZo0WrItD7phuG2L8zzz6c8H9+ndVRR38fw+4TtXhJIAEgkg
c+Va9DlF+SOpgWxMHjoIECjGB38zfZRqyYTBhkmN4dINotpP8saHGUZwEEycec7wss0oLL733Z4/
s7IYD0OdC0uQboRduU+76dnuRb7/dm62YNFroVlkK0gdC9pdXezjs/hlmUndWj4LlcJOnlN3qgzP
SL+Baiv1ZK/0e5It1x1wNTKcWRSuc2Yxyq1ACiM2UlP0O19VD5OD7JjdB6eiDb/W/lbWdtUVEYdD
eFVoe75bsSLJqkRwziR57bhjWBun0Wxu8jwp3SoNot2APx3TMd66Aq/utDPDi0UMoUAYo5xz3hTd
DN2Dqv8GLvo3/ggpM3yJQq5nibWNKMT7sw+Rie9oR0AfCa/jxnz+iyWjE5miCdHvnTJN4IcNiFdi
BrUNt9Pim/Gr08+cKsXRSbYo6tdqGvAkk/mF31YXYP1LB9Fzv29aiThol8jXK/MJzgWH+3tPeSh1
0cMLH+TbzIWnND1a5t7aIgNb2XygT0A3MVLeZX8oFM4cNAw0STFS1AFiKeVxHZTfqrCCQguVYz8o
Ni4pq8aAbAFWJcuG+M/lYK2uHtNEol1tkKd8N9Zp7xVtpu1sGrFRt0YZ7PpSrtqDsRFsrVjP5YUv
SmxjMIaWbptRA3beK7fZ1HjynO/VKPx53dbKBgBMheTeHyF3+0855Wwis8pWS5nNRyUMYF2QjqQL
6PTY6aUfb7wVtkwtgkozFXEo0fZ3r/i8K6POVcbYrZVkf31EwvUWcRnRFHHboLtccEJerpaUTn3W
WYCy66GfSLbZhyocvl+3sRKRifw0ROkOzxF0AC5thEOQW6UBTFqvkGahL+tODpL9XOy1RtkXUfad
7tBWertudG3+qFhCYg+xPD0liz03oRSNeLnNdQ2oalK/puQSJenmupGVSCykZ8S7nJQesKvLkWVm
bcUt74z7Nmi8xFEPcvDRuA3hBJZe5q0E5coxA65C7CkaNGHHXUxjNnWmJM8YK/IvGVSd0asW++4Q
Zx7Ag+vjWp08cKSA1QRDybtG7rKsZRq+GFdcaG7gS/KRqn7mlfU07a6bWh3VmanFm0aaU54CJX4e
UYaT29dh+DjZH+rOcqty6/xac3YgmEKQDDoFctmXy9X1ZZdmA8Nygo+9CSIFasnro1lLEhHhBcmG
jYo3PfCXJuJkCK1BI9TSMuAGTsXVcKKCPXlJKrlRMx+j7JdB7s+Rt1D2a3EQsWkoRHCN9zpI1LJC
1KRoe22m9HPajehjFbdR7OyjvygLUaX9ryXxJWdRsEfqootNml2Dti49JTJRRvRH1bONVN7wjjVH
PDe1CE/abMdjUdDjVoVvZfaG+omt315fsvV543RmY5G3XJJR1GbmpIXFaGQ99grIBK3iNi+CQ9Rt
BIs176O5WlAhwRSLmMHltNVa0sVJDntxDysWfBdSnB2vD+UPLn4ZzSH34dXokPLh+nRpwikHCa5u
0ZCSuo3W7NV9UXhgXIKTNX8aorc5v4mppyDJMyDAUn5t4ZmZvSp9RUHLjW/j4AZC/BDY+MaHrS0j
5DmguAELUqVeLOM0SW3d2HyXZcPgIf0e/x/Ytteml7wsqWB6pwhcC68cKm20esshkOQTGXwFYM9W
SnQt3J+bWAzDD1Q025DJvG+z+BSoD1M8eCZSUnn2wY+DW1/zZVcBszFWn9vadqtPSbEzJutYKMlO
Cz8a0V1dbhX/Vr+JcMOqU1Higne55JNW9glKeUBkreJBNT+F0y8lru7UXHusNf0G/r4tEJcY5Tsn
owgo7loCM7uY6FSe1Z4mftp5iidFqQ6l9asTWbDszsxerjv0WtlEF1AxnJlkNMf45ehGKVPMIKH9
1FfxVz0+cV3wkBw4RbJ9TKZm15YkfrqHcdI9O4qe82Z8slv7K5igw/VPWQsTDBdENd0V0Kosdq/u
J6U6SoTXTns2wsFVx699CefPx+tm1gjIdfJ7ZH94uhL6xFY6C65KraOrYpGI7ir9k2PUv5ygvdNT
1Bzm6LOt75Jknwdu5NfWTqnN03Xra/uU2y2XDNG+Tgy5NN50UqZWUHTcJ9rRny2vasPDWGQbh+Sa
A/1hzObeafBKVy+tBNqkGZDtAr1IeteMKwlsQw5GHchc2es/w0bayNauDgtGCHh3WD+C/KVBRR0C
KFB0ivBkEkXHd+W8qvaGg1w3YizLQ46U+EQeI6KaeCdnt4N5UuyNfNpaiAMp/H/HwdRdjkMy525I
BZhA6m8Rn3C35aVWl+bMwsL75tAPSWfgfSZiEhod39Ag/Uq6W3h3N5xgayyLWBrLPuoy1CXuZ/uh
gMJ8Cjei9dqr42yy/qANzjaS3oegPX2GMncuudoiOjSG2+/y6U2zP4XdhrWN1V8mU8dQ0sdIFUsj
7aqwPKBes6/MDYjCaiIB/KyAK5FIeEdfUYd5aAYx+1OWyD6PquvMKkq+1rF3SJHXE6RO3xAADNPs
OeositrpEZ3Ho21mvdsmW8X81SU8+5rFPrZHNWwnG4+3oh5p+NH6qJfaVuV8y8jCI4shUZxRZshF
ruyn6mXKpP31oLdlYXGedbrRVpmDBSd/zYa7Qt7KSK7H9LOJWvg6sKLQGDosSNqXuNP3fnwzxR3c
1XtyrdFwq4T9rshiz4Z3/PrY/heP+VObE4XN5S6oI2TRHSHAPahJK3t5Z5iqF3VJF3nlmOXKzpaL
ySAKJ9Pgwvg8PMeKDUdxNVsz9E6FVp46Vcmjo59DUr932ohEtJNrW91xa8crsAES0DxfaPlZHPSm
MqumJrA/deJ7AHFcfzr4Q7Xrpd8bMyK8cnl9Obe0OMjlPtLsYAooKTepF5uga5yHWPo8fmzB2L3o
jquYbBZ45zTl03XTq2OE8BpBY5CgJEMuw7fROKmUa4KGXM3cKNYUt7cdBLi1W6Y/2Mgfrd0LzTNj
4vez8Kehttl3I+CWMJpfpyHQbqx8FM/QUPaqHhaPCaq/gz3VW3f91bgL7y4cuaR7dGNhGLWF2ggz
qs6t/y+Hi280fJjU+2A41MGHmOQ0Oc7r07o60jODiyd3aigSGsAYnJrhCAUA6e/Hke6WUOE9Zxi7
cN54Ma7GehssCLlj4FjLdZwrOIvIFLOn3mItv52U5oupABu6PqzVVAIEx2ImAWfDs325ggN1ockq
MJMDgkeIJlR/FtFxklJXqZ9ATLpFRcl0q/a45qS0QrNuADLJbC02ol+rfpY4OCldGXX7XJa3ShG4
3fBlY3TiXbLchud2Fu+WeEaWvY6xM+VfarLDD7pXhm6UQgHlRY/5Trb+BTe8ybl23fDq+ADxiMeL
wbNiMavOHMmxNTOrTv0MBsoZX2GntrqNk1ps5XejAyOtww0KyG2JSpqAIAR+1lISMlDO7DwTIkZn
NwdIXG6k6lYjPHASAIWAQBnTIqoUdKjlmUb9TvtkwUFgHwZq0nb0ZVSUQ2+rHq8nt6MqanU6zQSe
nzwY2Y8MmPH1eV19qll0y5EvBJug2CLungWcWM7MMfYZsgKbfvkrMA9Vue87L/8Wya81/RLmPLoO
qiqZcT9rt1up2DX0KPR4VFeg5kZq5N3bJYtS2xhF3ajUvS75qU+jq9NGlw+n4S2LDwMEh8ONMt6O
zq+Noa+uNm04AtJDenvZbi3bISJAIfUd1e5dnHksvkeIwoESkPRT0cmHNjsCnBFwSja61+rPclu5
81S6gn1li7JpLQCDURPsnzRPA9e9XIjc0VKjTAVKJMltN62R8C6cT1ELqZqTJMM+ThHHG6jL0EeT
fN+YCnF6vnP8M+OL0zVpy7qWSmqh8F3twlr5rGvf++Ce6vPNHOuPTVe5YRbsi7dwi8thdWPTkYAk
KXBy+g8vh839Kijajoo51DKt/RDZ6IN8GLd65dYmV5SWkeQjvctz8tJKXkS1iZwO4bHu74Iov1XL
jpFVn6tQ5eBpf8y18k3Ssp/X53XNw87NLqKl38xU/mfMqseWkmFQZnvJz13fqh7aqdvYymvnG+U0
PBn2boHeuBzjZGpS2c7MZFK+wShXwG1pRRvxf+3QprmBLlSxZ9XlLaHR0zCUuGrjGYFXaN85avQi
3yXxfoKiPSm2NBDWhGNoigdzDAxXdLItwqSsVsW/i+alUXlR8yOoYKyoGoS6np1Tl0qHMuTJW+2h
NXebKTpVKs+rdt7bpf2jDOWNl/zqFFPjBu4OVQdppcsp7iQ51aWQ9dT02pWUl0QDK2dtIWNWHx40
BqD5A/qP6Li4Gg1TXKpoELInIqrcN12buHJigVjqd328B+aul16Uo729cciuDg+Eu2g0pjS25G9B
3cXIwhby1ay3BUmIMZq7wd9w09XRgTBGwZn+NawsRqcqrZpqZUdBLIqKOztHRTzRYPl3fDm+aWe1
PfDy0u6mkv8q7O/aUEG2z5v40/W9udZER46S8oFIcFOaE5Hp7ORr6z52JN5U9/30FCS7OhrQ06uQ
pThZ1r6Y94akPUBEVc3NLsjD76p+8vUHCTrfQjDktsHp+vesTf755yw8HcZdo6YUDg2WFZ86YPbz
+JJLW761FghpCQVcCkQYNOsi0M+tlA9DxSmTNdbecl6nsb4rLGB7Jp2aTfBoqZVbFX/RYC4aUf/H
6iL8pqmZTgnskPel9ZapvWeDLpi/WKPmZtnsESG963O5dqiATSLlBhUAx8riLJ2a0W4DFe51J3mh
O/uAFJhdhV5nb9ziVtcMphYwq38gbIs1C6LGD+yJeCDpb6EEQRAsfq26lelYtUJaGeAqFGxcfy8d
NSDh1vYt9c+iSR+M7jeppEMw/74+ZWtHFWKn/2NEfMTZbpiqrKo6UabWrcabqjcZfij9ac52+VBv
RIBVHzwztZi1vEmiTo4LVHgH7atCE3Rmdvux1m+sFKEBWb+x/XEfxZtxddUrzuwuDkjI1RF1Am51
HzT+r5ZErBGNv2ZTuptl4vj16Vw9uP6t92jBuAQA4HI+axqyrEAowvTtXg+f5dGTzac8O9j9hzz4
YcMeb88PlhWiBvwQyN8CUn0F9/wx3XrYr3oPz0Jwln8+ZLHjjdJRB11Uz8so9hT1RTUTt5yP14cr
XHB5f2QL0MjGm8bgeX05WicBlRT0eI8SBDv6Hshlmhtes7p6ZyYWqzfN/WRKPV4TNOFjbRo7q24O
oaX/EoLG10ezOmVnphYnlF8V+tCL0UTNm1yCQAx/l1udC+s2aPWHx4zOxmV3sVEC15YF/qmWc8+W
ftd24XKm/81A/mtksfap02Zlx367t+dnwXUu9w/9tNUesRo5zP8aWQT3IZsmPUKj5J4yKyJpx1L6
rFC/ntFZKoLvfzMg+LF4tJFhWQL4VbmfQC/gBLUCaKx+KS3drZMNT1tdGhsuFEGHAkJNOPtZKOyj
bOhDcUGB+35w6VLqT/ZY+AeEl5z/T1PiU85MDUWqKH7B3Pn5l7zLdkP1PIGZvz5p4nvfbU6q62Bo
TIBcy5agqY7yztcGICa19TLM9m9ps192NZ3hiErvH75VGjkuB5JZoalnDeIVmRXQExn2j4qe3eWI
VgRtd4iy9qllm9Id+CCVpKn7vYk+OHCKcJdowf1g+huZnNU1PPuexRqChO790AS10YjyyvAMP1SZ
fLk+rysRiXq6xnsd/TSSfYugV+c94+zwk7zrTqNsx0eYHotdmFqTO8hbVI5rnV0X5hYBsFSdog9G
ljErh0NeEy6Gfymz/GLLw1ch+BCmN4l1IzXIrmTZHnbLXaRsxBNhYuFJdBzQwkJbkgkiZrHK0ujr
Zj4hbF/EqHPC+G5InVfL8x5xxqd4fA7Hf36uXBhcLGNihvIEWRWINvi6AWhY0173c3vDykoEu7Cy
2IUNQit6rjOsqXiDnb88KIiSUmIot2Cba9muC0vCpc72O/eMLm4pjsEp8TE0n8to2HXaw3xKjCc4
83Z6gajOQwv+tus3gsD/Yhr8kni5QsS8WDtIuGw5aaDZjcxPCadzUNJtw7vymCjR3obYAPLzB3v6
OJrqY1ZtwX1X9iMDN+k1AwLpvGtqy8cYWHECuf7cZ7ukvU1Auknpx+sbcuViSQEfYDgQX4iltMW5
bZcpYGqbqln0Bh9K/ezrd6mB5vV8r3Lby8zf1839wYm+2w7/tacv7njwIge13NM0G2aHIb8J75NT
+Nylu274INeJixy8RZ5a/TzRMKjQewTuvvmlGB/81MuNXTC45bhXPkhHZavPbSXiAzNgo4qSnEgk
XLrZCLwVTbqJ95b+Rra8sDdGvrph6NOg0qCio/JOPjfuWOtQpIFG5S4cvkSQUIe7wHgDqryBS19r
PWcsXF2B79BW5Sz8tlQDEgYRb0dFAYP2dch2iv5FbWd3qiGSyz7D3bJLdeveLgKvNw/5+CE0DlXd
7SRu26b5uqVQs/5BBn3Sgr+JisvigyI+NBwdPgh6IVRGzXKXPNJ6egjU1y7/mKZ3leVQItxBqxjp
L+qu7F5n/RTCcO5kf6H7Re0AHQ5WwqGTUyzUWTyx5DCZp4j+nBFcrGF8d7YSfqtb6szA4tCZa03J
nRFP8psvnT0dh2q80exbo/pZ6/b3UfuS0hFxfVuthoozk4tdrMT4QdljMk9f9Og2iHvqS9ruupG1
Mh1bA7Eri7IDRX7xFWczR4gqlDgDaJ6XaKOkJE73ieNYB1VGQkd22vYALmh2A3mkFqpL/rFXon7j
3FmdXHgRoaqixg+fzeU3ZOZQDeRTiVflD+0rXrTnmZjLIIS02bOt5+tDXj282UeUWlCUfcc71sua
H2Soz9zTwvwhMbodkjtuM5yMPr9Nnka57TYWcjUKnRlcbBRfLsJaG8mO9O1DILQFlC33X51AkdCn
S4YM3jJRmkSlYiQ2SoGCBDZOf2SdpzRe/i8z2ft56SECtjGkdYMGKHRSS2AoFxE/LmPeJaKV1zJQ
ki31+3ic93qc7oNM8mJjp8v7UN/CBKxlTFGaV8nJ0vJJJ9Bil1dtHHZxEKIfJKjDq0yJPGsszV2n
pv4x6yD+amdthmvbOtaGE59Ua6o/Tk4Qbfjr6qYBpA5/LFhdzpfF9cWS04YqFPPNqWoelULeK9pb
bwyHrH6uu1fFvw/TjUv2mhPB0S9eYqQWoPy+3COD77T6CIHoPTTfbli9qeb369tirQIKRcN/LMDu
cmmhneSuthtaGcrejfX8hzrsxzu567/nRX8zth9UCjfjlyB/CWh1mGVA4ObGzly9m9EySlYcBDjZ
k8Un6FVDLBK6vmZb/k76vHStSTnQCuNJ7fghtVKEN3dGSK9vcGoC9VbN1dPGLIhYs7zLgF2lOx3V
NfLhCx+b4nQsg4aUqaSEX3LUBwG37P1Z8jJTPam17MmQSRg5NKcw4IyQIFy3v7axzs0vlhndEybA
JlbAxQKHTUn7Z+WqvxToKqgPyPVOs+KNI2DtnDk3KT7p7ARQ4tioxlJE3+5HHlk7UTALNgGTqwNj
54LhQrkKkO6llShvC3lSfNBDc+q2Mn2s4b4evmnBq1zcZ0Z1oJS08fZd3aYaDaaiXwEW/iWqMUmc
xAgbmW1qNZwl39rRoUT3Lcp8SH9njyeGP8zPWT941xdxba+KdiqBhKY3bWnXCnu1mizaPoLEFGyP
kb71jFh7csMFJrisuH3Jy6xZPygTYrhEg9J50KTYzaIv3Vi5m/Vi4e3L3XBuZ3kyh2obSgFJ01wf
d2nrR56Watyw1G7eT4RiLp7JVvVt7Xw+t6leeko7071ll+S25uRgV1/GX3bx2qGNPrhp3/zFSnGO
oJ5AvxPP+UXAgexXk4eYYlNXvEl+5ZpbTRdrm4sLMv9Q9aBNcTEYZxxryZpJb86f4uZBQpg7apuN
mLGmIQ4oDwQHyAUF5aZF0IhllO6clEdlG7XqKfLtaTdFRbvLnV5CEFNTTiDoIBXII8fT+rTbWUML
Sa5RGa5q1+Vr2iOa49i7IvB9jwYwcaxO9X4satvzEdT0nDTYEiddmxgOTy4PfDWV+sXEJJ0WxpGM
yBgttR6MgLbtmv0WCG1tI3KasEHoM6etbeG+UecDcgqj9D4lTar0b3mx1e695qy8xdjm9OzgP4vj
YmyaUg9l9CR4YHsSN8isCbzGfCCWCtTSJmnu6rSd2VsstZ7zCrF5RwPCfK4z/dAXg7eZ0FsbFPc3
6CXJykMRs9gVodEbuWo1aEqopjsl7HeFMrA87h25PnRFfNKb4vTPQ+a5ycVKGb3UFGgNwv4e/CC5
t5OhN75uYfVycW5i4XGOTBdK7Q8prSm9dTTrASSxHA53TlUFx5z7OXzK7XwsZTropKjkCa3hLlmY
Ks9I1clbHdJrvnn+OYtXQTqnUmcZjDjkzi5QbsNfVGVFCQoSAofOyXdkdZCQ+mnWI0Nj9Heq+qx0
sLJJL9dnde0ggogA5BxFU1RIxCjPLg9JaNS1r4hJLRyvzwc3BqehOGhdbxzma/cHsDawndLozdNi
sXpdrZVTn+voaSA5Mo/zUZdfY+M1zI1bPyx29WTtw2TrXbXqMwRW+uE5aeEzWQwPiLAkwbOK8gXs
IvJgPBf54EWpjqLZ56Gf99r0NbMSz0KioAiHne+Am7s+wWsnsAOY1SFnCN3iko+AwN37yuyLcUNl
JBLf9DzmsdeO9u1k5XtpUy1uZfeb8LQJtSYbaWB7EWJmfSgKdUQVuJZEc+WdVe56/cM0J54JYdDW
AbkyPtgyaAAEsgtZ27KD3887OvZT1jVU79Xkaz7+rH+UxeO8VaRYs2MJ5IVCssoEqrBw1DyxKGiZ
KGXkd7p/n5jGh6lpXowO7jdV+XF90dZeqhzFYIeE1t97Gq/EiWyrF9YaK1PduVfKXdkgN5XUsUOh
zvmcOll/O6RW6xWgcNGr1odjAtjxeP1DVrYnPCvAeIFQiYvBYtRVqdSy0qFoINWV15c/525nc3/r
tnriVnYnaH2SrILzidT64g3RImyUj2OZ3dc6+aOhdRv7prrRHE+ZIaf+nSd/cQEGIopIKQFO1GAW
4aCMo2yMhPhEbHIJlT9JZbRTHNH5sMX3tbYdbBL1QpnNIsQtphD1k8HKeyO9L/y9JMeHJFZz1zDD
w1A4SChWGVkydct/RPBf3Lv/8FqRXACJAgj70lvVXAoD20dpwFKG+BEZve+KT/Om7/ih4w5pAf1/
mWQHH8zwYxfM5VG1x/xlTPIQyulh3peawivuui+tXD3oiRD8L+BHhdbU5TfpA6ptto+CSR702WHO
0s6LQvap1atb9fq1zcqF6k9MoFa7hFHUCQpT0AGgzjP/NuvptofAfser4NhLW5XnNYAKoVUoDhkA
Qxx9MaxS0SKlj3LkUup6eOxDy9/7AMTB/oTB3lCV6FTkhb2PKPl5kzJQ1CV47sdBEEENdbNXBkRc
wlQe7sY5Hw9ys0n4vjoboATp/HQEAYn4/eyMbbU8Q6a9ziivFMUxKUrtaOShc0gKM93Phh496b6f
31xf7bXIAdBKAGYAJ757OzcQ688taChgeN1jYGlP0/StNuXClf0tQvuVm5DJEQdrHoBkQT9xOT4l
jZCayHH2sr41zOe02NrCK2NBug6k5R8ZSu4QlwZyLbDbOWCJS+NjH32UoB1RFK/ST9enbGWdLLJX
pg7FIVW3JdSpjejYTJSJdQo5ZuzH1J5dY5TcSW1vqvHndWMrkwbDHpcdyk4wEsgLt1XyzAnMUGE3
5h/i9iHLtwRW1wwgZ8ALjfOPSLuYtLHJk1SJGU1TlPY+0RTJbZvWOl4fxkpQsTRIAv9I7kA1v/Dt
iZWf4FPL7rsmcbVx9pTxheTRRuhaHQvlUGpEkM9QDrx0APrFaGvLadB2dMpPNeXCPalhdcPKmpuh
YE6uiRIUbYCLQ7DJxq6gBlXQmuf/cPwnP7QOQ2KfgvQvBBkp7ZL54YIGJeuyCwie0kirZiRNpLKy
7mq9aVwr1LNTpAfa/voCrQyKshomBLCTZNrimVLV9hjmkoPmjZTuaGCFxkSD9A4qk+t21q7aVDBA
4pJ1FUTFC38zsry0ICnI7kWO5KOkf+nMf9XzfW7I7iDd2d4MfW77JLW7DbviMbs4auk9EkLnAl/P
5eXSN8LRFweYhjxM0Z6mMNnr/UcnH+4Ghd7KMXgojJoH/Z1lShuW12ZWCGhRp0fQB2KOS8NB5/ik
23FK8bZodYiKiu8jBFPqy/URrmwxbn6w6AIARqB8GZaCBtxd2UX5faq+VcMDLWNK+M9bCjFBRc2B
S9Z4p6rZzdxVZCvL70fpNbdeQ4r+m51iK3sYSL6gkIYl9n3NJcxGO4zN4s8wDGoRzRZbx+p6nBlY
hKKilMcaOof8vnYegO/N6FdU9cNmSnXNDA8elGFRMTMBJVwuO4RKfW0qcX6v9HeljbZv8q8++BYV
366v+qoZEkWk2MhLgRm4NCNNqlxXXZejxa0ds30TMBq19ZytvqW19gG6if7H0J8k/NntZLKSpJaK
nrXvHFez2z0GURePnjnKm/5O3EajoXJT43Oc7qLDHJj3duPczhCa9b9l5/M/HjZl3T+XFurZHI+X
wzZmpZzakMR4nr/q/Xff/CiZT9GWRtbKlrqwsngTBGU3FEpOnSp1hltnbyRoDZRb5FFr5Qua8gCU
cpgIJdFF6AVvr0aWTnKaKmMxWe5wZC4rWRb0woZxnCPTVbX8/voErg6NnKxBtpTq+LIrJc5KpYph
1r2P5GNYVm4sPSntRqxf8U2oMSFl5ySHZXHJO0c1xrLyDpCkrk+7fgi8qSgOCTh3Pwk3gqxw80V0
vzC12G1ODSqwsjE1yQ9m3N9Facv5f8MD3ZPy32GTn4ItSn/hYtdMitGfbQhfy+VmbIFc2uMLBGrF
nWWZbmPMO4WOyeuLtTW6hbeH9SyrkoWp0tj7X6aqeIrNu7x7rc2nKvnuO+XGbK7lNSCfA97KRddx
QI1cjo1N4deTAg5xbp5jWXVriT5RlLZmXdtNYejqgmDfU62AklRlb5AKr7nmufHFfuDlkClqyVqq
iAmqiqtoz2b36/qM6iuLd25j4S+8IIJpyLGh9MUOwr1dYFYbw1g3wWnM3VoDnLe4cMSwPZeDzmte
sIo9NoHf7H1Fsm6uD2TNNQSWBkEYSMXov79cKZJtWl53BlxqQpDEGbwgtKFcIkuifmvam6T7mE9b
D7ktm+L3M8+X5KmumwqbBWUCiPIp5rt1fGim7kT3bif/drbaptf2GnBrXo3wbPHwWmwANeJGKekO
gAH1u1I8oF1wgsWLu0caP/3FfJ5ZWoyNm0ePS/h4fjR6w1B6o3E3N3dB8qLmCmhVUSj5588WHnjU
yw0uPlzSll2muRpEtmRQvmqoWBwUZXgeajn653taWOHBCqmHKJQt/NGc0mrUUhSk62pEDEM6xL1X
acZR7RW3CX5OHdj/Mbrrv/jGzfU5fX8OYJncwp8XJsnmRZ3JbMqIk4YCha4+DGkqrluN9kJ34XUz
K6D8SzuLEaZjJKezStEsreRTEXyLIarRYSJLwFPU7Ve1elG4giNVNn2G1LDPLcoYCjI2UrnB5PV+
6/MhPA9JraOXQ7f95QaxpVoz64wBm9mj1oaeMb9cH+qGgSUSV8ucGnH7gnKMVbl+/hpvAdFXLiUM
QTQTCmyDyG5fDiGxtS6rLeZSDfVT0hiHsnnK5Yc+f4qnDgGm23SEOXTaIiES4eryUMWsQD5RxiWe
LcPZZKAu1yuoQ6vpnstJ/UuVnrIo27eyvdss2q/OIroxovIjdsbCX8ZYQSNnFMZCy7WkJ66ZGwf3
+6OM4YhkEVBeLlvLDuPYN9RwDrGQhAhlArbpAGYXxdblfMuMGOhZQObRB75BmMkoX4oOriZ/mIzu
rwYjIBuCcpf37KWVuFZUo/Pnf4uQ02MCvhtq/OuOvdL1AbkSLmeIpzIVnMXhH6ekaXUZ2sbsUc/c
ie3acKF6jLujrr4ajeYFfuuFU0LDZABGa2NfrYaQc/OLmUxA3ER+xsayJ4/b62NmflLRM7blBylV
3KzfSSX9m92rHRv7Vq1OFjykmQSjvbnZY/j+zBM0U6R/eNtBk7rk77GbwvYznR2oH6v6ZxDV9Lf8
jml12Z7097mRS1OLS8QYpIYUV4w6Ri/Trw5h8DhFyQF5By+LdoWducrg5T+vL/Xa7jsf3yLClL7Z
9tOUpSKZYOkvRb91rIo/sIwl1HGA93Fl4HhdjKqq5UKWZyrvsswKWvsq+hgEL4F+Mo/jiyRt7I61
yEV3P/EeLSMaQxfDSWe5zPUJa1HQhwelpB3QnyTUOq0muTE7C9qGjo4hy0p31+dxw/ASTGnVWm7Y
AYYzkTw7BcMuVX6OxtFIPoUgLK4bWzvKz0a5xDnFKSCKJgMH0xe2a+gvgRG4U57DJHC4bmg9EKjU
w8UjFTbBxZXPot3Vksc+vZ94/w7tWxa0j2X40PwspFtV+ylpaH36exlVsx5msi2cylpEpUrBy5X0
KyzZizigVlZcaiV4hzF7paMkah7y8O36CFdNkGrl4KGQgJ9ehlN5huFGm9T0XjNu4vZRHg5y9em6
iVXXoGYgOiVIiC8vlmYsB2pQaRw/MB6ED9rwVtNVlp+06hdla++6sdXxnBlbbIB5rO3ZF8gNYwzc
1kcNIPSGLT3cdSN0EMBKYqADv5g03Yeczu4wYoUvgpTElL40db/le+J5+y5yQGv7HysL34McWYli
FTiIhZJc1O06/6Tp94PxvbdeNWtXtbZHB32SfhRal9dnUQzgnWlkJyFaAsFAm8SlV2gFWnKSz5JF
Sjceg1nT3cmulZ2S1VAwVba2VWFfwYMT/Enock/9s9MWrg7zcjtEuc2tWZ93EB8pvQu9WbcztIcB
vU/OBQ/5IMd4TgISDgnJ8i1p3VU3PfsCsehn1xeFfupA6vgC2RuMr3USuHF+TG/J0VvxVphen9//
jnbhQI4ZDpzxPq+gmf6q8PeYfJJ8+pfiL9fXce3woUkJDlQA5txllrvBMqgStnF2b3wLq5vC2jXW
1zyanozgg9q2e7WSDtcN/inULT0HChAWExCkaNC9nMVRNWipTEPqDE6t3zaDlrmtJnTl+n6g8zjJ
aCU15wOX7+imm4pwD55UOjlt030YklLzlKIvb4fWlz4Xjv8jt7KOFC/JBKNCqCQH6uzmNKXshRDH
0cw7+zYJaxiu9dF5sJXIuaMgHtxcH9PaYkHxLJInFm/yZUkjDQqpoRid3kt2c7A0cJZt5LVysq/t
f96FBa8+rI9/QHTcP0VIOPPB3oiGxIS35d5oRletYR2qXEneWKPVVxUNhIIHHTYaqgKXVmQdUblA
wFnmQPW9eZiCXWn33/V8jjynGH7ESZcelDr1dD2D6KGf9tcndP0DKPTTpgSIGH2Jyw+IdLNsqkHC
/esdfcXzXZsdUv0h1J7tr0nu9t+v21u7wwpcwX/MLQJpPKYRoAN2GznLX3X6oviICanl3sziXdtu
tE6KyXu3AWDkUIApylD8LYyNLaxujgVwRZO8OT9IP9NmfIztG8OOP0yZ/3UsttjWV4cH7pgsG6Ue
zvLL2ZwgNuubsM/uk6zdBdWdUAl0wCnlOylM/uJ4hahKkDXSFST/ebmcOWjdJeqkJAA1iqo+VFK5
lwvntii3joP1If3XzMJBrJmnSBZ3wgzoriI89rQ6UWjZqf58G832ll7hSqqZarPAN1BQtERy73IO
5dCHccICUqYWX8b2FEOjUOf1SQ8AVchenRdH0nxh9a39P6Sd2XLUWNO1r0gRmodTqQa7XAYMNt1w
ooBuW/M86+r/Z/PF21QJ/aVoOiDgwAGpPeXOnblyrWZLBWXt2rm0vLh21DQkcWoW2bkPdo2R7uRs
ZwTjsW2kE9sOgbmn24dhLXahtVclUctdqy51VZVUitVKB9+jNE+5idRp9BgVW0Q8a+t3aWQxneZI
Xsry2SapdRfCTxfHxW7oPCc5dtm/hyewdHhmHZwlcJglpEox60LvQgPMgJnpXq9MuTdLkDBA9rg1
rNW5M6H5+0HG8EtXtDU3itX1A9tS682HWJmnXSHb92pubAV/a3cOWBuBHiX8g6bzej8WGozDU+mD
E7BLV+rGXRd+lunMTcoNX7y2/dj0jIW9gNdabL84kXsa+0H2RMZBmpPd0H+Udbd6sf18b3f98+3N
tzqsC2uLcx3ChAWpHFASovNxP0ca4NDO8sbSCg+6RYx729zK4Jg/hSwzgGZEhhbmzHgw8ljHFzdo
aU0zOgPfoShQ21NevcuSjYO1MjYyJJSBKQHyzl/2TDpFV5RDJw5ydTc1ZzDwoQk9t72xYCt7kLQX
tyZl2h+n+HpnJACPgpzi1FkGAW7YXtWdjE397pXzCwIVb0gIwoiWasjaZMyTk7D9yH6Ggb6Xxq8m
XMqd+RUswcYirWAiRX4E8CkSUBhcZkg6qaI5qE7yc6aSzNWebbs4ZJ2O47eKs9PoZ615k8D0yuSw
A91+S2T9GB59Uhmh8qDl09b3rLy7aJ6iBEI3nVA8XARhbT61uQ7QkjzUPhxD17YprEr1o+B2DoMP
euppzq7r/wwcSEVT5fX2nv3RP7UIIDBPpZpyPHBqQ79eYF1qpzFogDjkSXQs/dMw3FfSQx1KpPr6
JxzPIWgmXn+NV4+d7Bn5yyBX0Jg9jiY9EQ+G9Opbhy45Dt27nCr3oJx67TXnySSpD5F6zNp7e6ux
baUnjG4MUWQAwQkJ6lKHss5kqQvnJj9X1i6NyMmYwV3q6B4osdCz/s4MtwymvaTM6Jj2Ll/Vy4hM
vEuGR6HU18zWkWD4/dBsxdNirn6ZSwQggPzriLMt4dTyaPZE1MAWJLUI9iNx0rHUq3YrXbziZ8jP
iHgdJ0NtSxyni6ioU/xGN2qaGJxP4XDqw7+s/Avaym6hxR4yX/UwP4xN8N75FtevbfYaRv2nTq1d
3Ctqgnd97W9EaSuuSOSLgDRTZwOzt/iegSWyAD0Iwq7Ea9PurZvV4xxbH4dy60pcMwXfI3haUmSC
1fN66L0fzX4lyM6yKNnZ4b1qxG4xxp6Tb1UxfsjBLRaT/n+CTlBfeIpl6ZB0p5QPHYKSkWrvUt/x
pPS7ZOeeERjvrPHv5hgbPFmm/mBr7afQb3ahf9dq/SEgQ8NUU9CU0Oj7cPu4ro3/B2KV7JwAPy2m
OpZssy5nCH7m+k/FPyBQYZZfxi3c4IrT52CBiyYyBbe6zMdMNMmRRabHl0SgPZcuVUPX/3h7JKs2
cMDQ0Go2bQ7a9UqaNWgLqBrJ+ajPxnzOggzq5A3fujZbAhT7PxsL3zbJaeZXNTZIVrg64VqcHNjF
bjRtIe1XTr4NAJGrn9ohFbzFunAE+tIMqdVHxTs9gtEXJujb87V26C8tiJ9fHHrfAbyRZViY5jt5
pHTnHOjl02QXcApKCr9hjOIdWQgyKzCoXBuzcoJEqxOF0K8SdXLXRKLZkJ9l62Oz5cxXHrC4cogy
RVmEavlijQo1D+w5B1eRp817S28+OYH8LjVJwtmx+awgbwkUHORNNr7dHuPK5rgyLDboxYQit1um
UclRUoNx1+gqSZ4GgRHD1eV6w0GujZFoAwJitHcFlvTaVKDPyFD38C7MXO2zcu8Mf5fvISFTXjS5
8VJTPdwe2gp9Ea0UPw0uAypePV2SttwQflEpHwyrDQ7IYSTvgrGF5L/u4kOdqq3bJYrkTUi7eBpF
B88ZEcOMaLd0hz7qD5PfhM/ZkEYmyEojLw4qzesHOGTHDeTA2nP46nMXzw8NUgiEXyCGsDPtHDov
YRV9iH1nr/kPEZTfJPDiLNh14+Taxr8PoyERJuwCr8qeXqIWEiCViRoyU0aS71sFDTLluy2TYzel
DYenCo+2uFAE2yQ3pA1LBIDi613g53lllSp3F0TYh7Ha23Hrjoa9g8ThTmsetOwhgFqYxLDX2PkR
IQDFOuTVX3l01/rOTi6PjukVI4keWHam1o2d8k+t24I5rUDV2Tr/fOUvrAHt1ASpX0B42GT7vvnC
29adpve91h0kyDuA0PwRDvOfeX3f9O+0Ltm431a8HGggBHhA28FBs6zrqXMpVWECLDQV/ZlPpg8D
Ojqm6B8HvrYDdfAf7S12XloOiTQPrEkbnf1UdTXEMALnvmwztycDLP2WOYqlUPyQRPjxNrnwOZEU
outgMblQJ7iS/SJpjWuCyJEgiZPU5y5oNhz5DwHnXzbdjz4aAcXnMrzedCXOLDcmyAiNgdR/n4Cl
jBE619pTLZm7kqZmLb+b8pc6ru/SQT5EvuXZ1fySTf69r3zM5jO6YZC1xO/b4lA4h0CzP992Vmt+
WMhKcXsKAqBlvc42q8CqIx0/3PcU6STUcVWrPZTqtDdnbdoAKK65YqZeTD/RHRXC6/kIS6tTC/i+
zklR7PVUg/qVw569ZlrwoUIRpmnU1zk3726PcSXYEWsOfkQwxLAO11bbNqe5DwAHfXjPkpWjNnJn
zX/etrE6j+CNBSgS6NLyXVvIFRD/iqDNir+1rSkAZ4KlIdqiGFuzQ+xJ460oFkISej0WPwvq/yO3
UONTiQaQrAVolx3MYOulvuYLLg0t/KWkNloemERvTYggWxU8j/YTFHy93h7H2t9rTXC8PYMiSFue
FXpSEWMjLwA+arE3qHAWffsDnOG/jIH+mOuPcu+VtnXKUAX7DVsQUNBSJ7SOljQ6hTz0QauAlrMj
He6podsXMDWUzrs2ie5get3iUVm9Y6nt/2NwsQVrv02nzATugsr1LB3SUH9R5O9Qju2KzkP0FwmY
nc8xhyXl9kjXQA2IqlHzRy+LZNXyIQV7i9HEOkCt2nKCu14SgKKmmpFA7HRytLZ0zE0/fciTKngw
zWrcx3b/FCoBwjiVajwq9FtseMW144g2gi66baDHWaZcGqsPnSodQBk1oNOcNxu9qWAr6FudcXLe
Ih3AXyB5rw9K1Vpm32kKFV59eDfALV2M1s7os5MSmPzdHtXI2TWSfjK6p6SdD78z7aLMAHINR6cv
niT5rOXWOFjE8EEKia+v9rtqitK9jGSKqw9V7+GVWk9Pcn8Xd6MNWnTMvdbkIdZ3pXQWWsIbW2F1
3oGFkw0w4d5evpLkbCzSyBB1/i51k9hCZ+lr0m0R46wdY1YWsXV2O7zNixeF7eRNVwyCdaGpdjP1
xr0cl47rR118rLrsXZNtxJBrBklHsI8EjwWX7PVCOyYUKn0PyLiJzcds+KLIJ/Jj+lyfzCi5v72s
4uOXPurS1mJTzY7pj7OAqDah4PhXfWkfTLq1cV+t7l1LpgINtQpEwsuGxUK30yFwOLOxU5UH2tPi
fRja/oHuX0j5p2G8M+Ru2mujku/NdHYUN8/9+jzZmXm8PeC1W0CASaEcIwXNel5PrlbUk9mnIL30
uYSIRGhyBdD1HPogGb1UC1tYz5znIWr7DSexds8RodGHCvTe4oFwbTgPKmTDfGa6195qUp6O/th0
8c7+9wrI3DWQywiCcUUoPF/bQQWoGXWfAfbtTPxh68kdmdZq107B1lt7dUj0nyKzBC8qj6prU1MP
S2pTcukYWuQadfuYIBYaJm+8zDe8z9pJJ3VGG5SgPsXrX1vSS90fmo79k9UfaQVxIxhk1Wz6DX8C
KagG9Qk7g6zgtRW6MZq86im4FATQj0TyL60WWnezE/gb1/XazBG+kXVUf0AmFkdcLUInMGyqLbFw
55VrFe/G9C8j3HgJr07bhZnF6Z7mvEcqj2Z+yjlq9BYMhutsoY1XhyLytaTPhYrYYmnGQkvaH/gS
VBZDv9zp9r0FZ3GYfbt9cFfH8tPO8ilHuSOv7ZzrL2pqoUkSwhdYJhveYc0d8pqmeCR4oIxlsziO
qUy4SHCHikb7Zbbz2Wy3x7E+Xz9NiJ9fvNmGScqlNgckU/rH3Ld3uvoBCLb8GyA/YvafZhZ72SY0
q9WakaT+fa68dM597b/eHsnWZC1c6VjXXRGAxT0roe1KVeUFsrXhNNcX/ecoFpvLT8NO0ivBDaRY
hRfV4c4Gpgtx1u84GIfghisXxSQKZ9erAjrQCSwfQ52eHDT1m5aU94r9dnvC1paeqiet+xArkJEQ
E3qx9IUZ5kEygCvgODrW18aQ3HAsd2PcbmxjMS3LW110MvMudUCyLd1lZJaTPzv06ZtEhulT1H9T
HGpsmRdKf9RjsFfGfx2ygNMDVgD6hN+ELtcjqxJKvtbA4UxG896aPsx248qIzlVqcj/UX/7tNNJT
A63ZD+YI8jqLtUrGil69nIprk0Oi/jYV53L4GtB/e9vMr5MIeQ+RNghSGCl/EQSTCytznJoS8qAf
IlNGPjs71H3J3TN5VmB6OHe0LKa721ZXQiXBGQTXAUQfqOYum4oNbZiGLCSBDX9IHB0N7U0b/NgF
vOFJ9EAmeuKOUeEl83SWt3T2fj1u2CZdx4GDP4dWlOtljFKZ3ElKUYB7777U4OoZRvDwW9vz13Nw
bWbhAvUianW7pD8QEmM3ztBMJW2lfDTtw+25FD7u+hhc21n4QNOolHyms+RsD9k+qYCXDY+D1nrj
9DzIW+zw63NHXQ/YC+JdSzUbpZrjWBpCgqH8fZq+V5qW1q5/3XAuBoTSNjBL8QxcuMNJrufSVgLu
jlj+qFWOa7fVozpsZfnWh/KPGXMRnVS95GeyjBmTd1XaPJbKk2n9fXtt1vYA7hZCUx3cCdHj9Vbr
TEseQoixznJ8J39rvjpdQOP+638zspivthn0PtUwkmm9aw4flQxiPj3xNut1a77CpEefjD8lGaib
r0dTMZyyF72Eg9jKyf0IiKB/HRTjZEm0/WWql2bZxt24NoPg/XiQq0A9fiEdUmrTGmdBWWnFssst
X9rBIerjHYyqt2dxbTtcGlocI80c1EHNGnJLTeolPEajvylKbIxm1QjlYQuafKLipaa0Y8w0ywkj
aghLfvbaqsfNUHXFBopLJFBs/hSwu+tVajR0XuRGhilOjymFnAAJuRmPpNvTtbIuCjV1wSIocwUv
eTBrRLlpwQQllg/SkzkWO7uxgfN92ewvFeHCwr1hSEjXgA+hp3ux6fze7nLJAkvVdqMYDuWgjThi
xYEKWBNNrLwnITFYnB+Yaup4KIHXgbZM6OMm9vLS6LFygkOzRW65tjj/2BJTd70442QmfSyzOHnq
7Id43+r6NjPquhEhQiMKhLDKXBsJ0lDp/ZLAqDGt9gxpbXqQ6l4mcdcHG5fPqik8NWAVUjjA4q9N
xTmdAWqf5oIcpG2zHRF4VG89JtaMAJmmp18UgejAvTYS0a6ktTkEOUH01FbwNretCxXav34XU0+B
dkwQ8aBfs0xkt1asT4lg+4FTRadYl57s7u32oVkdCNkKyKyQceEFfj2QJJZkudQwEZWzJyFnkgmm
T2PDk60dTUOkoLieAVUuaxpxrmR+SsqH5wQqxZEGqOwJBRwrjjZmbO3gwM0FoIjzIyirrodj9U2l
p4man53gIx1+DRQBgoJGpnsZktz97blbG5UYEhE/C+QsHU5q8XqxagdWoSi/j/XYY6spKGyH8xau
d2VYquiOId/KsEBBXw+LXm8owks6H+YUFeDuXsnvZjm6y1IDEoCN3MXKqK5sLXaEPJm2FErYGk76
FO1a2WugJt9aqDUrODiyrDhs6BQXI6rVRiqgIgeP2uaBW0lB5LbVXzNx+c6SM39jpVaQhnCXXZhb
DGqe4jCxBFxe/tqE6Cw0H5usPujkl9r6qFfPxvg39UNtcrP4YAd0LcOk1gxnh5oYJ2QnT3fS1gys
nLyrT1oEYllQxFnsMANh/wAF1jy8D7fKlSsXFSYghKXCx2WyrFzMaa05sy3aE6bMTYKPSv1y+wSs
j+GngcVNWKToyYTCgIV4Bazaef1hcA7/zYYY5MXjvaJHeGokOg86+1MfvAy27zbZhn9a6SMU++Pn
QMRAL4wond7H9CsyU4bZeRCqtp8gABO0DWPgjbSTvNfKAP4nE0WQOU0KSMpl5RDpbXLfjk7qxqFq
eB0ikx9vD35rBRfHJMgC20rEBNv2p3z6W+q//7f/f3EuIrmddB+FiTPJ/71jNA8dykW/YYJsAeES
Qaa8zL/3ACUCKRFcctSr1PA0NlsnaXWSLiwsJqnXotzyJ8gDi66m519GGeJ4ewyr+5wwDLCkiF+X
4Ys2B11gSjNclvG3aDzJ+VdIuW6bEB+5CCpRTPppYjGISRtR66wx0ZXwUpVepx7kTxPpnNtm1uaK
HA59nSQ6nF/YXXS56eOqE40b3Te5/dpstuSuTdWFgSW7y+R3gyJHROGOXh6loXvMTPkxDpK32+PY
MrN8UphJEA/I2J713nJb61EJJW8rCboxV7p67RSmQdekcVYZCjK5iv2s2n/fHsTamsNgJzqQVCHC
szh9ed8Zci/mKh/UO4jMXk3pXWnRPNbOWxDa1bFQPwb4SIPhL3IZSq5bYSgzlqb8PKJhUhhb1Nvi
vlpuYNG9+z8LixWRSsMZBcHr2Z+rtxzGRZcWhKJqni39zzF5nK1wy+LWmBbrU2f93FmqGFOKXHb6
knZb14L45l/HpAk6H52svrM4lF0WK5U2WKLLLu13tRK+Omq9mxOh22t6qApBx7KLZ+NPdKPuZf83
8mh0IQCqBpOMnNwSXJJP5TyNtDQS9pWD64fhqer1k5V/ngf9WMuU+W/vx/UJ/WlvcQvC0U7obnIL
9sZLXL72/dPt/3/10AqOfx7NqOMtoQxGB4MsyQDoc6WDAa3oJD+km2o34tD8smbi4Qf/kxDUWewK
LSDgL6yAvqAp/l6lszvTM2Y2d6mq77aSaSsAXR3ObnCn9IuRGlwmjZWkC4Y24rE5pD3NRfoUgDcM
5rvZnnpPMSTfk2m9+mS39DeEWhEf4qZ6KuP4S29LrUcLAK2HQRAgCxA7dwnYHjqzSjh7nG7cekOs
Tj4vYlt8MRfNIt4c00K36iznHg58JA9EDd5wxy3qgFtWQBwsW3ognNalIMRK1X2fype+ftfVv3EZ
0+MLATPJN+C3C0ej50UR22Gdn33bf0fPWQT9lRzC9bAFXFt1zw6RM+hZemKWj0mQqtUs5cTmg14f
lDFy81ABUOzvQe/ePhgraUxVvINEYzvP4+VFIMctHQkt28hqAcoGB3vY2f7f0vTXYMd3VHQna6vi
sHbULy0udkNqT8NcNrAh27LkJs5nf1MRYGtMyxxWXw51JmFBAmVS9x8qyKda81TZqtvUZ73dJ/GX
27O4NiZRu6GlimIKvxb3dZbBWznr+bm0XrWYbrF4f9vA2ubmAQ4XGk7ZdJbFyqZTzNgqcS3QjWdf
rLSqPdPKwnPco9By29QK2QEQP+B2yC/9H8vb9WAsrfVbaeYgGTNd+cVTk8uHII72snouZeVpFhyx
xmtmbwXTa2NkcNRjyTlBeyh+fvESquLCKpuQNkarmvZlHHpO9BrPG61vK0ZoQ6VXBM4pgpGleJcV
xsOohqB3LSM1P9VlMB60URtPZdv7W3f4SlzCBQ7+R6SEEHVcvFHLqO6GQLDrFpF/qMLovRaCOlLb
3VwdR+vkFyOOWh7gG3lR6YW0nP4JvJ+bP9rwULeJkrmqE1Ej8bsNyocV93L1YWI7X8y0OfSwgTjU
ORXF+RKiCxNRSjWj+C62NtzLCnQTmMbFHCwWtZ1yKzQ68OpJNx1QYahC6BBeOhsybO29ot355dkc
050Z7cckPs3zFlBzfaigiOD45gAt+bAKo5dTn5fgOckbdwre1IRGTuNeTf+8fWpW9xU5/v/ZWXg1
EtkTHIzUcLNh8t+3Q5bdG9H0TFvsFvXDqiXILOgSFwJpSzibbcySMZSQDGvgpQ00vlCiLkbzcHs8
K03OLNyFmYVL6ysQtaWKaqI5ezT4RSi8yu6c+4dZ6b8nvY4PqPbggB77QH8nF8PBctqjro6lm8nz
3g46Tx62WHtXAiyQboDfRasNUL7FgUITrpioj3CgZDu6g+9ilxrji1lXT5ncfR7tcYtkfNUgSH8u
e5GhXuq3jf5QhaZEh1dA00ph7OTZLb50ybBLtnrJVn3FhaXFOUEsmux1haVpelaVZylOXAXlUtMm
EzgdpOF5Y3lXbiwAxTBYAUohtbAcWZw4cVjFFMqHWJ49ucrivVEO4S7V5MBrx9R3xyppd0rojy7s
Ov193gfVnV7C5juHyXe/bMddWJf2xuWzurlp1RLtLTRALwnk7EEde0PoXjb5CWyuW821q3afbg9+
xScA2+booGgEPdKSHwnSrr6MFfoc4ql2dvr01IlXdlA+hWTr97dtrczzD0EGMqFCYGcJWM59zI8l
fsHIta913d6FXbPRErSiMcCTg1opDcXkcTBz7c7jou9lKwdc0c7VPTourt8T7ptwgCZerlLArT4X
yec5K1xwVV/UIfaCcdxZJA8HpfDyiZRzu/VNKwt59U2LtxCwe5Lstk2HeaL9OUfzXUolTM8iuJPd
YfyUqYabK/2ub9/VdcNek7/FavFVx88kerRxEa+c4qtvWbiN1o/VSQ4ANwRhqt+DBbZcOZnKk9WV
vpvOUnYYs3nYeCusLjwCbAKzgfOwF4uSR2E5tAOLUhlx45VhQ7CryPP97e21FqwhqPTTzGJsQ9Q4
qV0ytmx4QSjKVQkq5PrNDt582fZqOtBCS7uTqs2ejPXx2eA/CaZkOnyvN11ZhNU869DaSpGhUlUb
232aRiCPy1ZByaJXZkRhnPqPGAHh+7IbpXe8R5O9JFWBp0h+7Nlx07lF7PsbIcfqzlN/fthiRsyu
mXzONzATOUdYoNpN4+tvtDBx5C6MiNm5iKAGPdGa2mbauyDYB4HldtNbE4K1tcN/7xGvLAlndmGp
bZKBFhtYzsfuVNHfbvr3drrFkrV6Qgi50SgEysQT99pI0lVkXwT8p419z+gOHNK4+e6kp7z4dnvD
rm6bn5aW9Atq1s6sCw5esYbT3H2MI3PjSIhvXWRhSMD8M5Zl6SnI+jhuY8aigH1OlFOG6GhmfYjl
Z3GZCG4FWl9vD2p9+ugHojcb/Mcy8WMWKLeHE0iWmQ7w49z4wVOT+cfA8d2sGyLCoi5+uW1ydZcb
PCvImTncYovjV6h1znoRnlX6lwQWQTMGmbiFNVhpOGabX1hZePHZtKcxG01eS0N41keviHdDnrqj
LtM4MtKFqDeuNDefOoKGwa5Dd0gaF61LCB/G8uRkzR6yKHcwAk+vx51Ghbo1dnnn83jtPllKvtV7
vBJF8b2i3gOmn27sxaz0Yy/Ku3xvVIauCevMEP6laadU/rN9NK2tt8XqGpgEEIjBCOzPwglEbcxQ
OhFD2fWjnHfDse1UhPMGZ6MwvmVI/PzCB/TWKLdZwWVKrckzrCerJToMpo1dvIZD1cGgcl0hqqAw
sGszaOXaTlxjpspPSpV7Sn6f5J0HAQyHJ4/MXdDuP1n5VpC96hJ49P9o3wV3JE7XxeiKNCsbogXa
d9Un3Qoerd7ZuBJWt8WFhcXjLLVoY9Ppizh3TuGOmuWqkfw1Ch7Qh0tdOzyP+lb4IzbaL07owuLC
oU65H5WTgG2moXQHrwcdcf0ePgziscBtQufOHO5jRd7NYfpHU/nPt53D7RmF/O16RmNdTeXEYry1
md+rbXZXVBtplNUQ+p/xIYd8bYHuUkICwb1SDZrbzcEHmlDft7rp6vEWTHB9W4IPhM2aPOUvChx9
JBXDnGCrqDqvjvtjX5i7cJrvIcJAGUwbPNLXn2qn+xTW4TnstmBqq7MJHxu5GOhsrCX3hj1IlqQI
pGczpY2rgr/8mFf1+P32mq0BRch7UTWCkEkwwC1OnwOHhJbGdIuRMfFmahRjpuxmg4g5UL2ifKD0
3yIcoZ/04Tlq533SyyjchndtorkUug+TUt3XsQIvRHQeQvPb7c9bm4TLr1uEIWWbZ3E08nUyWiBB
Y9OI8/m2hbV7W0GkQMDQbcKNhRvQOphqywpwa5beByjHxlF16Ae6w++4BHnL9He5Hu9u21y7uC9t
LhxDYtp5QTc9cx58i3vdC5LOy8pnn+lMmrfbtlb3MX1wgPcoIdAjvghMez2tYwsplbOlfc4APmSV
c18E45ekNyBeNR/1fq/UkH6FxtcoKbZilBU2KqBiF+bFCl+4WbuIw8wOJojTexfinuRIUQb8dXXs
K/mxbT8GUrgbTQBH9UNFZjkfwt6teTjB5LgLu/oA+OTgEGLM/uzpubTholcfMvB10F8upBsANl5/
XpKYWl04vCeKKvVSP/T65qNiFF4WyB8bW/Fq39/DA+dDx7axLmLel7760vLClylpQ2ezKtNmNsxu
RD93OLzL29exfK3GV02bXTmnLl49SMQ2iq/vm62j//8ZO2By+FyhpVuS7chqAG8AbRjnTi49q3oq
7FzAfLx+mr1ZBQnnZKegfaij/u722Ff3P29TwcRAdX6ZUGszY+j7YBDq3eo5M/KjjlRIV9SuZTfH
iuby2+bW4hjxFP6fucUWTBU61CIhuJIGH+mKOkrhk/M7QEzKSz+NLPzoHNWmAsEqD1MNmpvKeayV
b0p2yhzau2Dzvj2i1QkE8vuD8AEwxeJM28VQAcpm76i140XDvjZiL5a/lqQY5mjjhtiytZg9Gpft
vBYv7ijfxw2Piub7JLkdIbipV1vaeWsXPLrG/wxsMYtlMuLxhbEw6w+SdbIV9QBIyUs5C7encN0v
XphaXC1a1MuBLKk8PmE7rYuHRH3wDZrS48KbrO+EZ30MAq86l2W/EcWs7kfapnn0ClnWJd3qLMEh
5+S4RMUOvRaZh6jyhnLDyOq9xhMBUDDxA1WIa8dmp06htB0zSc/k0Q5OTZztkh5X6x/a/rlTa7dV
ZO/2nK6u3oVNsZUufL1llkgODNh06vtM/Yq8hEtTzJEetI+/YYipo1Jocbv88GwXhkCJ21BAVFyg
6Tgdi6nvCVLKGUaqwHHbrtiIq1cXDC1ddG5FUWlJ+Re2QV21A1doCscEHcF9BPXOFj3Nj0jrlwsB
yA0Rp07EueSuM+W4L1qhYjI46a61m+7etyiyGKXiZZ0Nm1gK2RFa7/NfcZPCuBK6vXKAAexuhgpl
srdy4quL6XA1ogVH2PAj/Xsxx3Urp13nsEvr7l3VZLNrF52r6/Nei7mib6/n2gRDsU1SQfBVUou9
3jiBAXGXrwqhEPVNx1Tfv/SbJ144quX8XhpZ7E4oN9omGg2azcJyhyZaBrjh9jDWXOWlhUVcpwzx
oLYhvb1DkXpq97fSH81Qc1sKRCqA/NvG1tYHAjihd0PBAnjR9ZxNDq/JgOCKknLhVTmcRuN034Rw
m3EabptaXR667jUIL8Flqeq1qZLCMEGATdOtGXu1ussbewcB138zsrjTMgsGo9Bk8gznJe8bN4r2
Ke39/83I4jLTfWWwIs2ir7E/2ZLimfmjVG+dHLHMv2w08HNCR47AaslMPHdxbDgzDQW9WT2ThPPq
OXnpOv00qvKxKcq/gtDZGNfqzgNg9oMzByGTxWbo1V5KNJ5y5yiqzoZJRVu7j0qKDsCzSIXdnsTV
g0Q3NJRT1Mzw94vtoOl+1bSwVyhyy2UpW8PRjrVy4zJZ3XQw2ArOHWDUy03XZ1oeSmNGu0Di5J4g
4/d0s1O4MIf8eHtAq0eJXlpBvCP6jxZpk1GKHaOW6Uxw6MAu9c91GBzGLnGteIPEbX1M/xhalgBb
sFWWX4BuL5Hlrvtx7wwvySaP0MZwlt2HUF7zqJnp/jcsH/5R+3ttfwjTap+Zwf72xK3tBMiMQbaQ
RoORY/l6moq00SFeOgftDNDB1Lvkr8KUtjbc2u7WuXt/MNqAuF2YSXtN7zqT62GY+odJ4g4sg/I1
7JSPOhJZdM98uj2stQnEpUJpQPMWeLjFBqeJOwgqmeaZqq693H6NUbYPpOaQD0+3Da21YTCon5YW
/iizwE4OcgM9i13YnjpBGGs5jfHU6Db85bKdeOVUt/d6kPSAR53XzvQDr9NkyYPl6BxLlek1MAD+
xnm4/KqFN5GiOEJpk/NQap8t+29F/kZNJsy63zjhqMUJmmpaF1FOv/Yj6pBn6Du1+BHkGsz2JNz9
0AYb3mrNG9OyKMR6TaRfloGwmdrIcKn0GagFhMA24tFd8dVqq1OjSvu4IzEabYmNr+0fzgRwUKjC
2EWLp31tBG1uT+C0i27W3LD/oGq2p3Sp7I7dlpvcsqVeTyJQkdY2BAqdQv2febTv0ngX8GL3/Xl3
e7OunUKyZDTjUetXYXy6tkRoU8jShICIpo7n2FDOfiztYR84pql5KNNko3y+9oABJQJZPNhDXV2G
w7pS62XWgj2cMidzzc5814zwxjoPoSHUDI78q5MzmhseeoVGFqy2kDUAtA0p5fJprYepOUoh3TtG
SNonbJ/8qHmf84rPbO2oGSQ859zLivhRroYHc/bdaGh+w/046FKiPkMLHxSE1xOtTnE0qRbtPc5U
nYbK+iOLNa9M+jur2ipRrO4eEr9gBVla0CLXptiTSaEY4HBzWD5GZ3hnAfvpJ+PR3gyOV0wJ/R4d
zkh4GJD/uDaVQ0XkOKhPnu38s13PXo1aS5VbFH1fbu/TVUM81UBaQvkA9P7akKqUBoTFrGClPKLD
8CHP3vLpJJnWv38VwisBVpGsOZysS7S00dgJeSvwvrok3wcAljK5Of5OJ9aVlcWpq/QxbOy+AONL
Xim2niI0PONii9VzxUleWVl4EW1uwzIU4Nu+l973oK1M6ZMqtaJKlbfRzrfaDd+/ds6wSB8Q+h3i
DlisUjkNgxGVAmtumZ2LlhuMmk+m8XmC7EYu90VduEXQu5X8RzAELlDy+9u7ZCUUM9gcZMRpMOa8
L3Z+4eRSPxQy51wf3TJ74yWgFxs5mC0bi/dgY1JYUDtsZDo09NaTZuuu8e/pygR3EOUEnuncOUsU
QJSmFMRKOsBj9c3KyRXUTzGkdbdna+1MqTDq45CRngS2f32murmS+6pIi/Mc6cWxm8zS9TPttZSr
9zAs1Bs3zao15NhpnqQAh7mFNUhXDfhVgWQH830N33tQVZ86LdzlebcxsLUlUrleyHKQenGWwOxK
VsvS9KX8bFbFPvfbE3nVx6TXPt6eP7GbF09COpp+mlmcL9VuxtzQ4uI89CmanW9dtUUitT4QGCAE
ryCvJjGnF+margnhkeqSgoF8xoDpvMj92+1BrNzIoi3rHxOLTWCNrT1HtNWcFTqN0KLoa9dpZ+rK
+yQaH6xR30lV+SBl5ufbdteiZBKZwNmRdQD3tcQJlTkBVWsZ9LsWtXZ0SrTRykjr3Mhvc7yujbsi
ODmOo2p8HjSLXqPS8pI81qCqt/R7qm1CaH2C+Of2h63tU3qu4IXlo0Tzz/Wcl/UQDg6pyLNaTUdI
+gng58OkPRbzVrJnDWwJHyU8IiIU4loTy3+xvKPSNwTR7FMlNu4nuzrMyb1W2XtrcDy79WSqd0Pk
3NEU7wUfnNY4+Naw+3+cnVlv3EjStX8RAe7LLWvTQsmW7La7fUPYbps7k/v2678n/QHvqFiFItRA
z1xMDxSVycjIyIhzTswi+Ti6005vPtnmFgzlmkvDEWTUJ8unPLi6mJoZImeUCBGUtVX7bmNGu9gM
36+8y9vyjZXVwWnGUReDgc9NU9sQcxprpzOuxHfDuTre/ppXryTuJPguBhPcqW6c77EhhJ5oSyko
oPx2am03AuCpEtl5G1XI/o+Vdjfpj3MJrtJz7hF83gh7144w7xS0W6EpkyKtdnQey7ro+podbZV9
kp+WJtzH00ZavWVktaHWVMCwdBoRCEA95BPuXPuIVd/eyqtGeDwzfwhZIqrH5zvpqWFr5M6EkfiF
N+6ubp7K4f3TzbnuJB+B61sOjV8llN5YLIIrvAqqqBW+kz9VQ/pLtyC25P/l+gN2gvwsj0XkYWUg
eHP62jTq7a6rK0adMT6pVH7M+k+tSB45WLc3TrrY6p4gepuwBoknKBwa54bmVE2UNuuY52YylNur
lKPSRQ+uQ6qcjnur+Hrb3JXvdGZOnvE363K6sKCu04rA7Wc/FN+1jMbG5pTLa1YYjic7Gy6Jyho0
GE5FzeBQFb8GCVl27Sm6S6xsg1x0jfLD0HTeMHwfE0KM/BVv1hKqMR49VVXQKu5p9MyPcfRX1SdP
Niyopa32QnwHQLgr08Zvw+IEloCZ4N2G418JiqzyzxQ1OKcgCs5/BKjlMk/6tgpcUd2Lpnkot1Rw
r3gIVBRVjomnAkvz69wCZfI+79O8ChqGPtThc2yeIvQvjSL2Q+bM3PaPK8uh+MqVT2PGYCzwajkO
sxFcJ58rnvqasezx/vqbFcc8QW7bubYo2rgM1IKqAAZpFZRGsw+XZdaJF16XMzJBL+/tsUyPAwMG
/bCCkeIu8dYg8yuLI7ekpcHqEAZ0V4e6oNE0DmiNBFZeHTKp6d+m+n9gULJ1TPo2JZEHbvv55+o0
11K8yatAbHvuqauU7CGJPeXBFFO7cQKubKL8SmhAkTM71loHrGzUniIl9f+E/8Nxsgbjwaz7xLcX
2ziWJQOJHNEZG4/ga5uIQapCSHmiz73axKnzeqUIyxr13+a7EktgrheebnvHlfgB1BjeJJUnODpr
aHUSWmozxWaNLv6TC+m58So4w/9BMAKeK4qyjAjRPaYBrr7UMOutOyYN10l65y7NryL9LyQ6pA1g
Lrh8Kdn8P7dhdJrV9EbVBMlgnyJH2Wt1dOj78O72hslNP79FWASa3zSEyJcRUjs3U4qmRZQ34rVm
R0FjfrOZsdgUnT8kW4JLW5bWm5ZWOddiLEBqf3LSf4oQKoj9IVP+ub2gSy9jQRwgPg0vEM7r+YIq
ZAOinrs+UDImUTj7MrP3ty1c+hg5LGKS3O1EPBTHzi3Qnp27ysZCE54cBpZ23Rc33jigV21Q+JJD
hPk4a/SqWpdU2SKHy715cZMviKehx317Gdc2CsDo/5lYOZilN21UTzZf3p39cpCzkG8buPzgKCpw
2qVrEa3XrmWWajznpiaCrGUSVGyrPcMzK1qcVZXuJmVcNupEW/ZWXz4qS3NS6cUEtgiNnWvW4f1U
KP+UKqg4oymajYrN5RNXLg9iKQQERkjocn/fJBFFqMRlbyy4gWKM+5LBIr7JnaCNzUEf/q2Nbj9p
QvHDedw4spfBWxqWIv1ctcw4kL7zxvAQLoljhGTMYAYKBleUEQNinxhkt0uyl9uf8NoaZW1UKiBC
IVhrE0KeSPtS57L1nCYokCNhHGOITqlbHHX0n4Xr+PbWBX/pl1LsXE6KIIEGzbzaV5EJgwtPbQPD
+NWZT+3W/IEr23f291fbV+qpw/xa/v44JTwQn0M/jT6IxM/cjc274o/EbraN2wigyprAKlWNPGPR
WxK8f8f8GV9gogvarluZ19UFSTPoBXLnrXV+i6K1nGUK2yC2rbvKgWr9uVfEbqmHh9za6HnIzTm/
Lvg4VA7R9mRuygUGViADvuhq0nFdJL6AKW/GZJYbIfyqETR3ZX1K0sdXqWQjlCVyTYxE7JdIvwz9
MW+/vNuzmUTwPxur3FjRkKlggGkHR13duXn6UIOsY3Lkfk7UQ1z9MkYkzTs92cherzo3kxGR3/yT
p6ycrxnM0J7nooMz/VqWL+O4Vdu76nS8bAz+PLWQ9aS53BWwVUTbBWr9MZ9C3uvTnog06frh9gZe
WQm9L4eWk6zoIPx2HoWaslYNZuT0QQKz9WAwa+m+7RJvI6ZfearR6pF4e7p6oDvWl0indHHo9WYf
zOWyy738i4jdp0HTjmPWMdNufJ374tVcygcrOdnZg+Z+sYdvt1d6GQSBlABdkAJevAHWgZ7riq6N
bQwwvsPyENM1PaaKTvVOH0O/0bP8EEe0HZHxvbemubi/bf3yg2IdBA1DAzXqCuvT3VVkOl3tDgGM
lt3gLX6unrht/creSM+vYLxp7nGf0OBAdY108PyLtknYuK09jEE3pnWGHGFeP6hG6R5KJMB2ydJ5
R88rwh2I1Mavpkg7KmorTreXK42cBxh+BAh73iTkvbQqzn9EohV22uFYQbGE+ymCt5tOvtKYG+fw
yq5SOqOZhP/Sp1jX76YwLGdrRKvIHQ/pxzaSFKEgrsoNM5euI59X6EqhT0uabcmf8eaqbik9507W
qIFm1epjZfTLU6zATjCG/HvnoC9oz2p7Z+bzJ8CpxkaecGUupovn0EeVJWfDWS+yWobFnYSjBRYq
CLOJHvvyucqf8n/HdJ89esvrrKc+0//C/mhlD90rf+g0h5+H36X5KQvvVTvZbamtXO67K+l7Hh+W
a5GDfb4hhV5aMOliPUimtjrMjdo4L16ZDvXOii0BlaaiIL4Rqa44NjI6yA5IEDWfet2RGno9H7p8
QVHbGXwDskjh9RCSXB85Lt+svb3IncO8pIfGfn+UBAaJOjFkIWoV8GrO1xtpaS7aXNMCo1CYjJDZ
VtAmXf359qG5sqvgDwCPkGTLUYurk1vnzQAmNmJXy0S7Vwe7UXwBgcbvDZ50IxzZjVhxeUq5Wv5k
AjT6WKFMSd74dZ0uk+tUsx7Ah9IR57ER5viRN1ZTPKWTSNwNT/5TqTqPCjQPvD/iIzQVL7onoqH0
nIpWC1R7X9Q702GggF8Ze4RAmTHgPRdA86d3B95zm6sMQU1Dqxldof1haVfjx34vrHqHmuLtb3cl
RCChhlcC/4Hd7urnW5nV5PoUY7TAKcyh2S1WpxW7XDQlz4k8q8UOiCAKxW7VLfsoXqClFAoiTbd/
xGUKSUqs/Sm7Qk6mlXr+I9DOd5VJGfgRiqafqGa4+wkBlaOWNs69tSTHsTeTjWN5zaZMjVF44aUO
hfvcJpKfy2TQFAim2Q1mO36aaaD4wvAaRIXVgFHZG4u8ttM0iD0SCRA7F6NPcwYRmx2qRUFZjj/j
GAITulJ6AaoLgam7Ms12imj9Oms2vPfKYeEW4Phzu9J5X0MEtSbWm2Qi5gFMUg7uNHbfhV54uy5t
h3kjX7oSCWCWy8F3mkR6r1UkvaIg/0OXNTDV6LUbIJ5m9aG3kZcgZbjtM5cJILeaCWaZGrq8Slc+
k41K1QzI16Bpasbfa7sZjrrSqBubd90KtTxwZJz7NRQoshKxaESgAChn4hdz1d9l1bgFTr32iXhU
84dwC3o3clvfxLNx7MSYO6kRuDnToFWj/23GUberAW9tRJXrliR9ELQf1evVrlWctCzNcoNJ3NaP
abQ+zVb3rAxbY9CumuHWJ/kgc0bh5XxBdAzpcOVMmm8XHWWJKfJOsohxV9XqslGqklfYKjazFjkV
lOyYi31VDlti1VLayNYDa8gfwGLsjPpr3ai7YvhoKMqJf2773ZWl0TQhamgwGRiKuFpa7Th63MNS
Dvrpn3LJfQ/Ci76lZ3DpdjQK8ThAX1T4HHdlRDWZ4Yp6po1cIrPXvGr+J7WnbCMgXTUCmoRauJR8
dVc3jEga/HmKMGK2vbqva0FnZnQrN/kvhlDO5JBbFPzXKHyvzypRWrUtlbrqnV4W5D3RUnb/vvfL
8PlpaSHaTFiHC3TudOrSmClzZmxm8rSFemg9Z6jvhpkUyO/LWktf328Ov1Npl1CD5717bq7vwqYV
cewEudP0/uAMn8zYvbPfT64HtvD/kw/JIDNWZpa+HpGbTJwgVupAWkFX591VFQ94GQUvdMflKL6V
t3m5HFqtRA7jUZO/eLSENGKcf+vc3WLnXF4P0hDSkn9qhwTt8y0zmSI5h27m0Pf51mbKZ4FYe8Ek
OW3r3X7NkEXLkZuBuXHuekhPM/ZqWMWINdrC20UjWnwRVFcVDcetz3Pb0sW0mRFUmNqrfB70XA56
981wq/3Yo93lbt2tlwkLicr/relixnfc1R4PUiwZ4ZMmmmc0SCqlfdaimkfqhp7K9VURFBjqgTDn
+i0+1hzjpWb/9DSJd2Wkx8emSj6KQpSPpdtuHNwrgQhsjpwHBHCPkvLq4PZItPaFOpI1xDRPfUWL
vjiAK3/ePq9XrcieDHkmGdiaiZlkuhWWeq2jyJFWtV8aenPSSP5+3TYjD8v5fcRY+z9IUbaP3HLl
43WldVFVIAXbOXm+Tz2YArmiGrva1qbDbVNXVwTqHLEEoOfAe8+Pk0h0rRzbjszOTIYdgoMDmgCO
u9FouG5Fzh8jPBDA5b9/k5wgEri4bjxAf08L7xX5kfRol7G7v72WC+9GZ5CgjZIzY2b5z6roqowo
REXIlAR9EflNaL62NM5ag+vcMT8Zot3YugsHxxwPVkR8wUSTpciv+GZRlli6aQ67PsjQWM6JP17p
7Qqmzmyd2ovdA7MrlRQ94HB/eInnhsIJMFyq6T0DyYYvaN0WFLGUrWFUf+LZmdNJKzJHRR2CpHjt
dL0+VyLq2yVopKrgzjbmPIKJPpg/ckRKu72VKqXxPCnukD+madq/ekbseqdssHPnSYTCtIDFGe7i
k+/E/b41J/tfo6us6hBaTvLNRXzzswhVjRHdkwRSTm1vPhvjmPX7WtHq16IpMxR5K+F9EVNs/Baz
qH9anb58yFM3+1xmevOSd7NyyKOwSHlAG9WnASVL6l7MGxP7aunH15Ra6oexSJcO9Lin9IeBsu5P
vRTZj2IOk89pGOelb5WVeAmzxcx31WLZTwbI3vgAwjPmjCGe8Hec6QT6cBhVehHxOB/1pR28Ezi6
3DoWg8iSz6YoY+EbuTc/NWajmMc40RU4j5bxww5TtfNj4Afqk1Yn+ctQIPX8XCYK7+JFnVF4iuuQ
xkBejMrnSE2yvxdnEN9Gp3XuU7We/8bLs9xX6VyJncF85u9lmkNpawsxaHslFDls0aHvP0WULtTj
5Bqpti8srU53XVfyyMjjri38utftv9rFmPpDW6Yi9Dn+3vc4YTjEXT/NqUfZbFFeBjWtC79P6k7s
vTbWkO6uU1TVFqb//JOUkVjue/bOZvTiaHT38xQV2sab78+jbuV8NKIpMNq8ayW94NzFEz2NW32c
xoBZZiWKzfPAO9YU9hgf1cUb832YOupr36Cv4he5l3zqROckbIhRmv7QCz6FVntDuzNmrfgeVvkE
/iNLdbCqKZtuaWWTsiuU1/Y6UxCGQ666FnQzOykcX8uc7omUQi2A+cKB2IUGad8OxUD1ifJkcUDI
v/4JaKep9562dL8URMKzfTm4aEG6I0CYg5bp8eNYeeEnJykK5Q6qSdEfnXZoplPnNf28N0Culz54
Fud1akdV3UMuivLDMC2ziHyrZTqD39eGk+zKhlrRRnp2JVbxlKJEIVHFMtc83990Hqq4tKlJj3YF
p/RkG/FxqH8p+Zao/mW3A0ApTAdIIvRuaOatXoeuUg4TSnWUpdNIe0X9YfI9RJuPc1qph7JAQyPp
py7169Jlko9CpOhDRzkKB2QmT87oMJp1uqXLcyWCurL/wOXAYwi8wPny0R7P7M4spoDHw8x1oKB+
Y9u/33v9QOpje5lJQVPuolI+9X0r+sRcAp60R0gsiIJ2D31rF3IAq4fYzvvNUUfk0UBlWKrin69p
WezBFEukBgKg4Ide9rSdCuctwCqTZS3Ozkgm9d13HlcQTC2ohXRXnPUlkbutM7aTsqD9l3oHNMeL
u7YR/YPVmoLiorWlMSDv0PO4IO3xycjCebmsEaJDOwk+aqwGcZo4uygyqydvUIa9NQ/KRo5yUQSA
sUCbg5kWlGq40dc5ymhQt9NTNVCtcL637PK73rnjaUo8LhsAe8+lrXW7XFPq4+0PeeXISAQsxVNu
eEC+a2qVqpRJJHRjAfVd77xaP6jucDf23ksv1VnQ49Knz0OXMTH6PhHt5CdyZEAVpi+3f8efj7fa
bIBHJDIIFMIKXHsUOJjWG7pSC0zSrN0gKJz7zmgPfjqV9SGmh3roq8beESqn3bwk1c5Lh/ZYJD0j
p5mk5hfj8KtOHHPXa135WPSq8qSqy/IXaiLjEb5+s6fjmzNGbvLuyjquPpVz3flzOYdHlM/qZzcS
3afbi7o8+QYMHpJbiKlU+mz51d8kaWqV6FULKykwpvm50uuvXWVsdeKuOCl8XsC4Kt8O2MfqJFYz
MwjIaKZggbjxpOtTuMefkx+O3nsbtcRLU3LujcWrlJGeNBdXgYx5y4mIjUoPRFabvmd18x1iJcXO
nLpp4zzIP3XuDayHyxgAC3cemtfnO0fZKmbNnhE0alI/6l07H9TBsl/Lwmgfua5tyVLtdtZkRztv
mYctTd5LggK3CKGLUcz8A0J8dZM0Ht0YIzSMQJto7iFSF3ooo2Y/FCbYevOhdauTubR+pY7HIZIS
2/e3Xef6D/CoanE8We6aZOTCgfUKakWACpkzO0WHrJ92uVojmr580dS/asQAS8eAmO5+UMcWwOHW
E+PK55adbJyXfrKcRHT+Deoe+/OgEZNEMfzVaHD2qH+45i4OQ1COt9d75YPLq5uXuvRl+jjnxqAS
IelrdmpQqKjEkT8vqOAMpnl0snb8MipJeGj1ITuWTlrsjMUTh9v2L3MUCkdy/h4zhHG6NTnNjScl
xJvUYGg179Gak+Fgi7Ql4bTzb2WpiI3QcBnwsWdJsR+Gh/DmXOVEoaaoS01vgJZjat8hlFs+RKGb
MyBUHz7mWVg8K+FofnAFYnG3V3rZztXZX/aZjif8potUQc9Dd3QHlprr8S4U3suczl8Eun9pP+6s
1HuJRfy5TZEsNLfQNVdWjWmpNO3K22Z9zSWRGU+uwqprtZQ39i4c/hFpYNqZXznVLmlP/2mt/zMo
ffxNBDaSkPJQj0GvHn2l/idzsyNE4g9upSBk2gIQTx7Kui790dE2bF85PmAGwA+wTu719bSqhSYF
kyUo19iFW+z1LNJ2WTHQiRysbMPUpbIo1GtAURSGZBcGjzpfJuRee+LJrAeTQEO08kukxF0EJ5cw
/1dN2meGtOyVrL6v6uR1XOKD/mMch6+p1x7QZTuETEyJGXyxpL9h1x2icQsac+VwgUihNAKSQo4Y
XkUSl1pYlYIGCywD1Udb7JL6W1rSXGu2wsiWJfnv33xvely2WltU4jIE2NThqbO7Y2jR4t6a33jV
EA0o4qPUDVjfhdCNvXYKGx0Cmfc8Nt/SrmKyluVb7x6ZzKfl+kErB0Ims5NWgdFKp0niI/QgT/N9
aX8XlX1nGOMBePZGTn+ZrWCJzhBBX3aVjVVI8kLHGSwzMgIr7cq7yCn+4hbe0qO8cq/RrGY9DvvG
ctZdBy1TbFSTMxAdiKgjKd6P9wA8mEsJeIRpAYm1HGx7au8aABL3tCv7w0yG9TS6XvcX/dpho1B8
uWjorjIOynkkUuPx3GG6WDGHuMnUoG11xNDapT3p9ZDtb8ehy1jAMBsgJpL8QhlyfbtlgGUMgw8Z
IF1/v9ghaqz9fWRvJE2X0ZXcjEBjwH3hwb1GISDqpWRqvGhBprcH5MSPdWVJYNbjrE7fw1p/MbZm
116eApqWNKokl4isck0EK0xv9AaIU4EJ3v5Fq9phn5Wh/eDawMGU0Z7e7aI8EEh8JLZNTq9cpYUK
tQxXLA1JUaeXj7GwW4S/YtRMb3+uS6eAEQiAjnoP/diLtwigDWEm6mQGojCtfWdm7WkU0fvPG919
klxLnjkPvzh3vVxpsiFusYKkjMW8IYoVoi/cjS27dD2seNiQYHty2VVxa3GKMpw6wwzcKayRn1W0
H5x976VuW+Nwe9tkTnyetOPGWKN6hW7NBbGjLbQlSfPUCpSqS09WVXCXqKXKKHndOM3pMH+JlX7r
7ru2PoMHLGGSAjK6kee7OIVOWJSis4KkMYcCHeM0BQZH8dT0zVZEW/pYl64B/g0wHDGfIMnT4Nyc
KOe+WsbaCpaitnYuU2KPfdspx9s7eW1RVO6kHhZPYcDI51Y8FGiWGlFOVBlKXywfvCy601J9Iypd
+148TEGJc5Rgfa3aVihldBba8XaQuAnY2MHM7+3cGO/cUMR3XkedG9zsu6EinFr2jcyXZiAU7NXS
hGlPA4BkC4HDati7cTw98r6q/Fnzug1/vJLpSlsAHVidZLStPpYxW1ljhp4V1FArT6KYlcccPtMd
JK0+6J0mui/zuL+bFdvYmaOePhbTrG3JXly58WgOoh2p0aKGnbhGqCXTEKlDWIIeUEty6umhM6OD
Wf6D/qKN/AvasX5kU5SHWPrJ2Uy5r7gShQdKoVRgJVJC/vs3GVHVeGoULqqFtp+TMPMlnvZmPMc+
mWu1sd9XTfFSpTUFFo4M/9xUNCGj3/cu+AU7dtVHy4DN/zGdk1z3PWWYjA1B8cuj6JJKgp5iiB3i
tGvgTJHncY0qkB0oIgw/N7nT/qqmUN3IrS8XJa2QHUiNMUkSOV9Uu9gK0VW10X92m+/64BnH3KCT
4ydZ228cyKsrIs+D64L4LQXLc1vCUaw8V3In8Lp4bHxKYqM4jgJC/salcNUQTWQpwsgbxVkdQq12
rbId+FJc1uWXPHSKO1VRqw2G9iWAWmIxZMlbksU5gqv1tCm9DAEpPLAiT/yNmAgQ3rRVPjRjMzz0
o6U+RtOiPZSTMh9SyNHHLFWLU1sU/Wut5fdmmubMOA7zg5PW4clVBvOb2mXd17Saqw9OPNr7oemy
fx26ZhsZwJWvjkIQeoF8CkkAl6HzzalxxoaHc9KGoEqZaCwiKoV2YX2y8nnjk1+JURxOvEsS9i1e
5ausu3cmmouWHgYd15fma2oc/21zV+cHqg7Jz1pIYdO4r4e9YQ9xeXSzUXwZMkvbWvKlKLLukqCS
DuMRdHvXfQqRox6oprHL7OM03VepOn1ulNjr9m6UHcFShHcDY732WUFa14xKc+jm8DkpvOYD2izZ
U565X8wG7Y6cwP/xvfch42qowlF3lArJa1VoVesHr+sjF/EEe/5sR3TcRBFVLwulio2jcXkp8poD
hAVWRQ5yWPOGu17WiMoqexq9YmcXPw1UEhsESkXlQY9/d3ABZcqLHdVV8nb++9zNZiNqe0s4xZNw
nyUrRFsQu/723r2T1XRqaxSIiVPrUipLoXGU6dnTUtJ0LCbtX1Mblp0dbQ6TungNoD9F6w2FEM7N
pbS0gXisEUcifwq5TD/kWSILl7HDrAcrfeDobE0dv6gZ8kqlGSSf31Ied810jFWnED2N46eyUM1P
MwWQ/WD26PLH468l7KzdaAL61mLDe9UZaL+Ro8kYeZbtYp3EnTIx8YHC++pi6OuwM5puEE9DFplP
abksByZmTac27n5lCrOARaw2OwR0tE+3P+iFh0rDUiCdbIK7Yt2WMnpUSJfCE09TLflMhhFVyEGF
YaT5s04r5FgsXfMrraZ3sxYwTICiTstbTyq2nntrogC4LrW4euoXFMOhxKkH3Cnx3XzsNg7GZViU
tkBSgbckAkOePbeVWiVKsEZRPVn1GO7LpvJgKJCmaULTPoKZjX+7Q2o+hN2U5r4TJfpHzZvKu9s7
/eddvv7GXO4URFDmgFuwOp+jG8V06avqadEa+xM0NgTzrEk25h2DDYCOlI5zeVRV0X8qrB5BnCTP
5pdZdLm/eJn90CmWc+xC74cOXvS4ePNxglyyC7Ou+n77t17cWHLDJMOPtgXFtnX0rpLB8phHXT1l
YWoect19LsmyT1XpGj9uW7pIHrAkCc1cjIYciLcqNtI0yTSEh8XT4mnJvmbaJnq5U7ERhy+DiTxd
kvfuWrrscJ07QOK2YZ3YtUFzL+yyfT2UOrXTxi5eulZNR+TEO2uLsnK5h0BvDRCeJLCyrLF6K/MW
n3NOtc3IvSVaPpV1NsU+ch5K/aGaRLpFrLo0B4kLBBepq+m63poCavXGuCAx4wYMgARD5NCQdJ9U
DxCyn6hx1L4biCCRVZwo/oLHLbaudVVm09bK7DpBpGdG4jM+NB2OSIXG0UZmfm1htK0kZ4967wXg
A5dZmqxM3GACvbZDuBetZVBQ2acxjBl39V53BN/5xph01zepGhW82GJ0sRv0QFd8XlTCt6fUfXe0
5+kGPo2SEMASVNjOrbggpZdiUED+1oN+MpYGkWi8CO6WGaf+ODokC1ZnCr8x7GwDP3MZ8ElDqXjR
xpAggTW8uQ2ZYjxasYfSxLSvhvAxmRIa3+3nZdBOtfL53fvJoEMbvCTQY3RAVm+DqJvFmJIhBn2d
z44/W2qu7DrXzrz35thM0+GNg9Q4+EJZMjrfUtOtNd4glYCUlt0lDve13mvKwdO3uk4X7rgytLqp
7do1wtJCPi+3h71e/hbji1MlG3fFRVTECC9E2NxSMhA3OV9NGM5tnEhVCWF3EJyF+FyqfbFR4b1q
5A+SiMI5AwFWvt7ESq6ELrIm/ZCA0bOiPnlWEe4o33um5GIQeuPbSJ2ei8jk5ZSMPBcpwCgJ78eC
oc10ZdsNK2u/5lbHp0ljwCupNK1W4TbuCrfpeRo92vOu0rJd36d+CIvUmU9TdH/bq9c+gC0QaHBR
/szeg0p2/nlGe3asygqtx1z96HbTrt47Xbe/beMiXfhjBO43/XoKICAkzo3McDeoVHj2o5raCvDM
OP2ymE75ZeBJ9FDPXvR3x1v1YQF+doqMJdm5UOq+qr0dvdhTk596hbFgqDu2D2WVQ+MrzJ9CeAZq
/6kZbc37+xM23iY3/Frqz2QMiJyxM+vXeWUsc+MWufsIpKzYhWYp7jX0sna0Y5oTQlPTvpyb+tBN
tbtP3SR7ttt2OimdXUZU6/rwQehufQgdET87bRs+OUoiPjeq6F7zQpII5lE5LUscpnuUctR910HU
hLDdW+3BdEAV+7EGjnQjqKzTBhYFz1WyQUEaUtJcnXUgvcUyLbb7CCmcN9tJ09t7pf+WUXq4/bG3
DK1Sw0qdASwAVn8clkd69jtjNPwi+ZANX/6DHW44ifuXl/bKcRe97LqEiXqPjjUzidc+eGXyrTLr
w7Q4x9umrpxHXm7/M7UKyLPdC7WIXfcRpbGPIdqyTn3s5qfOUn1dHzdC2bX987hGoHWSX1PcOT8r
et4nBtwm7zEfUHkfEfe+b+Ep37lz/2w6s7axjXKbVs4Og10O4GMXyUlW5tTBiENNYG5svMnP7LLf
N3qypVfwh0twZoaKvUQSa3C68cE1ZiajUpR6Th0Ho55U9Q4F8bA6DHE3fG2jwWG2ijPq31s4D0Sg
OY+n3dTOfb9TJ72bd5nw+s+9q5bxvkGJO/KpRhtIK8wiMw3fiOblx2AX+YtdqppxKDNTZ8yyFRna
T7VqDCDbc9+M7p5WCY/ARI/qrV7ShTow9xpS+Tzu5UBqKX11/tG0uU9CR5uiwEuBTAzuC2joO7Ox
YiYoKkw5+zbUDMgymGHaFl8X/qcUpzX74TArW7i3C2c9/ynO6hVSUA/QRDJGQac8FGpK7lCfcv3k
jK6Pdu/pnSfjjzEEeywAtt4F3BV662zF3RwFSf41MZTDMP8e4s9MjH0cpr9vm7q4qKQp2RmBm4kK
8bo/rjDsFSjvEqE+XO/18GECIz5vyaNdHD4EUXhWEyR5YMmc5fw7epYYdDSsk6Ap3Kc+/BJq2Wlk
hLHZb6SuF8gUPAZLkmdKpQJ8vfwlb7LzwfPCMC4mMD6a8mg5YjwYJLJdbYhPY23Mp2wS0yHXGPZg
R1r2cYrd9jjHSC+MsTuc4DLoL+oI5Fdo5G41V+PHkLzxQ18ar2LwnFfAnWjW3/4EFx0bfrTkLMrs
V2qErbk8cwIotjbSNKjTf+OoZrzTvNcX8wRh6uggVVPPj6hZ7suvHMbcWTaKnVfN05MDW0wThgbd
yrVrCAXNrFop4t8Mcq3hDjHy4KGzBh/yAyzAibhifbSsf6Lma9+a+zgFVnR7C66cLmio//sJKwcR
WpZZmWUzlnH+HqWw2To/VPZDp+6MLYCLfE+sQiaZrER70l6Rr6tzD4knx0Tdm9WG891Y/57CxY+G
bwVjSvXoL4txvbdXdun6kDfZWVl45epZM/zH0kCzWO/jQEsCOiC7xk32pWcdrOLHbUOXB5kKAi1c
6pI0xKkln68Ler/qCtOIed3rEljtF8pfRbsBX7m2Ghkv5LOUeoUqv+Ob45XmJbSsPEqCWvxSlF30
UnqPXfP9/SsBLeiCuOByY3TguZGsni097duEQ9ju8mqfMypRm7eqIVcuF0CmpKScOfjwUKjOzShO
ZDihbSWgpb86RvFRjcRJOPGr22THamH4Kmrgjfm3F1WT73bNh2VWfktKrNJvPOWubSqfzeXJQHOR
H3X+Q5ZprjwJZECw6qHS/8wobereH6ct7ZJrLoJ3EBpJSshV5dF48/XypI4hKY9pYCvprhwTv7cm
P0o3BAauLQc8EPxHMJ/QLNcHzBRKvJhmGkRq7ytES8hqPs+QwdwI9hc5Fh1mwE2g92llUQJdBQ1V
G/Q4CsFztmn3UWjF6MsIu7/tjNdW89aIfr5ngOA1e5maNJDSyHbVfagM4WfeS9S4/2U5cky5R84j
Vc/PLelmPXle1qdB6hSp3yjpB1UZt2pyF4VuKBcwPoA1aYgrUXRZWZlqUTVNjg/M+jCdmlgbD5O3
WPsGOBfFJPfnrBgqFW4rP3Tl5B3C0UvfHey57ABkSN1kKRe4um9IIycUC9U0cBIr3iue+9jAhzvE
qvF7bitrP5lc1Le/4jXPZ5om9X06KMTG1RFD8qSZwkz6ZOqdeCQsd2SS2S5lGtrG4q74C/GXphTo
C0hh66aFXal9PZZRhoTYb8H+ESCNrNlJRs+7l3RmaPUho7jvKzNV0sDS8wOIwodwtAKYuYfbZtZN
L/xFJm4gfVFbkVyMc6+MoAsORZJlzDL36kMVltHoz4v3w06LdkfpOPZTN9R8pqKNEXTDcbNhfeXT
nf2A1adblP/H2Zf2ts1jbf8iAdqXr5Jsx4mdNE3atP0itE1LSSRFitRC6dc/l/oC713Lho3OALMh
mDkmxeXwnGup4NnYCnrQjv0FHua73g6e2GTdFXY4pib2H+vQe2tJezf1cIFDQRpolxqW77yGdJhh
3E6hpuPl16fl0q/C2w7HDpoSIBGtflUjgJwAzZQeShWkkak3bP4YyeBfH62YfBRH0SNAmcEN1oCi
tvbKHoiDZez62LbfS+/Jcau7BK+efx/OH/sXEPHx1lrTESqpw8pOGIbjqY3jg6cU/dDtPxfgluHg
VYPl9CfK+sDuvWgsNKeHfhOiY1U2nxz9S4Ds9en6aJY1eZriwX0KxxtAUIDagnNwumZHb0jqUcGs
2nLhL6oGKZDJjpvrQS6tAFieIUVZRJPPnO45UZ7WgcRxrb+47HPt3qn69/UQl86SRf8KLCvgJFDn
Ox2H0/ICzNMWIcgjLz4auu+LPLylWHlptgApwmWAFg1Y/quv0vYQTjMBTixPzPIXQPo6g9dBKG4c
jGfMv+Uk+TvO6iZVWgqoFpT0IL8w2qQWXA2cBrzzIrWh3aRae1dwds9km8KwjkXlY+P4N/bT+TMD
PwG5ySKEhd7KOgHSlah0MNb0IKzDVPEnw7os1HcjLaEhewt6fmGB4P2O7H8R3kMdeJVt9QomOlHt
0AM3c9qFv4luUhYFN5bhhTUCiDLQQehpLI/H1RoZrLYcCzVhVuMfNutSi2xBIce03sLrXBwOahFA
v6MjH66VvWoS9602Li62XqWuINk830/Nv0KhsUhwzGHf+liOmLzVcMa2qXQdRTiI4hDrg2S2Vv/D
jOHToyaP3iRc6lbrkI3wfIGPLoUF7M9qfh6GChdam1L18s+7dyEegFSFpYZUZ1W8CuvCB+4pwVCQ
OXpjCYo/yTy2g8rGja116dNg6y7YFFRmYXxxek6gJKcM4Erw1+aQbvLfEpDso3+VuFm+zNJdxb8u
HOU1ho8O7VDwQSMIpKRJvEnIk1MeW3are3Yh4QB6fOlUL00CIIhWgwFq1miOOJrCgbOiG6WqPQ3b
vAP4XpD7so/vAfTcXf9Y51WBP8gepMb4UNhJq81Kg9nmfJjYYXY+UJPC70ui8b999+Xb9UCX9ivO
czyegfc7VxdsbNlaeMVjGgcCvNcPuB+kg62zm0/1S4tiUa4GbHuB/a87E4Otyj6ZGD/orn4XgHTq
GRjZUP975oD7/L8wqw1raduUkwUvb6mDu6Yp9zObvkV+fev6uDQcXIV/IFDIhtbLDw3UwmtmOJOP
4NakPUCbWzqSpY4S9DeKHBcuRCjwoWoPxAnW+tqUBA0PtNWcxTPcq8PMKUD/CKNbFa8L6wBALmSO
QCfgAbs+tw1RSTLOWHBaV1kZRKml3Qz1UHRab5wOlwod4JcskGWo3SxuG6c7KorbmPWxYYe6v4eZ
YAoFQ5e9tTB7lOhM/LSH+6n6wcl31JtbJ8im7tahfnGsC7Eaj86F27zKMOpCCc+MHjsI+y5Ccikh
UFpUGfkfriiI/4GukyBfQnFq+bB/1TccRwTJAC1AiDXynYC2AEpgVnmjXLos6FVyCTqpvwhRLENZ
E6X7UAJo1xXsQD3In867mTmZ8p674rN1y/bnwqGEexYkRlgzo061BmJ0LVo7AcVCbMDVTQdOasiL
1HzHJ9/sZY+UkwP0fqwAef/3Xb2AX6HSgMoKsvXVcYj3luty/OMQ+fCN/dUf6uHfGyrA9wIgBJGn
Rb5qXe7whkLIkpTloe9+SOCe7ADY8/6egyuQ3JSvunB6oKiCRgq6mgued7UFoIegQ2ueqsNcyqyB
QTiBxN30/M9HO66rP8qaQBcg2z1dfhAM4i4N/AoS+8987nM7+B3Cb+Z/6KYswNr/4iyD/WuZV1E5
zaOPwmUUfAyLKO+t77X4CBTNjYPjwkrH8YcK6XJqYA2uEhgIUxoFCawKir/1JkYGk1eBg6K8Q9OJ
02/zIP/VXR05xl8RAdI4HZmvHU8Ce1VBxpNlPl4Ibv0RzolpaLMbY7u4IP7/2M4k9Eom68ZpChR/
dYHW4mhjgOF300c37pJbcdzTESU9LHsws9WBQxp68moY/SGvvcXEvHBj4Y7HC84Hfwtv7NXKA2C4
oEHcoH2iArNLHHo3eHCRuL68LwdBUxvoSDS01x+HjjqwoQRYL/XyOSS/Izq9X49w4bzDMP6LsLon
BkJozxxEoLbeMP871MAyZUd3lnMEUSxHrpldD3hpSEjN0Wf48+ZYM9L6pAbnIkRAVOWfGlDR7El9
vh7ifAF48BxyANFacACYvNMFAJJ1YRyOM9yScSZKmnbdD3OrvHk+cUsQKFngcYbldJbr6Qgmdyh1
HYQstiwJHmvvUxX6D6UxTyXvwI+N7q4P6/xKB5YKFwRardiyOFNPh6UKy0+AzOEHsGLSAReR+UDi
1+GWx96tMKtzu5JFV6pG4gYMN4wFVVpplAd4y1KV/Lo+ovPTDiNaqrYojUcgWq52qptYLK7tkaNL
91RU8nMHmq80+nGWAEaUt0zJLn0xsK5QnUL2t1DKTuevsHsLVTikf2WNVkyFd7RlPrc+NKxV9xvQ
z9vvt7OFuOwr1KORgi147bWWLORqO2PPsj/4rFa5Bpggh2iBuPN6c4s2fSEUbnWQ2NBoWixiV2+C
CP1OMZXOcKBV4R+5YV9MTdztHAX97vpHO9vA6GSgj7WwHRdU57oooYrQtdp2GA7oV+RWJPOS7a9H
OHuOnkb400/567LlBQu1khgL9pGV9r3dbxBRbeeGdndoqNeZZSt36wc6yQ01zqfr4c9W5RIe/ovA
TKDRhILz6ToZ2qIESNwdIJe1JTBjjtxXkivvEc7p1wOd7bQlEHTj8PBGmR9a2qeBhKwh/BNjnDp8
YFDEKeBBWkdQvvp5Pc7FtfFXnNWA5q6lTulgQJ39mXpHn3xm3g0e4K0Qq70lisqeqtrHJ/M+DObH
GB+F9+36KC6tOyhWgDCwCDRjCZ7OFgTaag/KMsPBrkxqwxrRePLGB7kVYjlB/lp40GlsdOkhRFd/
c7unevh4fQiXZumvIayF2FhHJl1FZDywps2F02YCDeEmvNHUPDvnsKxAZ8WxA/xDBL7f6ShA1xuZ
7uh4aN7Rd8jq4FXz3TBsVLXzb+FoLowIjEHkJkDQ4PBcn+BxH43Ar2FEUj039SuDRUX9en3SLgzn
JMTqPhJCyohCFeTgOl8Fe8d3acWTBlD+gyNufJ8LG/Ik1LI+/vr+bi8Bz4XM54EzjQT1uxd/NVCR
dG7lDpfjoGqImt4fncPTOCBV1OPgVZg1L0vGOGtiPMCgDuonc3598i6cZRjRf5FWK3qhijhThLXQ
iTqj0GyFUfOGeplVwFjpxuxd2D2QJoIrIWRqF8tH93RUxJ7cKZZsPFQAHzT+nI54tVwfzsWJg37r
n/QHxP/VSRbANrmDUD9kRu173pIttAVSP7zzDb+7HujSvKHQAILEQk/CZXA6lrg1weiz3gAd36eV
2TP5Fjdfl3eR09+47S5NWwL00B8NQZRBV6HcWpDR9rU5QO4OREqvLrNeNf+c/IBtvhBe8U+UDiHp
cjqgMeaRsAwGVHr0IXy3XJJX05tLNo6zAwziH9lBqOWdRFvt2QmvrsTQwaDiWudcwNKxeB5uUekv
pAkIgswK1Xes8TWYSDko5+pOmcPUPsCYDQatUMttvyqoLBTv0Fnz+1vFrgufCmUTlDRA5YUQ17pi
DSGCwbIqYw6jdxRow6tbVsMXhnQSYPn7XweQJ2Jm+/2ItUDNZqR1hnJhAV1AaPwwN0rrVN40ar5w
gv8dcp1smbGdaW8hpNPiMAqOJXJjvJevb6dzCMwioAAHQJTfUds4syCooUcTS2S9B1rvh4mksxci
7daboQ9TWuc2dlkEzzc7/Hwj8OVP9l/g1boHVKoGkRa7K9YHpnNIf7hjtWTh39r+i1eJjW2CVCQ/
fBqk0xCnsZuO9JZqxjkPYzX81R4vRKPcOMTuI64PfFZ89Kmbw8+pw8+pQccAq22O8oJ/hEy4Z17B
I9UyRVeWJZnN8rbfDe1WDMXepxI9wF08b7vkUTvmf/pMYAegagwMBEQxT9df7JDeByDXHCq0iQ2T
qUJhmqEYyYMsMulQPNbdtof3+fWvdOFYB6L+v7CrZY/KxhTwcsJpa78kRKTsjfgF2qo3DvUz+QMc
S3/FAZXrdHglVCxs5SOOl3yP2Y59sIbd9Anex8tHKL8O5JvO5eClc+fi36tsvDHOi9t7kXBFxQ14
pXX+58qA1CzE9MYVBGMrazPK37Cq2s6Wztxq2Frmk1Xsr8/tOQZgGfRfQVdlA9aPUBphCAp27XMM
19sAnIRa3INNEAQPZMhi97Mfsb2NJVfCvHMWN+px5wDx5Rdgg0N/OFrqWKvV78xxO7qzg80f8Gbn
da+9Rzddob857da3h00fTft2bFPi5SXtoE8uH8CoH0oL3sNiT8mDmr9FybFnxT0ntw6IZfgnvYXV
j1ulFKOq4Szn4ceRMNgGBc+75EPR7zyTF+oI0aLyozPtZXELs7bspLOwUOFYEBGYnTW3oeGCF/O4
hIVE3kx2nZcxTo7KSr7PJtjEsXXjVfDnfXQt4uorwEuBwhQbEWUT7Oe5vyNt5gVuGhzCeleWR+07
+NNnz4bULRI3YqWK7ofZ3mn1z0iuZc7RhMPol66fv1qScO6xhCQufkq/c4dj4L5K78Zwz7cawHNo
0EPXG/8BcnmnW32etFdN0pkWea1XS2Uab3k+g8q7gYcUstOvrhzer++081MMkRYALmTRICK0lnlJ
ilY3IQunAwTeCmQ7YM45da5vQorPl85pnNWHpKCUz8oPpkP9aodpo3YWUKRvyn7uAWS+PqTz5OA0
1DLkv/KRliaCOjye/qTBMPUtQg1/8/8pCFC4OKTwWvXWQczAPDIiSOhvIWzaTjMm7SZxcznbT5f/
MpT/oiwZ/19DSWbRytBCFL9+a0Aq2TWwUsG5y7xv8MpLQI/0THBjZOevCJA7IA+LTg66zhAKP40J
q6BpcGGocojotk5+jvUu6h4ljFy4d+NmufChQE0Gdxy4zUUZcnWzdU48JVTT+QBNHwymf4KYxly1
m+vL4cxkFJZ86B5CHQ8bd0FsrC7qXnadGed6PkTiSXxUB1nQlEvUM6Fm8GTitIOxC8N/ux72fMEj
KhyI0fxFKRUyZ6fTGHIxjzLA4LQPArl4aEA+M1ngvRIUcrvq7nq0CxfmabjVIEHZQvmpQ7iZbovy
6CuWjup1GO+LjxQE3sja+N7G8qe7qTR4dPy4Hv58zZxEX1N2uxbtUgGpzUMD/Xvf/tKGb9MX9Fiz
cfz9v0RCk8QHlA1v3NW+g6Eew0liTUCXvdTWJ7v4VqrfXvELz7XrgS7PKEAxgAgE+ILrXlmcDD34
VeUMNESUt3UFA5gqxdls4dWhhy3adLKAsA8Ago71LL8NgB1d/wXntwEmddEPAioQBd31EeNyu7MT
gk86QVU+THt358xb30djiGVtdO9+vB7uwnPnNN7qsHF533EVY59M9tGaX/R32Ox88ew8rGJQM/YG
ZOLrEZdvdXq6ISAew9BVXzxR1rT0aAIOkdpYNd0MSioUBvWsUjTYypui9ecnzWkk93QzuknYOYFA
JN/e+agihHzOg3lL7VfBvjTFqyyDjRp2rk0yKZ09CuzZpPddf2ObLJfctQF7pz9DaVi8mUTMh6T4
WiU/qLnxCS9uw78mdHXJxrNXd2XZzsBNc/kxLlAyf3LbnPrl7vqXO6cC4kxFFwxiC4viDp4gpyOR
umET0zM8VQk7wvibZ52n4zvLthnUpmbryMdepx7E/DIRyg2LRLvnqq/xciXe9vqPuTSrQMItBBuA
dXHOn/6Wzh6cqa1c2K+0P6PyqbnV2Tk/ycEbgt8c9EB8PAnC1b6IS6copBsWB8JpHlu46z8E1oea
wiIpHf/VWBy1Lmx1pLDQg0Bpep1iJ+VMI0FJcSibNvU7mEz98xpZVNcASIK8AoTP1wqC8ShBe41x
bBkXvK72kW88+uxD5eKWVNZ6MS6ylEu1M4RUIdCz686vw8PBtNKzDhbqJKR6b+SQMljBAw6fifbG
grwUDMgnZGLo7aE9tUpaCpRxQzHX5NjpffMBK/COQ7o7RseinG9gw9fLYRnX36FWZ0k3KeVKRsnR
K4p9ZWJw11pr22okY4TwtIZctw3uy/U1fnY4/7+oaAQDoolS+3oRhvCFq/vesoA1NGlPXsN5N453
5FjtjfxNZgdYuffrIdfXz5+IUDVcNNWwYILVFp+EW0TawpQ63c4N8tbYqf0Fdd80Kj5O+6i68eD+
o0z/9+H4Jx4WPIoMWP/YcafbWICOymaKeZ0r9sKMWKS1UkcT5Ex771PJX9zqEylA5HlAK6VeCM4y
08NuaMq0nNJB/nLnW4jI9QWFn4Q+P4rpHirDOOWWa+Wv9Fv4WMD96JMjaXa8f9Llsyk+oDdx4+Ou
D7A/YQC7XIrp4BusfcjQ0q0aHDJYvPHwtajUnsA76PrH/NNKX80ucnmAs/BiAbs+XK1a1sRtHzo9
Xszq8xB/w3MQot55N/1UX+P206TzoIR45sZS7/pAgTRu04p/Cm6q/l7YPCc/Y3UDxkkFNRZ3KI+s
KNIElOrEe/atnPb3Ht3Vt/DuZ6k/ZhbKJABr+DiJPH9duxphiwuzi7E6JubFhXes9zgSlUXoxZZ3
9AlpzTG4JVF0JrazxEQLBhh7EOKAQ14N0TEgsJtkqo5cH6Jta0QabVV0X8OO9xlKgF6y9ds8LF5Z
9U62PIWuqV3kIr6xps7S1/XPWOUCFuOAPYdzdfTI9xH8aFhxoFf/xCGg8mU0D718dWUum03o95kV
vF1fbhfODrAAlo4DgCsLj+Z04xgw8agEqeVIw7e4jNIigNtgkdJvIqrTyik2DZQLrodcp3i4+yEJ
hZckyO3Q71oTQmYJSmyPmvlxkK8VfLClQs3w7nqMs426xFgk1tG5WWSDV8NiZTmARzyYYx/JdARN
h9a3no1nM4cQUKNYNIIWX401GSRWtjuME5mO027Wr4GV2z9No1MNX8xonzS33sY3wq0FbIcyrOpk
RLhO7aEXBxvQ6Xf/y/oZ9hvB06bM3P280Q/+E6ueLZnaefPlZjv+/Gw6HfO6b6njuHLQGJ2OQn6w
UeHeRqlLU/gdJiV0mV7Ld6t4EMB0aeuBoHaE5yVoYb28ca+fb1xw5IAKWIzOkbKcORIUw5BMkKtk
R+6iurLX+pMWTd5+q5o3B3aFGk1B+0CgyjAdxwJ8I7Q4dNrpFB2aBGKf15fahV8D9hRkyJDRQnkb
BPnTLYScotFOUwK13QgUuEVLjljeNC8kpMQTt+g2bkDanTOZbtOpufvpN26ybxLBH+likMymptw2
sVuBWTzx3agFfOeikGzmyrZv7IvzvYff6oMVuKTIcHNYnTXG9edIuLU+SvG193Q+8Jfa3CKFQhd/
OTpPLrElvYf0DEQQ8CLH5zqdEyNc0XrKMq9eFJV+ylBQnNO+qNxnvyfOd+IP9c+5NMzOwHMYjoVl
db+mKQ7ZruM+pNHHiTcHNYL9n1eKO98U3Osfp8mqfgtGwyBFkz65nz14w26ZNBWklkXxNI9d9Fk1
I+B9dAyomw5qgDHToKyB3Hl40+xGNKbNzoH67GvZezCoqsPSeGlbMFRhApv2u2nGJ06hwmc5exYM
IFUMY9zkDHws8KJHv3tvIQ35WYm29Paysbw+c7qhgslhxObPdqu1plnUcjHJQyC1aUnaVI5d/y4h
TUHQQY6LJBpSU+tx3sJ0GJJpFWzSpm1FY/gHpOCA1z+m3oLQMvWgDpzXwTCjd1hNFoiNpIPiWjpB
e1Mhj6K+Tp2wBJGK6aoOHn0RC77XSYN+riMrSdPC6/sxDwM2F8B91agV00F7NmyFcbBlXktjvnPn
sK/u8FNQELLgYPjeEeTuKND7gmVBoR10RmxUFEEqaIJ0qMPuTcSFqXMadFX44ENbB/LJ2in3Jbxv
P7aMKtjxikAeShZ2Qw5MuX423CZvc827H8CkuTaQSSo4ujVNOpS45vgFVhVJu6shgwsv6snvxhwe
ukEeCDrQjEhd652RMSVZ3Y/ql3HAec2hBaRYHsd2i+PQm+p6O1Uehbw46OR72XH3VxskhbVrAEq5
D+rGoptKxGaGA9zyuY3XR/B8ZrwrM91bHdlBuYm/FpGNLqgL3S03BVhCWXlXRRrmQh4d/axLGptv
lobYkekkJijdUfkEkhR7CToAMFPiVx6kNRVgriC9MvUM7JpTP8ylrzAmWXa7apSFkwnLdqe7qE26
h9HYk5MZdEd/0VBU1t4TBceDRXWu3sKlG6tiEnbwXgu4yqTdKFiycS2PeakytvesvLGos3IAKvmu
V30EZY5W2w48HGn5U/C4/5l4wwghLUt37aIPgg6oaOIO5BZnqFMTzvhehHS9nZHQVRXy9nngGybL
fs5Df0jwCPSp+kQpYMNpC6bnlFtcV16ukpAM6TjghQENZmfKpmmo4Fy9aCsH6PKD6qkmCAjX8N7M
PCsSCGmjNBdX+BpbyHsIyHtXEO9Nvdnpp/sRRpTWMQLyIj5qK4Bxk9NUQm27YPYhgBOFw3cD8bVX
WDSEzyOm8bm3u2THGoXYTT2Y9wEIuDp1K7w+MwfWnUhhYGMNCcWq/sShqP2JBGFZpK6BC2vaDwTj
FwWWWBqZPnyz+RjhizpR+8ubymZMa+XN96SusPU7VDlp6nVoM6Nx1WmWzYUQXYp3RwL5aIBv0eY1
I/3s9BT0dzMR9cM0xuwdi09gV/KgfGiichFciAeSZECXh3dGJEanmEUx4hdMFAvE5m7axzL6YrXA
ysOypWcD3nF1MedzwcuN3arlihOBBSgcbEpTSnn7ScqA94A5uwyzRSsLR1ri8nfWjW0FUcweP7Sa
QxZnXcCdKrNgK0oyX9jJhJp6XLxC1KO1U79A3wyA2ABJWQRHofdAFaPOm7FMMOgQwnEpiMnOpwjA
hilHyh7+UBGsSNJZCzpnJZzAX5uKm+9ybClgRrKO5B0vl48KbQ77Ec6LUsNlFT7lyyLDgZC4nbq3
CgVEF21CHFidy4JmM0ez7d3VtqI/eiMTMOlIYQcbz2mhU4Q2hb636VQUdyUSvzEdbY86me9P+BDD
mIwhQEf1FOSo+I8QvvTnTmZ2wb0vodMJH8yuXgxpAn0sSHkY4ipQUnUMs9oGGU1NSb9vQshulryN
rF3UN/wNovSW2seJFrvZNr3c8aAVTopvYtEtEzyJj2UJvZ9nYH6Jm1uaLz5kcz0+mJ5A5m6a0H1P
FQvZUc+wY9jNxupeYNFjPaKcTNnL6Fq6Plh2LxzUrn1vh2Y3ATICp/4X8BbhHerBt/uH7iM43KBQ
W3036Fm8TLCX9FJ3iIPnvo+6NoubSL3OHaN16kkDc8RE+h5azhG3h12MrGnesKSfvW1FTM/3vr9A
gk1MZLOzKkjbpjVoYq9QHvHsOyfsrXCng6l4Mg5umiwEtNxJLZ9HP4yGsPXTHLRDl0H+0/Ne7ECh
2uF7RSuPRsv4KMHBQN+whbZnDn97l8Kore363B0DMj1Y3ViWeWk7Q5jqyWuaTUO6xIHOP3595mB9
yixEgRTTCAeP4kMPk6ZXZBqjkzIcGPMDL9sJ8ZQfT4AudURmjovnf1Z6Sn9Fuyr6CGW/8mvNx7HG
Be1ArDpIKqMOeiza/o5yyzxTtA3qbVvZqJqzIBFhCjNza2PbfQe5qCVYrsoYsGxD42Dvkk6OmQeH
5eTzDOlVK12MNkkeNKof0tjq5m8ESt0mLTDREHm3RrBdBml5gF9G3rEcJHe3ZVP6LkjwdmH2QauS
IUPlraqQovYTeZGSJDTnIHSO2VBCpASHggjZPZkoiZ6HKsEqktyOumyQ9qBTsvTQcpznQbGQasoG
AAss7qxItPwck9CWwGTC7XrrMAI7Lb+TfrOxiSK/TUCN3PA6iJ6gK7Q8kaDjQXM2WtAb0OHYYoNW
KEbnBXqCKrdG4fYMBpuW3WXEQ5RdT1oourkWUhqjVNnd41vYT1ZYT8WDdnpe3gU9/rozRTKEu8ER
3WtUgc+UDYXU9rYNOW0fSFVZD1ZB5HtTB+zjFAyTybuSoWIbEtlXYKR3Y4xXuPD1PoECFegwkB8H
9o40UYIVaVAqEJ47OFtinOGZ+d1AXoRHWwV/Tl2S16Dr3E+8E3GSwqLe0Q9h504DbvMJamgARrR2
9bkBi0Kko1+gTIXMA8cNBGunMfdh7FeDOzt3XWp3sn8To2P/ngcmm2xCn368Qz+oIiny6cTZFl3L
kOshB0UhHUbHkH2Hu9yw7alTQXnPbpINnFhjCV2dbgzuiOu25OPcJG6ZxxIaCXlDe4e9FAYSCbk9
FfWnzobYYU7sgvmHaIjmOp91L8luLpUI9lAFa5I93hl4cjkAQzbfLZJE5KXAHuKpZQHUl499PNrI
sCjyJ2QLcTROL4JCufGxwa8S+RAZ763D6vjmFqEjt8WMfxnLjvBnUeGNBdRwZ3/xHMuUmYf2/0dt
kfln0NlxuXGKmD9zVB7vxRDjCTFUjL4Q+HS0e9Vz+yPA9KivLpcu0kqYCbzj+Vp+60s6TR95QWMC
z2zSIn0Awa3c2mUzy6zsnbLKAilIDa22oS1TgYzhmBDb/PTZEMfpCLZQktOuKvTGChW+ocIl5qUw
k/HxV5fwd6i0As4GXw/1mzNRfGqjwdGbFkcjg6V8EHepFwOqgjKhItWm4JFXpgOU2Q/u1Ax8i4MM
3P2qjshjXbkaiYvduh9wh4QspfHUfBUT0pwUVuN4VEzViH1k6DxPKSeY5TQeqzLB+4MN0y+ni+pn
hxYzcC4d/wlzBVlsWj3gYKzqtgQGHDXdN7cJQmQdFgRl0Xf2pmNS6RJvF9ub+catcRvIroSZuon4
Z2mcYkcblx0TeErt6GzHb8QChX6wmuHZVnZRZMwvHH/jDcr5lpQ26gSw/qnxObrYz+068Old7JUR
Pqjow3IXEbvtYB3Wm+be7W05bKpgLOwUxCLgW1FCh1u19js1PmKKkH9XsUIZiiXKYvdJK617EuC9
ugkMbT8Xbo+iURkjzU/BoU4CKMKY0aS6c2MDFWiaRBuqBEDVY8sHF8lI4Vd5AM1gkeMxMzdI3WfU
M1GAAuYEejGyzKw6Stpf0xhhzj0NiaxM1RWvdwNUbTocW7h+jnh+CbVTdcD3AVEVvQPHwndz11ZS
P0e6nTk2Ju4sBoKCBcQwIHrDVkfMYxkU1usnMfioJdhkyTRcjyFHsw0E/LNIoWAGd7XYVCnuzvBL
3zTBm9fVeHBIf4TKvBXXLU2bbhgfrV5B13MMIXuJmhk6XehAD0ZlkyAxSwWR8ybASe1krkLBPg1h
OWBndGwhcAUlov6BBADJ8YBjVIk/ioPbg2mBzMqJ79uqN1WWhJqpdI4tOafUTgxq0FX0hbgV1Os0
TAUNuG0Td7LAb5In4wlfpqwlIWzG+oCGi54upVnMKhfQfL+ffhYkYnYKYSVW52UXDgKoPdk8w2TB
erfBvEBFJxn4BHawYk3Wh3GTYFGyRmRJVZUvJlD+s4ZvS7zxtYp02lrEwOiIw2oVnk8waZh8FBZT
4OxQT2y7CpnoqMn4W6HUCfSpP/gPLf42Z/YQsCdAdPBs5x7lvwZ3pI8OLUmziaXClqzDJq4yhqyJ
ZKyiXpQTNwrQ1a8b/KbAH6YPtl3Wamu7OGhworTRK1Ze+TJAAlak+BuxcidhokTZzFVPxgiiIO9V
tiY30IDF098X4wdOoGC3IS2t8IQa4vrem10K+7BQwmg4HPvmsQ9RRSRODZcWJG4zwTPWDEFawisS
Ggzoyr91Hqs/wjItRPkHSievtqC22IGFFbppKe12Sl3sBjhn+NBATrkr6a+aK8cG24zgGCyHGNbw
STiXPyF9Nn/sqtGfcq9AiQP/k7p+wMwqSM84oXiESobVYdYj62VyQa11hCfsja3qEKgwh3ph7kJX
gaTOQGD3XsSG55TUoLgVYJuHeYyX3deYFb69GeuQP/FqNpAGt1j5dcJrNU7DPuiCtIX6XZeyksVQ
y9QNQKSwdICwqrKq5OMIAxKx8ytashzgDBDpxj6oNpADdIY7joI/GvdKMCeFNCj56vj+0NzjMSEc
pIQ9CndVbOG52sA318U7jLViA9lu4myIBz8HOdZTtBlHVv5s2cA/CFQ/yzu3pV5713LdyheZEIbL
ure1yMahQROKtZyTV+E0qgJ5Y+78PBawzN53DldfDBUxbkYdJJ8J53LOlis0Sv3ZlngG2xJPFgJH
S+duZqalO1EEnbd1SuS7cWUcBg+3oYdZEsraQaYtx3kKSY2T2zS2flKuI5BcU8vFvue4Y9NCWG55
EMpR/UOgejwYYWSB4rBfBglyfd8nd8UEr12gs51+OSldYPpk6TdIYjvuyTTEEkRh19QFpsv1YXUJ
50U/zlSFd0CO4uhn/N+ZHWAnqDj9H0Vn1hwnEgThX9QRNDevwBySLEuWZMnWC+Fjzdk0NFfDr99v
njY2vLGeGZquqsyszKoMlo8j1tpm82g0w5gA2n9SwiFQdyXJl1puq2O49wJJ9Ic/zibO8Z5FdV1z
EtxMEhog06lF9pBGUTPhr8b4PHJDTeTkho1bOLl2tu6rl6hkSBmOuO0Op/c9nNdLv8m8qHT3tJ1K
HZ0KfZD1Mat+RBJZ7Ivk6qu90yablkycTdNL9ovH6Lt7hRiJCwhBrP1yh1+KGU/+cw4tfh5jMMtz
SHc9UzRv/uUFZx1xZbjMyRNGE0kBtNxGTwNW5wkwoZU93SUp6bSEFSJybUo3vnZeoD4TOR7vrnB3
BCWrsP9cLP6ZZbxFtrnv2ziLi714SUbBid/clvoXeSVlfIH4+hBNvDJfYNsRpAmQ1cib3O/nIeaK
ZnhfbrfegRruzDw91FnY+VP4uLA+UlyWvYu6VLg1d+zS8kRPHf6OcFp7tEzZ1lgnzpoCyXZW2XD+
6U291aeqKY1PnDxSjLTaluNXvC3e3373QuCbPnBf13GftrSa6I2yqPd5mTG51bi8h7qlhiae+rO2
+FRgRkSHDzhoFBf4VN4yv41e+owghf5h65KOe2yrGZ4KLJoEc9d6Czl1W/1UbHt8nGLHDmXeNcrD
pdASApy1XAf/dUObOOnqO/pRm94DGqz19OHKoPMuvXPMj3E86jrfNThNWleT0z8mbRtW1zBaJ3l2
981zz41YIX6qVvW8ZDjyrGeYhQ35eODNSLld45S5WKXXXFfu9uckaDqRu3UIwASUFNXZeAS6fgp2
0dQPm9cQKTFJiejdbHpw03aPaz/bx2X+41WzHPIAaAWLK1fPWzZIVcendfTd3/hBRjybox3XrKbb
cU8HkXomW427fcRrtH5Vu16pAu6gF/ykR/MpFpHQvZK7t+Rr3wU0AFXTUd3kEP7YghsEaREZ3OlE
6O1u0E41ZgM+/Pok+iW4JqA5e65Q5ci0x477Gi0MIKck6VR96Xel4vS2EcldWor46zgLMi/Giq5K
p6vlasgjBD+IB3cKttjBZ5bSdC+jajsg402H0aWZcUhnMXOBq1z32OK13GLXc65QVmlATT8uMqlK
B3BZrXo7J6MBGR6Zy6q8K0ljbMdAtDk6CQWmZyr/YfLHyFxLYmCxLm8trxhLzHGRHwCaFciwMnMm
RxuN+dK79rPhlOls7bqWpnfAHlsOSUWex+o292IJlUAoLTxAGH7E9n5qqYC0Wf7woNcWKMcCln71
HX8zWcLUdjVEyUx5q62DUWmr9Je5Whw+QrDAHCLQZqPi0PWfuIq5A8vdeQfUafdc6t2jYeqRIdLK
jBqrHQSAc+aSTjmCFM3xP1knIXv6ep2cizsQ55s2e+WsOfp1p7/SiCid4W/I+8TjoivY/Sq6RKyf
VT8WzxS/6Mj2KqsaW2N9P4yDO101eXY1wK6jxH0j+3E7Hyv/SCF4IKFibxlZm6dMJLcVhRhYaF/2
KPcY1cyZSNXwtR1le7+VHRmZASkdQZctqDbfy9W2wzfRraV00u1wapck1ARDNduiDRqt3XeYpKV4
aA5QlQx8xQtSp9PrkZu2sEMeARH/2GtLh6R1s72UoSp+BNUR/BmL5uh/ELe12OeJEhK8uRTt/e4o
WOx+5lPaKj+cKaC0FcngPjhB4RafmzYHD6wfhy9y2NSa9UlX6oz3a2XtyYvGNi+tV/40jow5DH4f
v41bjBKrcFZFc+LYon/dh3bjWlNqAmN1p72Mt6ybtWovQzzdHEWJGPP10+bbSd+V7qwlJqMEmvav
+MVKnsWwhkSmNE0jclLlQp600fVL1+nap8+TxfoXU9c5BiCHLGDMh88lrtp4PQEXRYVF3Jl0AZFk
1L0N5f6ykoh0Pzcicrmw+0rkgm51u1/nQ34HHZ8fx4gB7tLSRVSn0qxN8Ih1j/lddrHZUQv3/vzV
6xxE5l61KxBspkVG70THUTbxf1J3ql3X8TqH1nb5MkV2vV9hq7imhexqOje5PKrJ7MP7tIddDfKg
wyq/IfB+Hk2Df+3s4qgrsZGVEGkQ27m4IAxq5Wlsiliy5Bup6n5oDx7XsgrnJ71u2GDp25Il6ccq
gA9iz/X2mXwe1zY4rC8ovfHxFhVGDwB203SiMw3I1u4XFPm+NKghBJmsbtbOazi8GGak7lTH3KO5
V7bFeA4aWRYXpHfedz+iS+Fni2uR1zPWcRVro/SQy1AU6+lAczFf5LZ2zd2cTH7/YCWRrCQQRETG
hu2s6o/t4Eq8awramwKMb8ddIKVMzMF/Hi6W+4NzyPBuLv05xFfqtkQNAPRDiWnY/9ZzGRV/QOps
9I3y6jGE7P1NQGMUTVIlx/vD1zqCu6o7utgepIbWvhLXyfc1QJepNLEZBdAWrACamt0CjhkWp6/c
VMbJjqTX+z+z6kM9iKBS27kaov5pquWIjEQcHl2amY7ly1AZt8vqceiPl5Y+5F00NHjZHobdG3IM
qJysFXoX90mdrPHH0LnHpRsPeomDXabuDkNm4MwhdtSQlxNJG5dQbTp4SjZZs8o3tNNvWXtkRBGS
1LXpIH0nvMZLNz9FuGGG6T7N8kTo0/FYEFLjYvNMy3fytDoerHZMmJZFgorH703z161aJ3pc9bg4
YFEAYTSpoQ0zLpypuve81ZiXQLsWnkMrpzrXTUuzW7bKB5K2sQLhnOOKUcQdaAt6ddy5Y9y8VfBm
CEpFiEqJiIH5ZcRD5GWlu67v4PSBF3pqY5gOg2YiqgrHfefHjJ+ZMOxjO2/h55rwsFLtV+slqo+C
XJZQTT+PIJlJSgowvz9XY+iVnIJodNED1zMA6WbCbxIcU4EXhNGeFuMY2xQQYNep3ELx1gK5i7TU
FpOHpi+oBRuov02TYY8UoHTtGz4NARZZRI3mLRrd/RRxW79t+9D/MsB3z80604fhE6Iz/ziCu7oD
ezoNO5NeJtuZz1T7nRlz5a/Ov15Jb079YZQ/ukroX4QniiUdVqtefBosP18Yuu1pco35trG8UaRs
Ah8fS0cq2zzEfXA6qn20mb41mPAXYftehQdDuQorqJ7QrYr3tpsCBAg3oH5m8D5ZtAg1vezYbHll
13rL17YLE94H37wmcNBgVHO9h9kEkNJnUzUkP/YKJdJdR/P/9UDD+1rWKxxeIUdyfott3Z86YYCg
5V6tv8oiot2v6q63qQQ5u5/6pg3Pm+ybu2Ladig1OCEWGIAyeY4M8pxRHIauUEABDU2jwucdDOCd
4uD9QVUCM0SkuIZjw9r9TTRUdyamZXj3+CFJJlLU9FQYJXYg99r9FS5T/HXqxgEGQ45jm4l4XrnE
PNe8z4lTfJM+GwHxfCRve1y0DtTOuotU1gagv1s6EDtbS/MNxXCAF1pLvQbCK4OPxd2q+jJGtrpU
5M7VqYGH+mI3rCpT0e71vWeTGXZG+81qspAO8M4mPjatB+zM3zKCA0kBP9V34mh6gDBAwxeWE/rt
xNLLlJDRtDtsIspq8rKgo4lmhlgLnnS1e/cRW3pNOtp6/VM5/exjJLQA1MpgG7crPeTqA9JDZWeI
8RWk2eDb5jxMhfM8FiPZspsF58pibXm+i++QqmsGDUQx18ht7eYSQ7Cvnf3erkXzbxuSsc/Kfo5g
kZo5fOtFr70vk/L0O2z/0afJxgyc9VMX6wvf2v1aVn59pNNWJ5fGo2OAgyjm86Tq+sWMB0lpYztz
qPx6ZwRWY93dXvJdX4ex6aA29qJ9rcbpUGQqE7Z7ChZW2jLH2+M/R+OhpV5Usb0gEGifFR/zaSmD
jRMx3VgNhuL5hxaz/gIwUP7d12pidKRr+0UW0PGoWhcIJ97DeyVv2td1ToJXr6oCJxV9F/7r7eEm
p7VZwv7VelBtnMF9uFtmjpVxfPeD2eIGma8Riqa17PXDuFT4dByxO9EPOe5d1e1FdJq8YEf3FLbV
r6Sz87d2AFdIZ6bl/Qw+aYsMX0z7S/hkKp6J0xp+oJKg64nLoA5z2koRIA9YpvvN3dmCJntoHYEh
63G8a9W+DeeGlvc1qrxj/FlVKEHQYQcaixVPIJbLVCTGs8BrdHxYpgSmOfT22ylrxvW4hptb+Vf4
CreCLsf+9m4ZVtKFbWg971LN4nCvTZeoj4ZXzQepNYH3Gyx2lt+7aPPMT3rLEnXFxq4V/LdXnV3R
aJlxccufAPB9eJntVDunThNolTI2hCRZ4daEpkJFqKuWRbIYgmRwDp4ddAG0g3UxjPfBQSebuzDC
P8MeajwvuKOcU9+1PpIJ6H2kl0wf9ZW5rNiy2G5Fcj6OmcU2vwWeuiSN7Eak2/sISBFt+r84gYAC
eWvm94ihLOa0h/yQKzK5NuOFmP90cawUYsoDOXSybEKSn1g55uypBRA8Vc3Yf+9LSJo/MX8cPQy1
I+rMDF5C4URBsEBHlMrLD1MPAkNpqI8oN9htsUqxF37yMBRT871bwM+5T4roOdhD/98y7k5xmmM5
yLTc6+gz7uUEFuEsDmwwTPw5DBqxXZsK+TC6RwZSxEwOvgX75K8tlOmsgQziqhXTKdgsl6wVwJNn
ghnC6cSxAxWAq/bnFC1Qj1XkKnhRewx7nz3d1vXTFGiw0RD0BCWEj7rmnr7VXyBONa4sa+2jICoo
uSrrcLbsM8+4O53rGAevjkyOFdJ4Z5QMprGFt1fRuDHsJRVQmue03RkZTOenu4/kCNYz6qHqllh+
b1154zk6tr7u7L4VUarjNZTc20kwZ12VMPwsdPRxKiIg0i2B482A4+PfvMcW0ciwzDCSdp7InGDz
Yv/utoaKH6ttFiekU0Nzb2qn4WAeFbTYiowiPK0hU2vGhRotZ+i+3ctx5aj5gfZG6bxVrmefym2S
MLwGfu44CXdqjtMy4En6bE0Zlud5goF6Djz0eBX36Rotzxto2paT93pU93pYVftkQqdyLqvfudtd
YjbgejU1jnhGUmWrax12ScS4aftHUn7LmSZcJGvzHQCvJS7WGYx+8cyOhxWMjz/Ub7II2uQu1hGk
y9KJIOAXBmb+ICtcjpdeKjD65HC2N4/x7JZyafabX0I1dbndk22/JIWOwO8a0fHtxWD/ohUDDnO8
JlrPSTXW4gJa6elz2x7EoRU7ZKv29+336ollOUtR9DrvdbzbTBymqLLN1wj0dj4XBAvT3bOq1qXE
c9JJqE/9VtgHhHezytDogRdVGK8ArANBgVyqrU+yhZQInIZaH8upTrk1nizzASIbz2YYXkpVgdRT
aLfjJNsAnfFYJzdhkbOFJLiN8fyTKaf8FtnyFvgR1TgnT+gYRpAPdjNPc9uvjwae/zgrMZYlO0w0
Fj+aNZq31K+HuDjzkBHC9R3sb6qQNM/5sA06QVXhHgnQR1+MZA5WdZv6GJ82p5o47pgP6VlEZWbU
9keHVBE7NuNO6/vBt9TfpgJl3mkJlFe9rAvs+Y8yFq2PCK3A2iOQuqPnxqRxfTIohB9Hoer5Q7rY
qOYaWR5v20rxzYghZ9+/lBPuA0M51vwUxT409atSMDTkpoqtAwaG3AXUqo7ice+1D12EaX6VwmOE
/R1aSevf91MgjhOAdW3Pw5KwS7IOiZVnOtQ4PAHi9Gta8ciLu70uzZOAxNJXQqad5nVJALPenXio
3Pue0lP9Xfoonh/kzkYQtnBOYK/71oZfpI7m6kJcnDqyvtolC/ohQpTHwnasH6GqZHtyOQ7QuUrE
B/M2pEL9nVx7b/riIlBLvs6JiJef/uA1nC6/3Nz7gz4nzGH7DO6ffFmVH/PWQEciGFnYkOwkVast
ovgLqV1Rclks/OK16+akBSsN6eayeeL9ucAET0uKKa8vz3iGkac+4saZcMrmCEFGMPnVPbE1nMoN
kZW9jNoJ+//k6JCUexQeQrd5SBIFJzZpK77HfquCU7OIormg0rBtLoJVDk/cyt3zoCRlUMto2J47
vl5y7Y3tivd+EXZ9cXB+4aNTrorHditob61ayz9SsPL05eb0BkQPRi0eYA9x2enAe7cce2TZ/N1s
6GIpNGmCWUqrfdhTcPjijuQiKlg7HRZGiovbdqfDbp08O9zN85uA0plvtA18H/1mjCYRkLqo7pbS
Lf+ARGykZSK68fa8N3uBhyccXne3wATAJicKS0PRJ2I7B06A8cvuNnF5Hwo9u5fgkMdbhHfucRV7
41bYucF/p5Pxiz9tSDr0aWGhq4MloWzrFCwGYBfJC8MG8zHpowDzw5LDjKP9FuscUj4SijXiNOPe
pCRTNF+FXoR54DVHyBAfym9/9x3zGCHoWJSftmR1w9xfSXN+G6U7hCzy2r55CHW0PhCYwgi4z4Kt
z9k/sMpebSMBr5Uv6rPYWwQjXqB9P3OnAMUvVZKy6gw7Y4Ep6KVHYlXji0Z7bFNF02NSZ41nkau+
x6dkKUgdg/IXETQGAi0/pQIhgWz6MWx+tnp2Pnt/XEcwB4MOD91FYlKzRdFPGGI/ugSxlq/MRwHN
9dj4XH3NNNZfIU3UdrE9VM9d03u3d3l2LO9+o2wIbRVayrTxwzEbW2OCB3E4zszgxgbZvSiFyyE4
AsBtN2ibIyUZivnKLK63o1vpZXzXo4Dfr+LQDZSsKmnIhB94tw5iYha9OWQkeV8gm2AM7OLhzl0O
PLIJBpr+Ke0e/8qwacKTglv5dugQtCZZemc80coc79wc4ZM/Mod+8xLI0MtYTPb7Jip25xLdTy8A
+sNTEo81AbLrtL/WbGZul3rszXHuGO4P1ISj91/PaQpSYB46m1p6uw9lSrYyW9LkxuRFEs//AjHt
/rUMF8mXD6KiBR3C7JFxKhC/IFHmGtXdEL5MO0xbhsGvIWq6n1GUmdJZHy2ldr/z6VDkVe5JQu7M
vO+Ef9i5+nDqxP3JdDZ8XbH9NOmyJU6braiN5dVAu2FU5jcDwvFQmczZg7bM4V2JyxmiZnzUci9t
FmMNSVw1xMH3CCGgvkY7GqHfBrh7QRpIwEaOflzV98AU/og/gVqddLE6RlVWcuZPaMYIfWOC4MC1
hOKALkyh/S9au2Nk+WUaxHkuV1QVtprkQTz24XxZeXvanFTJjRb25v2aJoFH82qm2r1g05AgDehj
5Z56D2wtX5DsUmd8b68J0dKYfdZ+O/eXXtdzlfO6shIXkSoPpBNXzt3hxYK6GXndyiYk8emOc4vj
NUPZFdQCihYKA1uRqLo0WDyuLk0HL9jUD6fZcZEj2hAClxHrph8MXXyKs02jW4JV2OSO3RZxcOTV
7Aw89EaOvU6qWb9WKMV7oDg6iNTtGpZMDdDydqI1bq4CT93hEQo9eUvg/7tT5C8CnfykwiBbRHd4
dw1yVHsPc8DbIA5k1SdFem8J/zj26FgbYKEsrMtR0cRH9nscMh9loJyyvGxhB4ffTompTyZUvsyc
Y3Vg+dQyvpjGodEIIhz4tjAYkNTuaxFe3SXmMxv8gr25jf8LdCNekeREz2th0BoMeGd793wY8C/b
uF2XDeG2ojYfY1apGQP2PzNe//0PawZnSKN+d6e0DZsyeIas8Cqd10rgLp9jXC/duw6OjmMHuSxR
4aM1PhlnCo7vVQx8m4JA1WR3z55XZa0/LN15Co/gq+TpJJkOTD1+uWlpfgGJK2LSjrGeMq/X5UvR
GDp6xcm6hyjh7HsBM+WZSJ7ptcJjzk+DHTLxMs+lAO2cnOIH9/0Rn2lBjyJXxQA0Zybe8CzCH9d5
7CNvv3rHVKK13eeeVruegZf55q34EUWHYfJsa3ZZ1s3zi88ZJuh68/0KEGpwhPdL4KgJjb9p7asQ
PpnVawzk8dnPnmFeGUb2+3EbERLDJG5ioIx2/6aKvUfjFRosw6KBvZIzYSzG3iuuuDd4mPiPCVA3
3nXxtHyOaCiqfAx83i4XffF2rU2kWCmMpn39pnHZs1/cap+qj8jfqu3Mb4sVNY2geF+nMQpPTck9
nI3dHNj7TZeFidB2+N6XjW2OFTGW8djvqsl5TkERjvUctUUSnte61TdYpk0+o0HGv/vFtQMq4N57
E8pMP/xROOwoQUw1pz4slj1b6iP+Ng1tQ73lpjHnLmykYM+yHCq6ZA+vS1ij1iu+Isisp3xe4xVf
hGYJxlfYlLDLI00jmkVbiJuSMwwg2kQ+Op+Lv1bPzVR5RP16O1Bj1zGufXWTYzD5UNYWNcwmRpMn
/Ry7+W3TYwTBsObd3Xp3zNCHFG/bVsCamqquS0oCF9mJyVg9qGiOKWp+CQpNX8UCBnBy90EIzvyX
/rm1j7o1YDbRti7xSRhXV3c1T+G/ORja9tN3WAcBk+LmyddlA63wjKGEJoM4bD4FZTWfwmoq2188
QEJiaybUJbesjGKNQjVWeej57a+B8vjkbI79RIPbBll8BOiXRrkGU3ZMTvhrsd4YnGduzprBMBzF
d9ne1sSgnqnSvS6S/bfHDsNTO6A1+21MY8XdhCraydHr1eNDs3LNvB4lVGZWhw2oAiwvePCJJRrV
3YEmF9Nf2iDfOc9xaN371tp+eBLSGO41e2xeimE//EhgjCdROsii9R7mPZiKHIEgK55EpK3+SzBY
X9w1DZfA9aAu4JdWbjVavMFdq4s5pq09V/40dtdgKlV0v1KixR0YMQSo1CM8PAm0s8ypjpVzLt0A
frxkGAPziMv5pZ4SpnUn8Mf3rRrCPR3CGMZXopl6DZO5JvyB9hv7EJc1UKQVFXTorOKRy/0Ih6/D
LtCSh3BP6xkJtuRTFzuyeIzTLAK7w+PSgAxf+8tohPa/cByj8mRn5vislADhKXa3wr9wDx5LpmRJ
yGPiSFR8M6owft52WLKSeO5Pdo3H187MZvmWTJ3nn/TmFL/DCcVJ3QVdkW99Uf0trV94aTl7df1o
o10AyLCSVX1x8cv5DbKR/F51xAjcWieIXzqmfWImehRt7aWFLkNiDFO4vBbsPyHFqNRE+xkElnfx
iArnPNXzXt1tAfJf7imn2nLHeON+JmAsLr44TuFSubbYHZ5xtKvqfDEkKkIihNEUf/qCWYFD2u0f
GwmI8iKlQfAeF0Miv6zhAftj+2P3HgsfAcxZRu5BoyExzo6GU8+Sxbig8OkQuIGC9XaoLkG9BwOC
Bi0H8ADMmJeMTnDnbxKIjHuV+OJRSmDZkrdXBqTwQEQPbwrKsT8rAIEjG6fC5W5IVPu35ryhp4Q7
jRh/5LyQpdO3gjp3s35snGbzfkWth4lvmXgb22sB2EoOWlsd4M/0Ytu2mt8DPNh/ye73YUsRR6Im
7N4T+zOIuAPGGHbz1ja44dCEC1foh9lpW66orhw+DEtvkEero38eg13fjLMv3ktiSwwo9bD0P1yj
Fj9b1bw5adD3MvyBD9qAcrRGzZu6lVUcwGMbgRIbmik322ywx2cvZnGcXZ3o0Ge7T/bB9XGRT5Gp
HdXTBlIlGZlrEJoFPx79xx8OgOM51jNBZ2xveOo0bfHxvldJ/KxYVjL0y24TPTrAleq+8Iu5/EIu
cROfUHHV7aPvmL78Zsmu8gztU1IrlAy0VzsCSm3jbzsS5/U7xLj8OTkwRCd23kV3qma0LlzTVUSh
BV/Y0rJfDvBxGVRvOI2063WVqKyheaxVT17h3vZt2LnbGADxoTsVnaBqFF3V/IFYd4D3EA0syXNo
nAEfhhi/loyTSH1BXh3/nKdGvbURHA+bNEoByzK/yvPUJiGnqahmwqlYSf0C9cv0OmlffUX/fFvk
tWT3krq6Bz9N5BzqGf6T7sliOVTmkZzUJ7iVRxWDi0T7swSazQkJ8L6GDcnCwVGH7Ez0N4GzU8st
/oIeAaqtWyJysUKGsC4r27pNqMsD3H8R8Kf/gH/L8i4ERdLnOkSqRNeB0J5bbJZjzuKnVI+F7Cp5
qul4EcHE3YoosnM8tT2VdIz13RY1x3JxnN58NrDXMg8Pb1+Z+yUBXFFTjf/ZwIaflTMOXBO9bLJm
jdtnXWzxD8kqyGckGoMQsZQsF8oonoK8XzTroUbq9tNsi5APxOWwJ4GUvV5PbplMd+02B3FaoJUL
vnjzVi8/GhMsRcorHMkU+WZh8ogkVp0vvkD9OyQevmlN33lw4aONP2iriaUIWUqoUlYh2EtD8Y8e
Mil2yxOKlsLedjbIUOKnp99a2zkYM/afZ4cmPTB7PkxKbj+XyQMe7JS25TX2B5+d0eS2eQeZREOf
CSikiv3Hnf0yFxH3t8Cs3iNoxbyAsXbzn97GEfs2AUgocBNrNMd/9Ev23UK2LedyGGhHz2WEfrbH
brnbcjesOgxUmO8Yvv3WLllcF7j3TaPu3byoDGsWvV+pV52E1YB0RIUmm9dmdE5arkKj1yj6b+xt
ctgSd3XuadSLOHeIv3zFh84XD4erpMkbuxT71ymsFL2vGRI/TwD5S1qwkLuKlwJxhzFy/sD9dAqz
JYLxK7B2WGHoYvtR1Eu1fRz2AIw2blgvSLtux3QrW/8/4BqeQ8P+ZXF1lmWk9+a15inZw3MzyMOA
J+mveCD6KLPyaPRFnNrtBnAUx61VGkuPTd0pgdVEUF87D3udFCp1Ve2/EWA8FqwDuQhxwrKcwNNK
IZZ8P5blDeK3R5PTsYMA/l8XRR65ZnuYkSADi/JLPjGdt0/hXLBSBBKlVRboZVtO8dE4a7pMty3p
QDhQujXrnmRf6dB9ABtZPtdWrltq12Z/VAx9RAC0RWEv/XqTbMJCO9+sw4/ydZ1hLO6g1dYB/52p
/4N4fmBMJyr2Kz9gY0Hp0LZCg9SeOcuk1fAMqy9ZMELWyI6EPszzJJahy8tOM/GLhA9xCnwT//K8
hXUDoFBU6Mp3F1rxEu8njKcPdr55HdSIOuEm7dwEaSKZE/cO67uIBDNgzeQjJL76d+80mn8H1f6Y
O8cha46WOdOwTu9lQcuc+duhWR1YivbbxBKbTGNUi6C8gHMpcnLwFYoSmt8BmPkPty+W7ijpWRnk
kVjvbOvCyjTwup33vUxwGqNbWqLH+nDm57IW+3Plyt7JoajVeAlVYv+R+SSmtAlm+EOM0Jfv8BjD
d1aQKFOx17XBVU6o8B8MzOUf1RZsLRyttwanKqzaFxyrVkb+0Vu+BgM0/U0OQBm206hefWs694S9
DcrJ8rDNfYG1Lht5vdPedeEQRAz/0iv6niu4HpJH7mCB+KsI3BgtgRT18OmjR8Lqgi2fqflVo4hE
sMiJUPfSF+OWmyBIWBwpcQD85jjM4c/+2Mfmnrtr/YcZADbtDFpLdRlV0H+Q7yIC9F2Nnt6awdfi
XPdd/LUGn6S21g4Pli+CqG51gEbSQ3tIEYbGh9BjTJ39B8lO5Mi6U2f97aR6kMz3QwXl82Yh9oig
G52X1ok789AkBLmdZm/w6q9bNAXmoei9mzB7SWR16izdO4tI7fGHNWL4I+YcGhvGQIhniOLyZzzR
O/FfFME/LwLX5elWOkolfw3U7ozo8GqOLU6yvnOLJzxh6uV/0t5rt3FkDdu9IgIki/FUWbIVnNpt
nxAdmXPm1f8PewN7W5S2hFn/yazBGsClKlb4whuWTWeXT63UKWKr0y1WvjuFI161Kih/DJrS5uCU
6gzx/ygjZQWwYFcmAIo4xMCsDm2ko03TMfptIUfy8AAbJrWe4Ff3LyIJAUR0QQ7tfgzMql2Zmeg4
cuFD84PtQTetiwJLWgRZkQOg9FvhLFU55rEASOVsaBU0b5WaiHdKL0EwAwmFYj+IYsvCXdEtPges
kAF5N3IvzyB9+D+Kwa4+bCI5DmCnQUfpAJ/+VomQaCOW1HHmwKO75r2VwppWXs2tuKLzIzQsyDvy
YjhFFY4hcgRFzna5jkjiw4Xdp52GKWwMZLqhEJHyJgy0CGvsPGFNJJlnrDSZOP/JblvbPpmwhkD5
ma37LFE1bI6d0dqIMwhSm4SquwTgFkKnU807KQFUE0NSreZynhZiowkPJFpITmEuehp79jzX3PI1
CfUG/lwNTYjOr+ksG03I2jYv04yWjWcWH1khleW6iSO4rF5dRwul8A2D29tJctD5SEATbskfGTLD
9KOTLKXgGoh4o1DvHWlsRbykMqGXnJ9uiOdNoJLH1ZrqbVosVNwdfHgHfLsfSu13op1YUAhoE/8Q
AqCp/pDGJfYwi5wYlSJqpJHJu+71hwwWwbdWrQDPJhWxxEyoapu/9KgfgecbwJTycy09+kZMWvvb
PAub36EHQWkGYCnnfshM8aEnUn8I5Z5NmPppFq6avM7euqCLX0w/GihJtHn/WfNY/26AqRgjUao+
JZ4vZQvsVHoVdL8Mqte0Ov1Fd3owhHphiffIy8aroDedeA7pLon4HoR64ADBVs78vEK3pdKAhS1s
fqc567mLvuloTYC4Knz3W+V4of8iwHPR/+dejV5ytfPewtjqerCKVX2iOlxkbMUBMk3tylazoSFE
IV53q1hfyQp03VlGAfKP2RNnLkoxBIeqd2DowjgrQbxAjXuN0GxywOiqKKqgDt9DssES87MaMgvC
ZSsBV+Vp/CFzvIsFINLk06T+jvQOXMRmAZkDHYOklc05Ler2HUWlXoOLGATHOHFsdKctWZLXFSHm
HmyE9w4aCUS9ng0B8mxId7xD8WqKFep7br52QD25AMXLMP8x8I4Tg8mheCHPtLx5LBKw/bJfFk9g
Tzp/B27J5f822i7ZGmi+pI9DFNebfCgKdgktJZ+9qxkAoWkMvPcl+KG5WVbNIRxS7bNQAZ3OTAwL
0KcrWkrdkg2hB0CRAWqK0nD5qpGk/4LpEVfr2CmUv+h24IvaodCLZCw9eoTOG3f8GrXqg7BHv2io
6fDJgw5ZJMto8OaZmoq5GWa9tyL/SaSDWQzpNwpktH5cp03euXSTQ0dMIM+p01pES6VfFzNT8/xf
3AC1MoMU1tmPPaoVNIzVwN5RLxb6BihsHD5rqAI0TDOlGljUlUWYaIft3tRAZ3HlZS1RRk5INfPD
iAunifTSeGsUVfN+QFtxvXViNMEj8ClhU19E2odNCzYjo2DZbSiu5Pmm9GpkFfQAEOXcUAOH1osm
m+p8yMwWboCe2L9HhNW+oYsgr4fSanUC9rwvHsZa8g8fwYoQiIIp3kJdtamdd61nHVOlLfNnulVw
zGJrlDaQ/FApDpFIqnBZm4n+vQrcPphBdA6ODp0nYnmAT98zpYfU0qjJQNNc8vsEY4WeFNluwoYO
QOpGCZWjEbtBFZ6NwFHA7CWSm4J438x75ZCUg3uUod481ooBD3vGBVeELzG0PftgmG2iEKVVAczv
uazJkiIfEGEhjVilQa47FtDeWi9/DjHq4cWC6i1w2VlsaWbbrZDob6T6CTi+kisnq6/hV60VT/Vj
OD3wAWP32e5RWMgfLAEymEyRfEu4SwNGvW5CUIEd7m/RHrck3CJ0JZKIUwsv/2FkxiCTAYJ6WoR+
k0FMTwzTWfkOSrLJIi1UNfWBHhN9h/O8kZO/WenmIDPpWrftXkrx03sBoz5YSzVtWyIv2UdGQaSV
6cxqofR/BNot6W5wCDhoMWhZ8tr6TpztPG5CfVFHVvJpo6kkn0r6+SNbm0ve+i01ceueVLO36dxY
amij6Nb5Ub0Npdgc1thCVgky1kZD4aV18UkeeqOIt33WemJTUfN093arysYusj3uTLUcvHjRyoHZ
vVScabwjEtMw4GagiPAtr9VgeCitUHf2MIzgW6kkqLC46IkChlA4/ZU6A5AHLWuWcLp04lYoJEsq
H4X0TPEE6k4X0sDdSUjSYT6GBgynZ0CjAB2jCHCOW9k9f5ZWejMj827HQl+O1nwbJ0DisKo81b0V
gqyvO2WASmzTJgB3EbzpTWH8UCHR8F5krf2sZEOCB4VKybOnwQhZKIoDIhvenYRE3Hb0WWg6/Ulz
dK050qDiDeNEam+lsJC3dznjh0ZqGgQP+Nz2TtIL+1fn5e7PkAUYlh7AcJlCA5WdZV0Y5a/Yawkf
W82nEGriHIYiUcvf9J2hhTmnqcNHNriSs1HDTCo2NPG6b01itqvEMNRyXZVO1xySrkB6xQJV8NLY
FPoAT8AE3nROBusU9Z+WvWKGqAU27MDDkPLCPngmACDAk9wOCAYFzpJ2d7EZ4qHKl2mVp899/++9
E0r3lgtacYtC9ehlQqBJjLnHuObca22lo1Kuh3BN8lrrNk4aeu+IjvhkDXVsP0JnRfEEJ6cUb1MF
x2/wFmBVfR0w+owCbp1uuN4z7iytQf1n8Lwnil1KMSNtp1xXymRgY+FKEcsSJuYLjXwa1CKPpGPv
eRRuCzeGuu40dv23bY2K9JQDlC0DUBWk6tSLU4qE8NIOLhRRB+GHFP+ojhrKgzVUQKc7nGEwJ0DD
R32oRWYBtnZLEBQyDdqcAxV3wdITWcnUXKcaHlWTYijk9MJp5m1JbRp1EWUgISk1VTlFhej8tVVa
3kjTynP5UW1gF9BAkKjbZUXXdAs5JuOak//KICj6AESWmZYQStwGoQX6csHMLVWRLtTQbf8AoCf3
c4Cd2jPFM2ttnZamC5GE93qdoiE4LFEH05+9HM2EBcodzZPcWjS6a8chcQKlxz6LQL29VU6u0TK2
y3JhalScAdDJxRMCMD71LIgLxaOJ0Ni3Pm0755Di6PBuYQy7CFW1bj56QeObanpvB8S9dO0533Rr
ocui/QfKsWjsGc0dOZmjCIjAixJQilyCPAHpKpAYAHZBaqbA2Cz092xMexaObuYuv9jI4q2tDc5b
IZuwnmnf6i9mJvcLqOXNMW+KaDUAd3VB0xvVb0j8IHjgh1CFR6iOZGOg+CsvyeLlI3Iz9shXpls6
owIZwliHwq0sJVhOSHeARgZJCHICcmk20G5X4yJ6D+M2ch6sKJI6kN6RvIgDA7kAW7H4dzvTUTlr
9XbY5yTtv1LIBlDVpTZ49oZCV6HSQY6ZgUOuBd1KEMarABV9wT6zy4dUVhw1o8pUJM+Z5lJHSeSk
/JsoTfYzpTTMLygSiySdikH/s9Hjwlxadt4dY0pb7cxPHGH/MWSJRpKgQ792ldCO5yCOqhdEJIwM
5rgVkxVVWYJdtJGLXacVdFLKRPfcbWqU1rCwaURlS6tWkbW2wN4/KKPQ0LJPvebIxdqES9pNYNEU
rgNpLeLUFIcsrvv2AT4AtIkWBRJlm/swxGySatCAcln+NEzTxvYrkW3jRP3a1mDHQuwwOxtBqUbC
tDaEa+hJwcaIa6hgvmZ6P+ANBOCCS7utjp7bGeVe1N2ITmsUf6/BofCOYR3H2l5unI62CYQWP1yB
ZrDYuG0IMVCBA/zLpwb8A3Oz7AR6CMw3AUVjIhNkw3jk39V0b0JwkLZkLY0KO7hKo2VOLypFEQIi
DUUJH6TazCGWkuY2EubhqohInDhZPr3BuV8ICW+oyLGcHbccupG6kEYoEeJ6qNE0Q1ufgOWjb8vG
zywkTdwB3F81132tFke3pGfgzeAT+y2PmgdDo5grXNbxMzWgAYYmyub6qq3wWdrYegg9kZZbLVYD
SpDaQ9/SehsrwSqbl+d3QWo6eHM/UqrfbZ2LU6yhAxvN7Zoqz75Hch8pqsSQsV9DNqjKH4DaxNp3
BUEJWsG6JLVPlKi84huYSQ9CtQmWQFsEgF7AxKg0CakNoquSfPPNxvgVcdGAARH0KMyh0ej6tAaa
jADbzGjRFoDRwYTTfl3FWVg526g1GnONVk9Rru2WgIUHESQHnllBEWYgng0bScmuCOpdmsRwkr2m
EPuuc2XXpkrtKeLnkGjFo5pQ3f9uAutSThUARHleDH1lPQdZlTuPNlRJqheZJCHnOzDMOod2K31X
tLJJsUPhr71EJvX+jZ0XtPThwKiA8CCJh1q8UB03f6qkKlG3NbUFCwkmVX0JVN+1F4OsElznYQu+
RxoJkQnNCHlHzOsG287lxG48vspzVShkmXZRITUQm5b3SYLZlWvULOtTo5p5ufRbo24AK1eSu4VZ
7MrzrEl7OF1QERTpwaJ4j2iXY3vOkxNm6q8gk9x8m1k5BtmGsMlCIPgan1wpFfpCFS071Jxcqwkp
NpjCooVWAozJv6cDD2AGiy72wp3nBXL1acnE29QG4MEvU7/PxUFHnc7bpAF4BITRUI+a6RTy8FeJ
Ajd8R6ildUekri4/p3mZpUcsVJCoLoRWlqfSzgG9DXwyeQtbyCVmVyVd5K9anRk0quuSokfTovi2
iEtPi0+UzbtuJwzAP1IjDPgAppY6kNnqRiNSxMZxj7rs8FuzGt0HnFsFP++oi14q2apIGIIl0WWs
wHV1opceNrFigX+q9qCHa/9FjeJlDBKPAYE4ybNBcl/dIVrVqbK1NtV8zpe6Jz07CphOxTwtoaJ0
j+A3/MGJaKjEGE1kuvW+jfJ+2RTImRegomjRttmGlJxSIJG8WIddXq8kw/xIYJFt5cZTjy6sAeeO
4OqF1reiYtELoY0u9ihiOirMf9H61mukbbw0rff0IpZNvwniP7b7Hc2sOyt/oVT/bxz8boBXIcRj
TVYe+6xahS5U762nrnpN5323Nfe6tKzmpvLqJ/tiIdx1jDbCPMW54Rjfk1m/Oj51vdFMXOUXTMc3
fVNN5arew52eD/VhQEiC+N+V15Dybd4OPQNq/5dMjErsMhuxuNW2F3/VVlplaXhnF1wqx1KTkuVx
0fHIubAAKSqYjw1iXnsaHkc3X9FV2gf58+01vzqIgv43u8w0lOmnpW0pughk/17R4idAbg+ifg60
l/9hELI3KuMEK6o20aYNE1dUhuY0e/Rdv9mG8gc695PliTsqxdO5sDl5leHJmTalNn2qlWxIdilb
eoa8kP9eKM+q+Wbld4aYngSGUGRQFwjs6oRRymSHEOzplUX8cAyypyp8Dp2/qv2zqI//bb2mo4zX
w5fz5iOjPUSFEhzL4qfq/7bs43DPqeHKWp1NZHLDZFLneJ0vgqPpvzn6wdF+a+kd5eN7azX+hC+z
QMur0+yGWbTOSXcPrJUcPPflf9xb07Uaf8WXUbxGwNWRGQUpunmkoLZgfdeMp/+7DzK5AH3g5ho4
wuAoYDCE0h9U6ODv3fnq03fn/5kJkYkYnSRlZTITGsyZlMlGcBzFrGZ0XnZyBZ/z9kyufhSLbq7O
RW4AljpfLjIBYLEo0B+97GghSRqgWan4v4v2nvW6Mr1Mx+moOsdRmGTiQkw2sdkkiuz1YXT0q0fS
Y798tGr0gIGhDdlHr1P2oVGCzOJqUI+O+T1EIVpgtNdR2veA8NmoSd2e+qhA//VRnf4gcT71rhq0
XnL4Qd6gLiNUtHxdpVfoLgopg5nVzsL32wNeW+uvKzA5Y1KTOkZJVeHY2Gv1R4JAYWzRGLu70lMn
vOnEJgdtMHOqbrkbHUNkMGOgrxC2gJegGmavUWWzYfCF3coEQn97fv925HRFLWHyRggFtPB0x9ZW
qMjQC6KjnUhH+HcAs05otAEoR/9NegmfzZ+kGs1jvDMeY1R/qKPeU+m/tsaWZtHUGQMUzZiscSA8
ve6BgB2zhVcvPUmfQcVD5PveVMeL/WKqumKoANV1zEgma9wrlgN2rYqOefVMzXCG6FZElK98ODPz
SVuhywQiLJrfWeCpBYGpYpXB42/IhCOGakyuhBCMUEGFoj+p6EHIJEIl4gLaIguaZ6N9VdIHKksB
GX9tri31Z5dHp/FbgKDoUZnKNqTNK72J7/yqi4M9+VGTy7Dy/b5DOaw/1fD3+u7Vh09vo1BVk/4q
6er2ElxciuNgxIMCfRZbxX3g/NBmiEjqscMKmO4zpYNZUfz57wMY/P3RiwMdH23yolPzAqOiZ/2p
pQ0kBErP0sftES78icav+HWIyRykptMtcrv+lFHWMqxHT/vNnA9auGxRf6avukVJosntO9/p/2dc
sgfT1AlX7MnZoGiIhF7S9KcwOTTZB6p6C2lkf9lHyUJN52dXo1qY3zkpFweSybKMJt5AWEUQ8J1/
sBJGRE5TeDhJaBJXMQh7ziTQh712z7z92khYmylkSBrlM3lyn1u54xStm8snzUXBG2UiJ9giPw3S
Zn/7A94baLqOdtKFmhvJpxqS+gG5WIl6FwKsHNxoW/W2tfgfxjNVCrz/Qn9r8kb3ZKdkcZ18Ustw
FlUvNvETIut5vL09zsWDqOKnqxuaqlJfM1V18ql0F3ALwAkZHrV5rPRwXeWvbl6gzKNR31dPTSq/
3B5Rvbw7GNIktkF5gRB9eqHFUKRLre3lk5kizxlp0s/SMay3eKBXECMb9aBrIt2V9H12WjkovykX
5RuNMtoCydHyEAf0RAYFmunMcYP4oasASyMCpu8QpJjVVfZZQZyA4atXmwZ9g1lF7XwutdIhtvRg
izSk9wFT2btz0q4tpBiNjxWLHa/qk50IGiOFx6DKJ6V9ST6CkHtwPjSLqjhkd7bilTNNJojUILUB
rkNl6gRGPV9Ky8zmeCE+HWbKKjOMpT/shNXNM0RaOqge7YA80NAvb3+7y083XiM2AtdckiaB3fnB
TstQxfehG06mIa0g0SMiIa2aeOcBgCrF5+3B/iVSZ++tymiasPD80/mHOp7JL2F9iL4MIEtzOLkl
KjiQVB48Q99oQfxdiWmfIZiLyFb1Ezn/NeSbRSWG7//LL7CpVfFlVUFSef4LOlUHUIyAw6ksJbZX
8Y3S19bpFm2gb2H8fsI3Bc5sWOGsJrK7Pfi1tebNxxhQx0qS4Op87Np3h6CkcXoSSflq7UpzbifJ
Szz8tbL1/9VIUxcwj8YlDADj31dNZxrkY1qau3iItlILVcRKvt0e7/IuHcsMRMWUp3QeiMl3TQTI
ETt05RMz3NWGs0JNF3J99mw1d0a6elQMynjsWhyLyHbOF5G6nTdocsypPOZGCnb+V1C+YuQUwBqS
HHypI3mZp+a9E3p1hl+GnewbRNpEHBYMK5nlqmjWflXAAcj2UeC8Oo4KLHfpueXezQrEdhfIJdVS
u/PtcJlR4CzumSOOcen0HHHfUtEydVSujMlO6tS0SRG6lE9JG/lru+n+4tjSbroQpvXtL3ttz5ID
6LKt4AWjT3dSrCY6gEDmrdHCCAeUbjdgz7L2TYcGenuof+6301l9HWsStA1Fl+VaFMqnVq8hzmDO
MaeDt9Gk5I2+9KFVhTQPtO5xyIsn+gIP8aC9xBF2xcgCzZHqDZZlDJ5UR6d8ZtrIHiWKgBUjH130
dr2henJ9BSE4qRgWKRUnRAKobTvKb8/S1yoIsXmuOkujacG1quW9q+8y5KXbhXyAZcsq1TJ7MjkT
P2UQfAXPsqojDSuqQx3W77I+BPM4SrI5ELSfaMpu01z7pL2y9y1vFxWpChVTbIC2Dndet6u/R+i6
QXFNt/lV5+eI4IuKqVPLp4rXdNbqajAHnqjdGeXy2Fi8kDr+IdgdU4OdJFgF9GRJCFc9WQWg8Ex9
jM3DgG8UcFR5c3v7XB1Kx7ZWlQmxbHkyFLjLwa+p8rF7yFqQbvOQaaSfCeL/9kCXh485Eehw29nU
8qdxAQom0WD0DDTUJeIQaj6sK0x01m4q3Dux3NWhDJn+nI06g6GOIcqX91JS+jirCZNPBW22vzBT
/Lnrt8kvwzd+3Z7U5TlnUmPQCKJIxS53cr8J1G9122WkhL4vneF51Ozo2sYI9qTRnXKrMkZO5wed
wXD9tbBRxjJ+mk2EkRaWuCOo9GYzlEcB95hveNhsNPO1Mj9jepW+/w2yFbqOmxA6mfDumINebn66
cwaxKleaRfNjslcSD6JS3uJHYPUgZgkDYpp6sfE/bBRifVPjuVeAiE1GQUlJoQPWqidCP5kGvAZs
SU3m6vPtT3dt438dZvzvXzaJVsD7xQpSPaURF8VO8p8QjwRycnuUK7EbazY+88yIfT/tXmXlkEkO
ylenQPzpgWBJ4WuFbmMSb8LoD7iImRa/VwlQ0qfbA187A1/Hnaxin1GlFWavnlxaU1qsPZjtRsmq
1e1RFPXKnvw6zGQVhZGJdogV9ZSkEKgtRyxSLI+WZUGNeASfYRxQNVti5eKAZrC/Q+cu3odm6D/2
MKHv/JpxsMkBsbh+NY37mbtz6n2sVQns4tY1Tz0AATJS8iPEPGZuYYolSqf18vbkx3BhMpxtksHZ
3NF82elwDsV2I9TQGmuCT4F4MRWVuds9qRk7toJA4NYPXl7eOYOXg9oyvF5dswyKQITi59sWxH4D
WyY0T36ubKRkNrxE4tT2ymMYPFvGzjbujHflC0OM12zCJfyNLUwbzwcUTtAB3Wrtk6rUyxyhgdJ/
ysMtetEoXxWzvKG7Xb9pQpmbUAu5PO6s8r9Y6XyZwUJaML/Gm4/YbdyCXw6qDVLfCrTee4rrH7p9
hBk304K1AvIm7OY1KIIOsTeWHDF1KX4CJjX0exNyBrozORpFtRHjf/fb1vM7lYlrK2NaRO62wK9w
9GM+/2EpBE0QA4pzCkH2g9iQS2KsHfjXBvyth4Ej5QM4jd+NlX/Xg3Rc9cmi8DXGpptONG+Zkyeu
GUQFwM91n9pa/ZYV2wxf9npFGQqx7b1Zd0sbHchCQuvGHtZpvNf9kyJtXL+8c+SuPEq0pgl0SWCw
VCFRPV8EQP5wMZTQfYKatRD6N3kg9y5e0l8qXek9OEE5dedIeiza7MN07zy/4yynq/B18MkqZIkO
id2HDhsm1irvUVOG221rn2hLzzPARYqT3vno19adlqcQvE8ywsaT0+DjmQBrRbhPKMXAb/IBz6Ba
Z2/QZrhXzb9y0sfggmMHgEkzp9V8bIKG3uxN98nYo2Gn+dukO5itPYuMcJnmH5J176BdBDOC/jrA
BmoMpInytAQGikc1UEAInob+4G4ibdu7ey3427CmYfBaa7RHUcTOVr3hHqKW2t9c6X4FC1RZpLkq
rW3poUQO1UFBMc+ked6u4Qh5aBlHgX8nPr4IRM5/6b+U6MuV0GLhiIdYGzyV7YfA77b+c/tmv3hI
Jn9/cuUg8WSWhsPf1xqo/1Y+h66X+z+a+uO/j2OpBqUyg+dDTCM6qymqpB/64Klq37WiPFgZJzY2
+iffbaU7a3bt61oa24m4imdLnmQuSa63lRQ6zMmMk7XcpRFCgDlp1JClm7Kvmy3sqztBiHL5oegQ
EanatIpsXdMnC1mVPPdVGSr7OAY76pFqG096sHC/D+2T7u7K+EmlbiZecf7A3FGamZJxZ9pXfoGq
yOOPMEzi9OklXfphpdpdrkL/qA9xXrxhVLD+r1+Rv4s1NVGAzcmRx5/wZTfWGDfUtVKo+8DA8BHZ
EfnDjP8a5r2+27WpqDLXPjeCAAw1uXsE7GoJAruK0DKY83BV6ne2/b+/cHafAs/7OsLkRYOI7Jpa
yAgSEL8RZj9qfT/IDozfdJk0h7JZF9nPOpG2mf5u5QtMIs078cbVSXKnj0heUxZT3IqqSaYf+7q6
19G1HWRchYPF7c91WQsbZ0lNAa9Y2VBAqJx/LxGBL0z1QOzjwFk13iMvtt0k2M+lcLt/2/7BwptC
ZPGdp/LiPh+H5YWk/aTiPT9t0ZTYo1mDiCEFxfPAT0Bw/4HzW1nb3HuUgoc8fb89z4vHkVQNIJNB
qUvmitEnB95rhxBfScve4702D0LYaVG2VDMc2lFNyRHkyO9M8DIWEIZtaZpGf1bQ0/iXC305CGEe
ZJZCo3+vQ+WXCoxzHHTiFHSh+3qRYJRhJjuYJjMJwTyloIMkIa2g+bPb8x6PwfkmPv8VkzuHK7R2
Ech39qb6p8dIKTnm5p0Tf28Icb6DJNWEV9VHzh625iqItna7a1FQ+x/mMcpi8f2om0zbQ0T/PSWb
xtmXbonS5qnKH2v7Dsrvck+ayngY9DGlUADanE9Ew79GiYbBO1jhTv+uHDOxlIPfpX2MEqxRi/98
ts9Hm+QuPZYdY7nUO7jYG83rGMq8VILgvr1uyuXGH0NjInIhDKY0rdF5rRcHmenD6xySbZy++DjA
O3Pcsfu8h/j8LcZoBT78EvZsMWxbgaOSmY1kwCP8tmVgNEunt+78qMuI4vw3Taaeq5lUha0bHALN
3uEfIlp760ZPDRrmd2Y/7r3z7W9BqmTemskzQex4/kkj5KUtrQ2Dg+VXi9x8z7DM82bO0fUW9hMB
2QFJte6PrZ9ujyuuzFAxwXeDziDNIBU4H3ewgwqnqiY6ROh9eqjMzbDfmBkIYST1Q6P8VMJknvwW
+jrAiwSROgQ1Z1K0QYRIlRApn4WfsLSs+kGSli16eMF7RJPHg+0CZ+eIl0GQH+HhRp+ioOM0t+R3
G/2P23O4fHvAzow1UIHiOhW2yWkIqFCoeWFEhzxKf1vANzQod7eHuLw5zoeY7ANM+GytwpXr4AKS
SZttZyz64k6h8N4Y4w75cg2Lxtd7tWcMHcVH+aH0l6p6B553WdbiZQY7b8KCwoVSm14cMsqHulNi
1SAV+ao0T0rxopEQQVaHvrmI9C3UkllbhmvvHh70Mo49H3mygk7b1WJIKxwIrZdPkdI4inB43ZQQ
Qm5/qitxwvlIkx1d0ohNMrdOD/DfTWXhWnjczHxayta62iOm7d15P6/OjLTSsghTx3N0/t0yEceB
DW/uEGsfUlXMGkSF1ewjh57mo2N7e3ZXjqtGfPD/Dja5JuROi0fbCyYHtwI2sah/mOkacP29aGtc
pcl9xEBQBzSFytUFbAsl06EIa76X12KYoGwNbwej26wAxQV7VNg644QHAg38tDncnuL1D0htBLwU
ESVEhvMFxUKiVlIpTw9owxceertvWI4WKcTON1M+Fc5jF9y5Ba+9PRRCgETTzyUassdv/OXsyaVv
gakws0Nf/9D+xFgbeg4WfOWylB6HdGO0S+eXihm2tW+PfWgj0j7vug+zWRqGu7w9/SvPID/CoF+v
8rab8mT2AS44spkk2SHNYA/ozTzs3TnYx0DdqG42c0V/Z0tdHdDQTIAfxCumPhmw7SvXo2CZHUr9
Owj+udzuA8ddBMahTFuwmHeGu7KDge4Sa5LUgouYUlNyc5DQi1EzLPI8ANWYyFPyQqgoqO+Bx668
Czq710DkbuzHTQu9iHjTJs/j/ACpGX20YN6Wd8KDayMQf1FPYrNSbR3/+5dto2Y1hHKR5IfSj5WH
DhrUEkGNexfM9VEoV3JlE1NqkzM/OgJmCWpIh8wqC0RxMuUE7fgeNubqKMA1xi1ASUNM5gJGM47K
sM+RlEDBM34YVdRv7+xrB5uyJ2VXWx87fPLklPlovpee7ecHLHtmAljdEYlGuVrb68TdK7ysFt6h
t8e8eFTR/KIdq1OI43CTV51/IVzB66xM2AMwZdJ5gVjZxsCKZVloZrO4PZQ6PtBnV+ZkrMlBwkIc
PWQ3zA9x9xoHv/9gYtbMq4VUPfS4glrasYTgnz05yQKra706Bp/8b/8TSdrmzd2WKEa66p3pX5YG
Jr9pzCS+7NAWSSklt/hNhvjeuQjUbT3lRfI+sAyg2D1D1CRcw+V3kQzp10MLSWl1e1UuQ46zX0BS
dP4LhC06gJb8gqr962wc5++ocJMfB4GKy7DSzW/p8E3J7Tu36MWjPEazOruN+F3lZpt8d5HJFT5U
dX2w2niZGU+NslPNZB51o+vO79tTvNhjNFpM7hmQQPRcKICcz9A3RZ3nhlEc8jj6noXuKskwoqjr
b7eHubg4x36O/Q90BFuTysD5MAm0QZ1efHHA8HCZihdfz9Ztum+x9Lw90LX5fB1oct+EJUsb1wwE
TuIVe29I0vZ+0NI7y3ZlPjoVB5IOmHLk/pOIEF2XDHq3z3yQjMXI0fLezGyVIgL6n6fDRuDm5PEi
LZ8+qBkC2xbOGMXBpMlUBid/OZAl3x7jcpfr7DY4KfZYgScFUc8/ThWg+aUrwDsVQ+r3aZMLenxK
AVGkx9YjQGopLB08hpoQGUYkZUaQIzxz1D1Xt3/JlY0PEpzuFv1r/jEFS8kxTMsMcupBNpsZXj1r
2f8VasncMf2FZt9LWy/vPOYNA0cb+X0Uj6aveZAEo02AS5s4+xjcX2kOV8NbCJXS2Hx4FG26kbIT
HupvXbayP9vKXeNFi3CNJ290tZlTfTHMegaEPGqONlawd77LZRfy3+8jORzRunTcJpssLEK0j2kF
HOrC3lRY4xm/PMwbhPhUdmgmhq+ZOUO+RZJ3UYj7t9hm3b70oCIg/qHtC3vmRd9uf6DxHT17JcZf
hHiEogGpoYUw2Sk1rsEVqpm85n3+DutlDiX7TnnoygEGeg3x0tBACPHYnm9GmC5el7R5dciUAffj
XYc8V2jcOb5XNtpICgBJKwyq2xePeV2a+RCW1SENd8rwN7ftRRDYc9UbHUbugWiu3BVng02e1gix
PSMxiuqAHNlcrWF+/WqyP75xB7d2EQrrgm/CgyGge9m8HecLR02pQ3IhrQ9G9VPCEsiCb6SAzKeu
rcpvOsWn23tBHT/2ZDNYkNhI5wQ1GDbE+YCidTOhGW198Ky1qIIl6SqaN+X3CvEfYR/KbYIwjLns
f6Wv8kO4TV/t5s0Od+zUg/FQapvbP+dy34ydaSJMyLRAePRx634JFqIYe9xI82m4JKfK+GPFjwHa
U/99DHJKhS2DLO9Fa8nT0khCPaw+FHhB+e4xSaN51dypc1yeMQ18LieAuhAYr3/L/mUinmi1jMJW
fagF2qCV0h1VTC3uzOQffvv842kqWarFbY+cKF2k8+XyTTstaoFHRaTF+/bVaIngKpy+8rnnv8Xe
01Bn3+UOhajS2eEi1jvYIWl4MGjAH5fuq5ctW/Tron2KnVr+gmDfI/6cK6yzJOf59qJfWQ9+Kb08
+FfcPNN9jXiXQnCaNwfHKqVtFTU4LZT9n9uD/OvJXa7H/zfK5K7NigLXCqSsDvH/4ey8duPWgiz6
RQSYwys7qy0qWLIsvxCOzDnz62fRmLnTTRFN3PtgG7AAFU+qU6dq197jfQMhj4qCG7eA+t1/VBN0
qRFVQ9Layh57Mf2S/9H9Papqnhyv7OKFwdLFwO6aEsm0g88+o810F/nTanBCGanfFsqjlYEuHBPU
jggllOmq1+YpU8GHHEOo5MGpkI/XIRimiS2u6u3t6fzo8tAJ1Yn5IF7Evf69eS/2sA7JeDb2kBhL
aX+EgNLWUFtO0zc5XzH0946+XjeubsgCyAHQjcH2uN7HozkaKI5nsoMEX7RJjcB2hbcQDVP1tybu
EoSagH8bbmfHz5n8paz2MPTto7R7CFygxzwTIXQ7tlAWDjt5DZH90SNTmZr4A8gZECTOa1OlnwQ6
YB3VGWHg22SjpG5HOKTRs85RTFATHeoIEbRKCDnd7flftsw9ahB2cy3MXhCGmfFGrrBcknnvyI6j
nGOLsCGesuprgGLvbXMfdy1pfwVUARUQ4gNr5kxMQwyFMQxVJygBjgj5vhaCFa+4cNsAeALyQ68p
vpG77nqhJZSKyXFZqlP7u/wxpO2zPo2oJR6S37GTfModWP8j2e4+gRBV1H0NOZz0KO2DrbSBYfz2
eBe8xfXHzHZd6FopVMem6gxPIpTY+llSN9TeAf0G/alC/2WfFC/jFzpnhvoo763mtPIBHwOYCf4F
PA3IMa+CecIjM4tuABylOvBzU8bdKNJTcHaN9DUPZVtv7mL/Xm7uIvNOk2C3NWGF3ofaj7B57n7c
/hJlCitmB5AvwXHKaNfRfjU5nIujLmiFUehwwTvGTzOmhG2rNfLfD8ImeNSCB8TmGuGQFPfFWb7z
71QnfNIfyrv4efxNH4Zsy2+ScaQgZdHqssk5Iyv+Ydp586/jbUN21MKlUtu//rqorOQsD/m6of7Z
QK5fW0+J8ueP2m5LOJaz/G1lNuQle1PTCxwmwEK1mf/26KGTUd/QHOWhm8iI7fqxH/fec7CLtD0c
Z/EBxqKuf6YWiWSVdy6+WNJevm/fR+hc74X9qO7kej8aT5p+TGEwy71xh/rtIVDXejg+XgRTT+z/
f+k0kot1q6MS8Wg90ahptLYOSTMUF5q6lpuexvth/snJqToFG+o3s/SC7Eu9Z1QdBBdQGpVwjqlE
NM+BjIQ1qhO0pKpqbaOsttd3t1fiI1Jy6vklbjBBrahko2eWLUQGhkRoNScofmpnwd2m0hYmyBaR
9OFYBw8DHLON+DwGK0NenNcLu5OvvJhXbXClRqtqDX/0pQxeUlY8/09rZ4IAYngk1P+eyQsbZd3B
w5qNmoMUlTMa0bE16wME7ytPsSUnQ5L7HzOzzUwSFSXKvtccLdYOWhfrG2PIf5YkOuJJLBB60Xzl
Ilm4t6brgzwUayeDc72ePAnGvZiSjubE+XtUngOEtiMNuTIXis8A1K2wskuWRqjTrUEGgJcMiK1r
e5keIZni6ZoDdzHg6TdN7g6h+3kSZe9hIr69JZduyQkcwOOZkOhj721Q9oFIT5FjklVCz80ydllK
F+NtKwtZDQrwpAvIUeP3iPKvx+Q3wqQxLquODvd2anYbLXpO4i8qlCmiutPZKCB1RbvfdfAXGkjg
/ojSfWGd6knOYm8p73C92bWo2U2yM8uVLbV4jf8FylNstJQPM66hZ9DIka46aRjfIcFsu8D0oPXv
0GHwddmGOn6jucLGdSFXH7/H4Omb6pBIG0V58awjGDBLtd3PyFm0zSe0aVY2xMecM26D7ieDzJ7B
zTrvNymHsVZgzlcdCaC5piCvaXdldXS3UAx+d7fAOBrtOXjsBHM7iK/wuN1evcUNeWF+tiF7lac2
252QsU9QKPOHbheERYFkXpDYzGbBy3pQVga9tDFByRhgcC189BzYDdWa0RkDl5YrQy5P8SvcIiwV
7//90EAqchnzNJgQQNf7Ejx/W1cIhgORgRI/fDWGc2cU+1Z6kIJwZRo/gkBZxktjM+/vJt5YmYOq
OjDz7/LyjlqvbLyq6V76gZq8qu6SV+XO/BTmZxcKydsDnZzU/M67tD27AchvKhXqp9iO31WoW7ty
2/yXuAZOMlaNehfsYdM3XNwAEcyUaG/gKL3hW9Yf2+miQRNrfAiqs6jtSwhEbw9qaY+QjgNMiPua
sNrXBovaLCCFp65auEhVRXeev5K++vhkJN9L7ZikHHEriYlrAwhzw43cTga08+BAmkw0/Y2S1Ip7
XFocC2ginZRAdD/0P4+Fb6YB7PhOi6xaM9y1yjFDzer2ZC2O5cLIzAULWl1avlzpTs++M6kSSyZM
hraRfb9tZ3FRLuzMotvKIDOCAIHuoPKbQkJTAXwqomHl3lqeMmMCdyHAzZP2emXE0kT0oe11R9EQ
aVI/QUAoKWtPqqWbn04b0bK4u3TwnNdGkIhoPcQZdGeAwDT7ArQnfzV6hNx4ymU/bk/b4vJc2Jo5
B5k2abVEAMHxrPP4U6SdgK4ZqVoLZpbeHvRo/k3iTz2FszMqtQ28tX6hO3kObahyqiqRFtdi2/dP
XHIIftuW9Xx7ZAvXB+vEswP/StfmvNpu5mnoIYqpOxYip2dT8guk5KTDmOv3FW9q+qiDFYsLW5C2
YUSX0BrgAM8BGOjiGYkncGyVUnqTQt7DbfVye1ALy3VlYpZdMIJMTsUm1h0pUm0Y8wTYN9VxnyT/
utEG5hxgOwRnEBnKoOKu92A8IhgYSRgqil/U2vyCltp+BY+6cJiubMw2xViLhmeU2Kijb4ylMY5S
v8KAsDhfpH5UetdY1Dl0xNKHNkYVFe8T6ymqlsOLrvP0UoUqtiPQULdXZ2nLAV4EpKDphkhIdz1p
spcmWTV2uiMgfLprJ2p/aYSUw6188aAlgX+ApmrlAC/aBARIaytwW8rJ1zYTFEJSEPUslFW/1EFv
biKzQWqWDKNqDXar0Q55e5RLy8YQ/7EoX1uEs1qXAFLqjgmOtnwOkS8OVqBjiyY4uXTLsAWZzmsT
XdonMGhKuqOOD533eQT415krR2nptFK3/sfGtHUuwgbLq0ohqFVc0tj97KX6J2Q2u9sztbQ2iBZO
jyrUtYDhXZtoKyQWh8xgpjRP3cterB+8JPuaI7wmN3LyoAOR2942ubThyWTA1EYxnm6ymUnCpEjq
jNhwNON1iE9EfVkYbuQs+vcXIa0NdE1BiAMqY57mTAZo1EspMLhuwUmJKaT+cUtFpENrZWW/Lc7i
P6ZIoV/PYpxqZaFpApuhKj+HavtF7eU3I5BqdPUGDYG6vt3fnsSl7cfVS8MruZqP0L0UeYM+VkvD
sYQ7QX8Sxd8WN+NtG4ujorA1NRhyz89pdQQj0obWywyn8CHTIJ/8WGUNDyqNTJDyOIaH2+YWh2RO
JS4FEiHyJNeTSJlllAO3huktQaRzQEbJ/F6Pr7eNLFTSwOeR/YQnSAG2oM+ckTH4KvI3jeGU7mD7
3Rnl+xavPvzp60e0eFtzb5kgUMXHAnWcGmXgZoNAQTpWdnoMhOe+jeyiQ08ULoXB7e49lCPdeFs1
j+IaCOcjho0LDrAKoY9Mgf1DI3fX12VV1oPhuH4CaErZ+/UZDhVkSNF+QKpTrwbwsrL1H9bBYBFU
WLMgFplnWcpOMekLUgxH6iZdUqN+EoQ0ObikCFaqBEsrTqss/Rfg5WR4C69XnIRSqsV0/zjBqL9w
+bzopVGgdCSLKzv5byQ1e+T9pWyD/w4cxAfyO6lADy73LMOJkZhWm631dch+Cd1Bqw9uetYTJ/TR
x9R56VqgBH8IEqCqzC6r05Dt1E7etGO/DyrTlgogPcLZUk5gXra5fh6qoxKezZCHA/3V6PkpNMn4
dwnSr030UDX7SoDUhzgfsgFbdAKdHGpSbTvdtSE10fJhg6L27S2+dGtM9HT/N9bp5xe3hhD2dT/2
Bju8lewwoItsrYC05MEpIVDHmKJXUgTXFqooytmvnukY/WONFGwcvJhKusmaFSe38MqA20fCwZEa
1hV99mBqC7k2FHSNHcX7Lg7fJwU6tJCK9Dut+jvVTHa3J+5jgwoH7tLeLHQNi75Q6hx7hvlD9O5d
Wnrjo151juGD0s4LWyw2CYoZ8dY6B2GHfMXeTU8+EiQ05NYyohtlD6nyThlQbczPxPcbl8aA5HNV
bGPpfYDmzvU2CXIsxXPcfjHbz5GLSk50jKBpuD2WRecxzdsEeqMKN6dF6psu8wotMZ34ZPbv0P/Z
PonEk3pso/OoOv1KHn0phWNc2puFXL4R6ZZfYK+t682YJW+a9SY2/kZ/gGHWs55ys7Az+hTGYKdH
T4jRuNpac87fC2l+yi+/YX6D+PQMTBgxGs8fRB/dns+GjFoQunASlKsHMHmy+sQ9t1GgUUbKpet3
hvhdDMrn0j/mvmtLq7DthVclNQ1QehRVQP0b01G6OIw1pEZlELGlOtbfUQpekdnPPN/oaHd5R5qr
V5Z9OnofpgBzVBuJCsiYXNtDUAI9Mi83nUQD9rzTHrXRoVe/f0dRPKlsqA6rbOVJ8bGpk2Mz9aj/
r835m2LQkWCvvMx0tH5fV/q5hSNHT9oNsFu9OvhDtakrqMCBk5/hV66yNeD1UpxyaX+29ZreC2ut
w35h5XeK8BUBIEM8iegSa/4aR9XiehKfoHhA7pXM1/X8hqqPortbcqwGyaaLcGNV25i4ITTOgv4o
K8UmWkseLh/lC5szhx4ruVIqAE0cRdmph85INgaTS5KdqhKSCm/5q+T+ub2Plm5m6hqEznS5gRab
DRP2z0IRzA45XU3c1ulXkUpnFr3cNrK4buRb4GyDO4YC0vVc0hMvqVlpGk4YJptAPrpdvEVFtVar
jeCtdLwtrhtxLE8dzH2I0H0Buba0wz1pfoowIftiiM5RsyUC20dD/y0qkaVMv94e4NL9RWJbpuQ3
AXi0aQIuDr8oZQ0ZfIyalYLIdWLD7X1oLBpbM7QPpdfb1hbX7MLa7LYs6jIKC41tonPQc/mHKv8a
iFRvG1mMn7klATmjccLumO2MwUqiVBZ8HJrwJWnQF9J/tNWp6V4872tcH5HPaQAIiAE+9j5MnUQ6
9ujOJSLsAMaP0LofppaPZqQbId+VSv5We/WhDA65eci74+1vXTw4U2GfRk2JF+6cuc6TxhqekdZ0
JG/na7ssOyTPEB9rvC980EbSc7Xmf5dW/NLizN0bieqFISRoThAQsnuj8O6lcLEgyBMYP8uo+9px
59we5ZrJ2SZr3KwJ4wGTQxTt4OyHTuuljx8yYPte3O1UQVs5SmsGp59f7GoUE82xavvJ4J17l1TB
p8j9VXjPRqBv06A93h7e0sElLUukSd1k4g64tqY1slLBzgXwQecNVJ4l89gJtg4EIbMleLnXSFCm
FZpdoCavQwtTQLnpg7q2J3ntYMkSCRE2z87wfsh5dawNE03fauUoLbi/K0uzeYyFHC24Akux+60W
S3sKMFFI28YRD1NhZRoXhwXwxwJtjEf/G75dLJrXItYWtr6BUisFIT/cqzKiVjocfeJaMmQJ5GdO
voEX60QbYE2O6sJWhJy1VxQkXqh2BeEJPNtonPTs57hthfeo30V+vo1eG8Guf8BKFlToh8obub5r
Tkr/MugHOVpLFS95Aj6JWjGPTWLhv5988UlFhAigkMCRmSDtq46vpfSsmmjef8uF5GRkj4qXfVGU
t9tbd3GBL4zO4pKIZJrepxhFYxe96d+U+rd19rsB7khieWU3Tefgw77FH5MJ58IhaXM96SKi5mnQ
YEwMEnkTx5TchbhYazxb3EYXVmanoxkDJIHHnBe7dAeFJsTngdnS8NFFdoAO7O35WzTGYCaBIkpZ
czGDUSrCOA0rclzhu1njytQfVfUmC2v1v6Wp07miqTFOQPwPcQikVUqbkGfpzZdgdMz61+1xLO2D
CSRCqAP3qzpvwyiN1q2B3RkO1Ce2Vrz3amxb6Rc05KGH/X7b1uQ05tsAAOc0XWA8P/RjFEoXhqEo
k+hQd6Nc2pn8OR4Fu32qyOXEK1fP37r1DWtzOgSSg7EMBMhAHNo8Kdm9mEkbNXwvhZOUfveVfeRu
Sg1f48fnMPa3eSntYnG86+NyBx8UajJvfdVtxOpk+l+MPrFd68Htnvxs17obdBCCHg3e4BwVd5J4
mlD1Y3VH09MJahwTvvjsGcQ9TWN2KgBJTD/BGdMMtpA8G8gKysP29swuXEQgPf6Z2XniEKYVN6Dz
ynAQIX/u6oOpCxtQXUB0z2BJu1MtreVfl/alSQP+1LhGFWqeVe4s9GwjEvdOYoSbMBXvTSE/3R7U
0hFjS4LEnnQoIL6+9hrwFDcDjfGGE2UqwoKxbG1QX5RtMeHhnHuesXINfex+J6VIDwqpV9J9ZF9n
bsqHekXpZJckb79TGhty+kQ/R/5Rb07ieGr7aNM5dQWbzZ1IMX6EDwx4BHXEwa7XGraWjuXEvA2+
a2qAn2s7Raoy+t1AdO5Vg63376r7TBMbitaPJXLUt+d5CYJMDYLOjQnlSG/w/E60jCFjPXk3kjck
GVMcff8wGseBwaG7DhSeOyHaRg3qunY/8p+wkoYvWvey8iGTofmRvfyQ2QJYJsLpklmYjlAc9To4
CsVOZ+DDcwZzhXXgAZuGf1xlUxLa/6ZnblgryyylC66mYnaHFFLfx0icmo4ff8uMfVU1pxbBakHb
G5rddk8TUHL8naN+m2Snfq1ut/SAmbB2QPzJx7D1ZythNnErZG1twnJD41Mp75tk/KxSDK3jz6Hy
ILv3MmrH4c86+aMpSIOfhp8j9EoaSf7wXQyGTZ/bklLZpaxRCahsSf5Vvyefe2PFuS5tGRLj4HfI
5YrAo2Zns1FRtfSKynRc6ytPKC9xty1oeRMOc21ATliN0GA+o3zrPypWusnd4zBuAZtupbU5W3BE
kKsT9PIX8FJ99uZrPSkJ8k7izYeGIwxd8RoR2UJP61/69km3aLoj/y7aRXzme0qW65VmOrV5aIyt
dRTqJ0m7n9omi6dcV+2iOgdr6MaFozBxxv9jdLYRuyaoCjdVTcdKXzTrx5STr5X9ynmb5mZ23iZm
XF4ooPXoe5nm9mJk7JI2NzMBLyOGxVZPoJSCa7nY62X2mtausWn9Ptz3YK0otfThEd6F8l4MG/NJ
h+rQlnLrP6TL8MBgqlhQtObm3OeVXKSJVLOatXAvFQf3UdDOMTnR5Pn20BdCERI74EygtqZAPu/a
rOoiVIuI6Y3IR4jE/HJ0hnecHLA3epTeVjzb0mpemps+52KiB0S83apUSLYE97X8PQ9gtI1W3Pja
kGZH0hKivBkHhhQ2pFMz28z3KG/bcrEzPoX/IdamR4plQteIl++cNNJEizhq1MxyEjpiIulFaXQ7
F7428tqGWALfX1mauUSVLu4sSlOaQOX8LQYwO8R2WqqHyt0bHULqlm0U36uGZ9y2XkOSLbo5KIoh
j0Z2g5LSrJgkZUplNUFhOfJBHQ9R9Bgbzym6W4r8EEkWpZKT1jzX1l2uvAhQxYSvCr1CzUpcshAH
/X3Vk4iE3RJE+/XmUQdVCSqtspyWtrSajsIRTTyz9DaVuZI9WYg6qMyBwJla53Vw39eW0kwO6nAU
LNC76VbzPg1JY9fhSQqezO7L7QO4dCL+39QHOowUurXeaj3XSUSk1Omxo+uJGuZtIwsRHX5NJqKh
uYH2pjmCJHODcBBCNk8Qfy60bRpvtOarVPH0CO697hRTNA1OXfLNEKiUF7BOH93mANijFo5rzKAf
V5H0hkRoyT9cJPMkRwyqpG51Tkyci++ZVHwVQgWaSaPbx0q19uBeyCnQpESzDMlFOJQAZF+vpFhI
YHM6iZWUtA1N1Hk5BXQajwEzyDdDvBdtNd/dnu2PS4pNYL28VRH+lXX52mYXkWbu69B1asJhr943
sr/pVqryywO7MDK77qtaHkRUUlyniv+E4bO1T1Mbxhb9VI4/BUXcpuPaC/yjX4UnDrpKmh/Jl0OY
fz0sesEG0SV77/gKYC33PQt0p/TUQ+v/itNPlND//SxOq0bfNvR06OFdm2vV3KdvMbQckaaGYbwr
JvmBldaJxVm8NDJzqpVCI1+p+Jajas1OUj4hIlEZli3X8iENn3rrTXd/DUK+cuYXIimmkvsCdDba
cbwdr8eWch9X0cgZ6FInk8M71yq28P3Z5amZEA3GvvOh6PUCSKtXLuCFZoxr07NptZKstkyhtJyS
ulQfvT71yDcde5RGbTc8pFvzlwXfo9nujWwnaGvWP1Y+J+v0rVFpZdxzP2So8KrF/jTfUtrYafc7
BHxxr8jHdOQ2G0l0bhTPe61WpXiWNi9ZVVLTE4H1B06esEiU1ku5O/RXrVN3XB6yvmvJM0ry+6pK
9EJHDgqVcGfB/0dBmbDyen3h528y3azZuyZMcQHvj0A7FOLXzrX2ZelvzHLvqvgGydyULk/Lwe6V
e6MfeU1p1WYItmLzSyz3RkxSCBKV6mCstdRNy3wd8U5fCAUWrWjw24mTl74IxExJiTzdHy0n1fVH
X/A9uyy9ldjy4y2KDSj2oXegi/kDQXMmxXWFpIXlWPD1VfSGhv1zlbV2wVNyldhqcYFJEkwlCHp4
jVmEQjNaZkJmyb6ulE0knXiAecDGTDOzKzm1Q3qNFOFBjA4BYi2C3G9M/YBeI7DxaFeZyHyYL96w
RqW3cNeBvFcsGunp8wCsdT3Lalz6qhG43D7KXtfOLhkzST4FVb3iK9fszFxzI5fVWIjEK0Kj3ldB
eqRV4k7lpRSuAGoXt83FgGaBUSBlSW5V3Dp6G303/QgOWlgYbzv+pW0DYcOEQ0b++ENTU6z26gSK
cR1D8+2UuIA2DyV9EyvZ9tsVXPfSVX1pa+aIaZ6ShDZJuaq7g6F+K5KnQlsxsbQxJ3oIg1iAPNY8
JRlUbuxaNcPxe5AuWytEy6Q/u8pJUu50Y3977qb5nx9rULtYAqiOttlsffQiBVI9Vq6DvOgnLq4N
EN6t4Au/ddKxpSl/krufZbcSLa8YnbOJ1EEd5DpKRU4zpIDvyBNa51LkVQB1Vz3GiT0Y1saX/bWA
ZHHxYLuGiR2uNUj7r09Xo6Z5EooM1kv/5NGLqf4qhP8SIEyM2v9nY3aCE7fyBDUsXUdDFCC5k0/l
TkWRdPgWRvewlWSethaqT9HhhyW8sDg7y4pSwyMjY1F3+4e2RrrDsEUTUbD+3suec3KAMP/o0qe+
S/al7B9vb6CFxB+vBAjyZOjJpnL8bAdliZ6PQ4J5kxqFLem7IfmRS9+RSrHyz1JytGrFFhU7ju6i
Qdmm/+HKuLD+N167uJbGcaqS57ULcEGyC/AIWm8cjW6b3POuWXGai9uWTi/A+5YOycYMDz5werRG
4+wH3Ncbo662faAZm6x1D22767/Wk+i6dFiZ3yVXrU2/GkAt3zy/EqqusMw8kVjeoN5kyYG0WSQc
+3EbQ++qFl9rc48WY+B9C8Cl78NsUxRvjbRKrr7kyC8/Y7bLRDEDC9jxGVGjwLaKvNLnMd95u2Gv
Hfot7BculXvoPwpmRVhZ5CWPiJQa0Fcwj9NdfX1uKzPw+izAIw7hsY7eYaEFBWfnSGpW0ibT1tos
F7f0X6ZUY4p2SKJc20OMHFY6kYWmDr7p9eS1VU8ok6uuvsnST3UdIPtL7C0iV0pyW1RP6Zra9uKI
aeWSad6AfmpOLpDmQygKIx6SlouNFO6t/AAs2S22svzJXBOVWnKLU9/Y/xmbRUImglKdJk3GxtcJ
iV7eQ+j7X7zUpZHJi10cVDMeBy8R8L3c0W5ZbiP5W6xA4iW9BW6ykTrvmNDbYzfduEeiPe3jtXM0
LdrcTbJ5mE/RIFSY33Ruo1SxnxiuE5IMitUNaIYtKF0gIGQwknPd7pv4h5nfp4F1lIO9IXy5fZCX
vMeF/fmlB78QHR+x7sKcvosrnhN9/FxsBnGfa+1nkddUsIoWXjqzVKY5OgBfQDXOFnYQw1BoZYtz
0+mHJHI0+edYvpXuWczig6t2uC5jG8Ubqf5ReOEOup573VpNBS494UgCcN/SgElqenYjyrVY57CY
CbhNsMrDZ785mQWUB1CeeDV0M31rG3TFFUroZJn0+fasLz3YTS5jUnK0TPO0mM2B33RVGcmqMO07
PY62frBP1Od2Fz1YkY3ig7wGmZ5ugdk+wyCMTzQ/oFo3f7H2rpHEUSwLTmWIm7oQdsADmgHxlwqZ
xIOR/xGtbqOsbu+FWb4yO3mUi/MlJZKaM32Ck8Wfe/id0QmKDGTf4R+M4bjqN0Rb1bb010jslicY
GA7VVrR7PqTnJD/wlTFvXPQfUCYNbKD0ybirTaCYdn1uVKiQ1kg8Fq5EWHknSXTo+eAMnfmSgL3e
myUmBwE6OGUT+hByetqZJsfT7e2z4IdNohoaAeHn0+lMvZ7VOms6PRS49drMPJk8BM3gnCTm0dSD
jaS8GRAJ3Ta4gHaHY5QObFpgIVJE7unaYh72VTGoMn5SILFLqhz2CTDsvX4KzIROgyekYTawLO6k
DBoMA141UDoqj2Tizm0of029z7L3qqxdwQvVBL4L2QCYipmMD90hvqcFspKGgtPGkD8LOy3lz6dQ
wXPwUpFSGymxg1cd5KRDUPzfV/Wvrc/WQZM8r6kaX3AMd0zsqgKaoTk68uWtBrfDGrBscdXp0CTf
Ab4HysPrNQjiUobxNccarPl+yLZOmuOgoMTXAPeNc6iGpdXM4oKzpssBTldypVNOYvY4SetGaFhP
gQr2ANBFRjnpwar3mfuQotMO5hgmK1ITPgRK2VkuHtLknPUrd9TiwPWJGwd9LLL+s2lGFD1uhCAV
nF4/mEW9N4pga1AE4zSXyi/4r1d2+0LkAT0O1Pcw8cCuq87eDpUOKV+PUC5KG7q4tXJS0oEgpdvW
yNaahxf9lMTkovHCOSbJcr2odS+6XuRV2OKFvWEvHwVf7E+tH1F9j7N7z6L5L4oz7a7L/GHjS/ra
Tbg4u2RveTtQOyXlf/0FwuDHQ+OLguOyc62Yt65PEv7c0C0d1u9+/LbiSpZuIqyhUAcpP6j/mSsZ
rW7o3YTVrJKzG0bb6o+qb7Rae4BE09AimwequFY/mULx+e13aXO2ohEsBY0iYTMpbX3M7XzXgHyJ
f7ib24NbmkuEPSZWOUpg6nxsXdm2taBZglPq7ntaZPs8hjGHDvv4G/BvtfZWKAOW7FHeo+jN44/L
bvb2yyJJbpKItWuMTVgHB+GhOkiNvBGLlz453h7bkie4tDXbJ1EQiG427ZOuH+2gAT+85k6XLtBL
C7NzXiBTnNb5IDhf/Fre6Uj7CrtJnO32OBYiXnMSh534gAm+5rT2eqnXUmIReumFft+bR69/Md1T
XkAKKRVcIDv/6bbBxWGBq6FlieQxad3rA6ahGVhNZVgnHeGSFizEeeHWVcSDuKaoseS4KBECJIf7
QIG6/NpS0Ui5nCYEebn2pdM/pcZXf61ZZ/HGvbQxO0pFzG4sSTc6LvR17q76MppHAwUs95TaxjZQ
flu/TXN/ewZXxmXMtnlv1rE7tti05D9x88e0HvL2/baJRUd8Ma65G9QVgUyGzvZW8EFifJbgP1Mc
0T2S5Sx/e29juUYGtXSg6OoCdAlChranWf7AKro6aEzRezDiTtyOijbYY5qu6fYt7T6yftD482CX
P3RYF5Wbu5JCyRzhJsjSdq31oy0lqBatlW2+VJIzaeMGbEnmFszBbDxm7temGejUpqxmG9E1EYzf
izta+tMOOHCO1uK9b+1HXP4gkcV1P+nhezI+r6zjkqu//IrZGdAy3xoF3wDikfxu6Ku9q7+W1iuP
AdC7vQ03oQi1LuqvTh9sXPkTXyI0n8ZoDVG3NO0T8w1EyroMAGp2TGIRkr9O7l0HcgA7j4CZhffF
aNltVK/4s6W8EGmSf0zNLwHdG80kNkdK6AhomKqNLLJ5l+rhkQ6th85qyc48Rym0fqZ0r6nP5ZoE
2tI+hkN1auGfiKnnT8sqzCstTXmNVOL9IPj0/q6czYUl5ZhMKJYJw8J1d+3WWt3IDHNMvYfKgrsj
8Die3EDRN7/ggVWthWTTylzFCmhpTJSwk5w9TBTzzLE3xKFStIaPMinlzO1U7lTReEfaJviUG/ui
W7nDV+z9dUwXT+RiGNOuzrAnBSnKDN98GYWu4cGqvkDovy3Tu3JNFuzDfDJCg5wT47NQIlZnR6SR
ai/rXNV7aKt4V6TqsewOcfRUWOqrK2xvn8cP52CyBT5gUir6C32+XrukyP/XFmgLSuKHAlaP2hAO
q8XqNUOzh4rZJ40XRqb30LiPRadAMoQkTiLbxVon6aIhHiEye2Mic50bIm9TEkd7D32rbEO6Dkz1
MRytUyb/uD11Hw/2NHcWC4TbFkGPTwfvYmfEoQjvWef7D3BGlB0qCuGw5em/VZPsrleCcxyDYUHe
kuYA9oiYfVsd69LevPyC2VinRtOs6SP/gcJv70Ynob2r9OBkqsk2qqJNGydbyft9e9hL8wtphiHx
8CKpPq9nGEpexYqV+A8iTy7agVWE+nT3tFoTW7ZjQDkJMIezMP38YnbbimZGrc/9BzU+it7vqWOd
rmP/X/OusYg8Wv8xM3NeYUE7nF5jpvWGXR5A2x9pdhdVm6oQ19ucP4Yxk7kJVkjZmQzrvL8oLxAf
4m2CuXrYSPiw9zDobBeRW7Pdaa+D8DUKpZUzPvmLucc0J1l1Wp2hWDJm+7TI67b3pc6Hfg2A+CeP
zXnvBq+CfPDXNsf0qz6YmpaLfvEJDTdt2ItFi5QxUNqs9x88L+Sm0xuda91buwI+yutMswiGGugb
gTvh9LUZeG70MoLJ6UHSQlvPvrfIQvsR4JLhJ5I6oxps5KQ/IM9LTqTojvVYbiBf2ojRS6k/p3Af
d0JGe4GyBdJwuH08FmcAiiQeE2hbA++8/jRd6OMglEb/IYJLJorp5FyJoJYM0BClirCtwI0+z/g0
XaS2XWaxmrHGES/Ysv6A4u3tYSxNMUjtKT8LJTFBw/w56QakI2rTf5gajkY/gQxT2hn1A/lO2zj+
zo0XU9rqwRchiSHEs3t1mw92lJ9E6Y8fx7j3/wAmoop6+UmzqW3rRivMgZG3baI+mLkmnRS3+3Z7
4EsnlBQqiVTGR8OmNbPit2kbkKPHp0Y+aG5Ix4/IiYTKE8I8kU2Yutba+LELZRrXhcVpxS8ODS3U
deQrrv+gRJ9EsyeEokuWBMiUpy5iHZTcvTqE2xjFKqMxz5LiH/oa8NFZMH/VyAtqw49cfve9l66n
ZeXQhttGg4XCDzbscE7P4+0ZWnAnV587u3TCpOtaTxfYGQW0NuI2BDjT0LNsxW9ZXNC3l+1uG1yI
h64Mzm6CKPEqMVGZH0oDj77lbivxbLn+VshW1n7hOsUQAkRkqukPnhOmKF0lB34TwTAvvhdtbavp
VpEG9vI2UWBQ19618evtoX2kypnWno02sQFPIPDZ01nVyzQsszh4UMqvkolXkmoEdn35IAvZRnCt
E8wbO0voT3rwqgrCpqkfR5mKfrdGkLDgVgC8owYBcfaE3p5twiooxSrzGHtvSD4MRQNsREn+r/vc
p+FeWJntnToVh7SGEfuhDb+ph1A7NP6XOt3BlHd7XpdWkvZdrIHopXl/FkIHDVFbjbTuQz2Cd3cy
785tUziZ2h9p4tsWnTcbIsPbNpfOxaXN2d3n6m4gJAI2rWP3RPvPTt15zX3maxs4Q/+9KfBktGGh
I0BT2Cxo0YshIIbOwgep3rST/NOupqqhPrr1vfA/nJ1Xb9tYt4Z/EQH2cktRki1bdGwnziQ3RMqE
vXf++vPQB/hgUYSIzAAZzMSAN3dfe623bD5g37nVi0sdSBmUULiKVHOWl3rXdRLk0IbWUnEv4PzQ
RXNNof8sFEfPl85hh5EKtjj6sxAcyvhoVmDErfDzEDHkfe+W3b+9oPxKf6qP+LdXww/sesrwa0uB
YuDijur7QL8zYP8395H8PVK3RAjWzg8MMhkvYiCCq8X5EepTOwlRGT2FU3MkgQ4CRU8fUwkZpK3K
39ouQlgAczrkVGFALCbGa8I4EawkepLD3ySmoq303tq61in1gKl5f9Avfn9dhqNmxUyFRVAldNN9
NJ3L5BFpbBswUd/0YMr/2rKCXcSDG9ohdS0igcWFGBk1uiLoez9lOuBppbOj6EQKZ2P3rI7ch1YW
IZ1KfEouuWfk9Miy08b8TYZvyyNgdfg+NLI45Bi0TJesNnoS8z9DetYsR8reRPMu0DHdy79FWzy0
lTcMylviexl4tjZddErqlZE4iqGTfCeIHxMRK3MV/YdsS+5sbYl/bGjRsWbQavwpaEg2XkWt3ksG
9/9TaNSHTHVunz2rTZG+JmCZkz1LkBF8qSEUpprd1FSO3L1YLQUiYWdVb5Gw8dS8JjCQkyAhz8DN
BmEk6i4jIzG2DIw+iPNlX/uUjtmdWYn2LFXtxeM+9iZH0dDM25nClzDcQkiuzB1tz+KJxASz+tVl
22qi9okg03anvBTFXYbSKUf6lt3XymhetLI4m3R/ECxyjsFTa0q5XQAZ06NHBfepYdJfYvX+9txd
54Bn2i7dmcVi4Q1Yi+ZGOVQxWwzCpzaSxQcvTkpHTIxxh9N3u/fFJNlrfT8dB6ks7KowvAejDqNz
oBveAdR7Rnkkz9/GnldTY7Thxspa2Z1oeJOm5IyeHx6Lg6bWfckjFCb8svxjDeUXnY7fjZraQwop
TvEcqW6+44324/agzBO5uN7kd3kMLm/qMkuopC5gTqYOXKb9UHyO4/Q1QxZHUbai2LWHhcK7bUZo
U0pWlolETa79JjLi5An7vfE4plZpt1OEVYnv4lqryo1PwJfbiHK3RJ7FlmHOSjcxm2AP/b+8yfIW
7HCST8u0S54qBErjYad/m/C5uj2UK6uZNuDeQEpBRGH5Lo/ELPQ8sNhPVWXGe6ZOPNemZAF8yYJ/
DKkuP/lquqWnsGyUdAoYollTkRIyV9XikAh00UtD6LhPvdwBhzsavqsBJSl14xgpW0Dt+cT+uFjm
xoBpo1YNyW8GiF2eCooQ6FOj0Jgvfiva4SBKgi0XmMXBujefLMPppG9t5fSpaHuGtIv1DULechbn
9jWEgLHYnc18l65og+5ZQ1Z5yZPiJTbZt4Fib6z9l0ZmVjjTiGrosgSbkqy1YoCXT5VW27r2daga
W9h0elntyodWFneWP6Xc1HGYPo3km3vGL585xShE3l6TV0+secj4A4JzfgowfZdTNqh9HfWNlDzF
sXSoTZwpAsz24s+qdyedDOkoatm9lJoHVWjswKrR/MFP6i83xvwNs3gtYdtMSl3WgCiM+KmZMG15
E7ygekPyipXiHaRkn4tbFfSrxPR7a/PFCTqUOt+yuGXEciAqFfOXTsgOF05H2EGaaC5zJTzW63i4
D63BLonVJ1Rti+BPigjf7WFf25Wkqea9oqCosnxLo+XslRVi1U8iZ+vO7LlufMKG/WhAl/KK2rOT
fAjvbjd6RSCn53h28iAi+QgZaplehSs6eb1Jqxp8bcH7nk938pB/S+Sd1cP+RWi1d9D7UqyfopY6
WDxGUFc47LWNTMJV7+dCGGCC2cnD5O0x//xDSkdscy8JwH49m4og7kVP3OkYveymcfJJ3GjIZOVp
fbzd+Xm/XBxNtIm/MZls0I2UGxfBpqAFwhArVvicN2Pg1IEsgVOVp/3tVq4X19wMOkDcI7h8X5XF
1WqW7MDS/Rlqd9P/2xTlThmlQ9aEB72wnL7/WjYPQdih1IWBn9skzcbpdJWaRDPn4gsWB/4AQkTr
GzN81hO47IkjjA9d/KipxTfy6G0n2RQmkiFFDv3XsBd472entkAORbcb+Sx4d+DFla1vuroX3p/j
3HnELTi3LnHixSR0Rtoy4X0q5fdhHvXHOJGkk+JBXCv9SrGnqJYAieEDEPeafo6LvHGaOpQPIoY2
n9TAnBlbTdOfpkbCbTH2kp1Q4GUico06Rdq8BZr6U2gxW8O9PdoHAUmi21O7jHhnCjvfT2WCQwPJ
vsWixcOnTEY9ac7YNrf7TBV1PBfN4RgNke+kWP9sRaOrDQKwwIYcbD3r5nKXaFMQCEJTNufAd9Us
fTGbF7nEBKR66arBNrrvVS/dC1l/9L7W933w0Go/Ob6mwNi4It7zJR+3ztxzmMIWFVtqF5wdlx/i
Wx1ue3ndnFE2vvelU9N/RcMc868y2Pl+uFdLRH+8B6sz7FJA0rr75Ad771PS/vS17lD450zV7/Lq
G2SagL/wAaZ39dP4pgvSsd8SH3vfyFdfi2ULH0MEj9rA5dcOIbmsJhmaM6mO05DbVqsirGjYY4IP
YPPZj1sskf7VAXGTNj0p2bSvG81BbjnV7/vilFaz7Kkb1NouQ+FOs161cZj11TYK5+8vweV3gv19
h1gQ8C5lx8WqalCfS9pzYqTFZFe9Vjxn0uylJE9BCwrCF0PVSSo9sezWN4IHeUxCzy4HfN3EkBqZ
CUkLYSMVK+TPZQEs0dZb1TxFpTdk+zatJDeKW0hLpRdl4BoEM/01RT5w0MJvo19lqfU+KppVcR4I
tL8HcSWS1JSraHDUrDGnQ6bECrXFKd2Sa5lPoKuekwfitgfjDinocoZUNUSYQiMbV6OkVniho3V/
Muk7poDwnx/Nv0Uec9dw1wMVQN+W98VSHUaXBjQkg1w4+6F3ThOPhVGdDG16iIWzGjeE+5709S/P
CpqkOiQRohkKIqKLyyaYfKWigCac9ehEae2+b84Dr5pQ/fK37ZBmgKKASwdnEg/Dy5FsBwtV1JGQ
Xpiw4DWru6o8oWS/74pxI3ZYhqPznfKxpUXBKy36rKoT3XcxJt/JwiTaQt/8Fhpzo3wyn6IXa2PR
zmL3JnXZ+RQgaEdtH4nTnCLzHzQ/hRoW/Uqqv81K0605BpvVdAiOkLi4HMBOyZU2aBnAIPFO/YtS
7r32HKffiVq4ETdWxdW6XzS2eB0JUm6olKjoWxaeTNSdUX+1i1SD+QYyop5spLtur4+V0fzYvWU2
SvfbCQkSWlTT1zAmG256zgSJFIZU4P+53dbVdXXZuyUxqtNbQY0Ly3dFCshhv1O7x4zoedQ38iAr
K/GiT4sVMoS10akJ7Uz5N0qwKEvKB6k43O7MFVB0sTCWO5j4cFCzmFZ64Wuom187L33LPPlB/pw8
l6oj+OGLnMGT0KYWi5INLvcyVl02vnj7TXlhKZXksSqNL1b/75j+Zfz9/vtnOBrkE6Kxd6GiD/G3
nnten06C7yYW/NpB0sLXVpf7nS9VxaEri9wt22ErY7g2bzA/KR0DPkKta3FWdakwjX3YBG6fiL0d
gbc8pcaYcc2IW00tU2Vz/3iczwEL73MqG5e7Gle4kEC3DtxGLSNhD4GYCC2vU1BwPBA+JXXqV6gq
lflwLKey3Xui320p56xsh/kFgEcX5AgVfuTlN6QJR4s/hrHr9334jxJaoEhbr99LQyPsxqKqN4pe
Vwk0Oo0XFBaguEvAlFtW5nMjsabBamJ36HDvkD0Uj0hjYbPiV/0+nmL8n71dq4eujPbJxm6Z525x
aqNshR4RuQRM3pYiAGU9qtqkSbGLql/yFlm5eByVEhMLS4l3Q1JIEHolYV9awj+N1PdOWeb+xgW1
crgSmpLrIkOKdveyDtMYRSQLgxK7udWV6WGYJu217irAFqYV5OUh0FUx2SlZmYWOF8bBFsp7rX3u
LlSz+QzYN4v5bgwvE/RsilxxVLCeiMrkqLV190WU/WIX8+Z8EAOhOeJML29BsVeWGghp6ndzFKmy
AC6XWjmJoxS3bYocrOQ/5QipHK2mwhg+Nw9dVarH27O91hwvOTYXBFRkNxe7a4xauTaqMnP9KUN5
hCdanrY7jHR3YNC3DJSu8lMsa3g2WBoxPzPlZh73D2dV1olm1QdT7sqN6Rh+a/eJfu+F4V0snzFD
3iHOgGe13Ur6LpWEJ5W6Yp0qDy1m7re7vTLBSFNr/EONgLh/McpxHTSBqpeFW5I1KQyIp0F+tGLz
VFRDu4ui9kUWwv3tNq9KPPT+nWoMRX8WNl1mxqL5tVvLbelWuXnX+T+E8rlMvxrek4XvFtVhLWru
wvHVl7e0Z1dOa9ChBtlUmZm+CozMMYeaKGWlK6nZn8bw95HWwz6Ktsyz19qhaj7nw9G7AFxxOb19
7MWdZ1qFG8eckGqS6rb+5iWavjF78+9ZnFC8oGfiNltEgb512U5EcRHLqrx0xzrcpxVsQ3JNWh8e
1OSzon26PW0r97fJqx0+HKZfFIfnHfRhzfph6wlw7kjv4BD5LAlZdvQRotoIhNa6REoLU9y5akH4
f9lKDubTM6ywcgtlx+l8Z47SsYz8c1d/6cUtGNbKPmQFzs5zXKfzNb5ojYUqWD32pC6mf5iZCFAn
T2PL46l50o7pXi++e9NjhoNUanyPrK3leN1XnlEQZSlgzFthCSYWxT4fdSUq3KSDZ+d/FxWfvNo9
l4FjhYr9t9N32di8Zj9MXxvnwhgXceFmDcrqFYDXLXWIebAuV6OCIhnJbhWCBe/SxREam3qPnrIZ
u5KY7AcEN2I4AVHtPaZGsUFsud5gl00tnqItdj6zyHbsFqgyh7j4vMTJFoRkq41FvCpUkVAhsZXA
lckgQHZFmCApm5qOnjfN2+3JWVkJF0O3mBzqBH1aiFbspn5pT/l9mbASzAdRyXeTuaEatdXWYs2T
y9Wy0GCaxOdcP2jDW/MT865dkm7xbVaeG5ezNH/JhyWnUc8uopSWIL7k026AfG8lJK9GJXgNgsop
hNc0euwTDHTBBfXSVvSy2lOuN3B9INwUZTGDVuO1AXllFmSf7TK/+hrV/UEcAzvxPewDvtyew+v4
nIQM1wrrjsc3HKLL3jbGOOmDGCduUuJ8dG6Loxo7jXYnxGevflbF37ebW7lFL9pTF1e3PNWJVcUQ
Dhp/L+YPaYCFKe5S4w7hQ79Ck65ubIuEYDFsOUyujSu5JxBC86jChLjsaVyNpjIpgICrQXBC21dd
0yTLlf2Kt9iTV+AFGD9zmut/TS0WaxCXhlrlNDVMXzGhnSTPluXu4OUYMN7l8XhUDMefemT3cBnH
WS70Dno92DWWbLeHe3V2P3zIYnZRWy99vLwSV/X/kR7U6R/0YdDKaD+nv8Rs46W81db88w/7xksI
G3qzSFzDP2YYzJJCVIVDWdrpb2TdtG6Lin1VQnsf5RlXT4EbusBS+mTmhXuS0SbuJBymQ43rhvAz
BbCUTnfS9CK0v5VTN51DHcev1Jmq/dge9K2k1cpTjx3K9kGYn13EwrrsdSUIcWo0SYp6b6VINq/C
wbezCJXdnR910pyRMMqGEkGb/0lJ+WJQIIpA+0pMY//DcQwOnPhifntd8VDqaBgascwTV1Prg5je
ySzvMXlI86chGTYW1to187GtxSFZipHuG9yzLplyv/6SCJ8EayMrfx3kM7IoyFOS5VbkHXk5srGi
F21bczJZce/gtcc71QlMdFeQeRm+mdFWpmKtPaTPGD9UyxGlWgQCeiOqU9aVietNZ392JPpX1+/9
7mHUv/fW3e19uXrJoIZsIIWpgFddvmDCIDTzURRorH4bIzvFZQ8tlKgbUHaUbFGwM1/fCaW2l6df
41ZOa62nSCYpFDwwGCd/ejmyuVJlYdDFqSvgN5qmwVnwD6mBr08b7wRzj8fd7d6utTe/Kqj3cq1p
y3Rk5StKOEgD3LNQPGnCg1QJO8978VXHyCCxt0gA3G5w7ShCymDeBwwt8syXHVSTTizbVE3d2C70
yG6853/HgP9+8+vPvrIFIFjrnjnrFrN2eGgsWUuD0U6Qr62Uc8izfdj/ug9LOdtpIU/i7DUPvI03
zVVdmbkjUYYrJIpTcIuWNHYj8SWpqoXMnSZqy2Sy2lxxx/KL0j40yufO6p8T0zvDXSw0ZQ+QfSc/
+lQCATkVUwdfTHOm8JcQntqvt8f9St3n/cNICbODoFTBvLsceMsv8Ar2ktw1s+g+7LSHqil/Klbx
WwMRiUJVz4LToACqtXgsBXlX8WIJbD8gvMJV8+BV+k6spk9CdCQZuvFtK/e/irEw0iR83WwQf/lt
il71ij4IuWvo/w7e+DTJkW2iJ5xPji+8ZLDJq2d9ip22C+zBu1PNdieQphS6+8kb7IlE6e0Pmttb
PDygspJQ4Qk1404W3xOlleoJvZ+6nuntNBWul2pk57CPZKfwX2+3tdr3D20tjuuqy0Tdm9T5bnaE
9kgZa1cy8HXipMaWjORWvxabL/XDxCTvxdWgBHsFZpv8KojNIes3XlNrVy/LHxaMSbDFBbwIOCKS
C2ZucYxVPerksVpQRc6xA0IWIBZ3bSw6QaIcJvg3RrrF3V25/2gbVyhwWuSVlyllSKdjlHZh6vpY
c+ahcR+P1RdrU2LkCsMyb6jZtJREPYLJnC+Xi1aKO8GovTp1FdCtVT3sxbB/bP3X1viZ+JbT6Pak
q07vhXd+3f9Q1S/JpvPKvGeX6xQZGnEGhMLiW5pAlW2lTJOXcbzparKTzRxDGEv/9/YCXbsQCaNm
iUaADTq1+MuOghKIA62io2H2x0z8+zRI99qg/x6z4aQBuTNCY6f52aPWa2dTdOp2cG5/wdqy5ULk
UgQLpV7p2slFp6llUqZQcGitAaiA/rwPkaD2x43ze23xsGYR8p+pe9QkLvsqZwqT1TczskGUbLO1
BBQTLXkveZit3+7ValPvtwRGfqQ3FrXiGsi6DlNsbirbD75CRFjXjyGP2v/U0DyDeLshWbfoE4+6
sgmNnvlTVHQPv4Q9EMl4o7Cy1huQ/KDV4Kuiq7V4PCpQetLcIpAQEDDbd4b8u69y0dYbfQu6srbo
58oV+VCgmIBoL6fIS/NCLDwiiEroSWY85+GwMWArMYo272poqyJWEepiwWtdZ1pDmWduNXU5jrRD
Q8LeI8t/LISx8e4DQeHZKHijFTkCpaYjF5WY7v96eZCyJK+NEcBcLVp8BJqUYxU0XQY8BWtR6wCg
28K+7nYja/lKVKWob+LsbrK5FtNmFWaqRmmZu3FdOQjNoog9IC0/5vW+iu4bazd0qJrsPfWuiN+q
8CQgRHj7E1ZCNE1GbFyVgTnK4rKfXZ7ANFDizAVZox+MMPD2FVB6xBxhSphKcah0TCYmpdhKlq4d
4MhDQbKaAfvAPRf7Ig2HXA74l8slUvwoxabHVHZQdwgO9/dhY86TK0XHYgwxfk9LfddbVH9DKUqf
YQAJu0TJ6sPfDwa1MVwn8GgEELMIPAb8ZZICTW23FGLzocotaV8TopzkohRPfmn5+6ovRkdTA/Hl
dssr+xeQ7exTTCKe+Zh//iFFIAZjh7pkVriCNh28orvLot1YisfbrawEO2T6Z/AKA85DbrHcRCuY
hmbKc7f19mX5Q+7uvvban83M2VozIJYxs+DMI/+wmFkqbUOdixXDWMTMYhIRxQ3ifT8pT3k3aQ75
gC1S6sqZQd6fgGN+abBrFxHPlAZDmsV5gTq/cpIyaI5IkyTGOVckR0vuuqOIwvztwVzbvB/bXCLE
skJpkGWg1tb0r6Z/DsXvnfnSJuJ9mg2szicVu7ta/jQBkEuzz5WfH4utlOzKYTyXO2YmAbqonMaX
y8aSPKGC11fwxJl2wvC9zrdCyfmcW8Q4qG9D+KWoyNW/PO5FYBBxVvYUFOM7KdqLoIML3m/7rnvr
kzdpbG0/+ZzE+y3XopWgAwgr1zIJJI7hJcupG/XB8xQecm0i1/tUbX4o6I/vYiMU7bQwC+f2ZK6t
H/QYZhIK+U8CkMuBFIU4b9NxzIlx2qm09VAsbB8tvmepo1TQWfclzq33VReVWLcJ4kbYs3IIEz8S
YoHHRQF0yUjJSbcaUShQOLIAqdbBDseAODlUyl0vZPNRvAF1Xlk2MA0JSUC244y0rMUr3hh3SlFR
O2q/Sm1jR1s+DysdIvEozSxaQOaAdy6HM0oAEHQghNxIUas7f0Q4NdeG8VOtJLFr5TJIF0H2URr1
jY1qyMpBOieN8JAxKVpd4ZF7Zehrs5oKF7EfUkdW89i14100/YfyG2fNrDtGJAS1cfFuBNXbSv0Y
U6qdhl3g67av7G8vybXAn9I2uD+qD3NFcXEbQXZPc9mirO5nwgnD7Nduanal4ZheZftd/hIYNXIW
+M/2pWl7TXJo0i1LzbWFIvPQwrMQ9iZ05ct5HHXVx8yPArsXh1RcPtftv7c7udXAYhi72pzggiSl
W2cPg/h1yL2NU3rlLsK9iMgYUDzp3yV9NwvKNApHv3TTWREyEM8GkqjqPlfQpzv8fV/gUszMDWaN
aPxysNKpEM0ir0s3NzDGzutJ3PlJuFFLWOsPgYKE9JDKs3c5I7oYy3ldqKWrFtWunWRHRA1aryMb
GZVnXoobsfjKMczTFlCtihcXx+IiYkASazDHLq/wjsNmwx9ORqseFY5LO9jo2NrGZex4UMzpV66c
xeilgUi0H1duHJnlXrXKpz5u87ss3FhxawM4e2rMsIeZLzBfeB8irQkl3qFu1YpIKzn0QuBKxRFC
E+XZ4mVTLXRleaPtT2gPRGW2/lwsb72ogjjSkxqHlvxtsgbMmMuNYsBaE4Q8YB4QICGHvIh84rQf
e2pZgG/qDm6/4UX7rk22SgAr68AkxqAXJFwIAxYHgeVxGCUSyBS5Mh86I7KFCT0TPXW68Hh7F620
ROSISQ8cnPciwOX8CHqeJArEGhf9AEcNfzf5m4gO1aY22fW4AeaZ5bbB2pC+WWJtZCEtMrUDRapP
ovk0aGb/HXfmxLndm+u4glYow4GjIFnFuXDZGzGUo17yiSuyoHtU+yyDbu9JjuI31r0XQRceBrPA
7awW9mYzWvvbrV+PJSENASIITw4MUK2XrcP5LHKur9yt+wKd9iTSnlXPSBwvH8gdDUaw0duVGvaM
fyPtSIWeTN8yahtkNE8DtShcpffBU05CIz3WYmTaiSQYj0OdRU9Tzb1sVik4T7329H/0rsAnIYNY
crjd+euNzuRy4vNFLCSm4bLzoZ72ge7xpAql8Q0ZrkdF/IYhQluXO8PYOpZXXrO0hqwHeoWzsOX7
Zf7hWGnqOOgRj58hYnKeOnVdlN84YbTeVrtEfh7ynJyvkJXoVWRCqP6DJowqP/aQKnH8jCukzJRO
KPHEmIzir69AQspZ/guJ2jlhuhiIqPK1qEs9QqK61u9GP/eOmhdK+ySONEfwwleEVeSNMGxt5c0Z
PDYXqGJz+TbqRjGL1IjwqKmCgygI6ezWczLKqNiVev3j9kxfR5tzupAaM2EK8eyS+iWljZZnMo3V
+WjPGXwLga9p3I0ezsKxtSdHu3Etrm1rolpEAHigcCQursWcKJPbmeOwjl9l8Xsh7QPjpPh2c6rV
35G+dfpe34108ENzixns29oSEXAp3T5qPuEUcDfo34CEbDl6rO0YtFNm5T8TQPgy+6pGflEaGc8C
fnzsE/9QD+N56Aij5QTEcPQf1qXOTcwrhBP4KvXUDkLYFqNYuGYsHcMAmOxktf9OivlTHH8FEPJv
r5K1QaQuOGfqqQsC5rw8D+K4FequVgvgbBATa5C4UMStcUvYcG3lI+yDVAsHPmO5iC8C3ystox0J
mbEaymqxcEbN/zZM6qug6m+3u7QC9ICcB+ETODUQfmgEl32SasMLhFimMfKHuDTcBX1+GOQdzKdQ
wfSap0lxkMc3w3oVYxXrDOKc/kk0zmP4H05btjmUxtlx6CpfmjVDriSlWbrluJd1tw4f6uqz4d9p
4kZDK8Ut+kyqlGQZtDWEhC/7HDZTXHDlle6ER5dE1hDJrvuk6u9FT7MTS6KuNXyJiuTLVGw9a1fg
S6SCsQXhJTQDTJfZkCpFfCiJptLtwC0REAPTr8pzU31LDdXOo3MivWjyDxGmZOM9xDkqfqnwCeuH
v46V2TEzwHvWcpoL3ZdDgFbzlASeULqtbLiNGNqh/IDF1efbq2seyMvUz2Uriw0z5uUkh5BQ3ChJ
Trq+Q6vN5lW9b7KNKV3Zme8PTK5q6obcnpfd6f081LSwrFyza/eimUD1lu8bZfh9uz+rzRg6Un0z
XRlM62UzQuuXgzfRn0RQLIhzMojWMmmOAanxjbNm5X6Yg8r/NbWI+wURay+E+Co36HrbjM9a5O+C
SHgNG+QBSyuy4xKtDG+rcrI6Y0CuyFwjkkbt97KHmpcTYZXB/LaJbNDI+5xAR42sfZxvrMC1lihl
4cHBY41NP4/1h3CnLet6HKOqcn2Ky2GiO0p8gjB4KJt/b0/a2nbHGJ1QEhA5qIBlZcuq8RYc/L5y
pVxqn+N8rA5SMU4/M01ujlWRR3YhqQ9daEyHSZRPTZhvae+uXIszbQXThdnPnEjjsq8R2nMVfKDK
RfjH0VOM44bPvnAIBfVQtofb3V0bV8oAOI3QElSZxe0h5Ag2efFUuVn8xU+Q8P4OesyTvtxuZSVg
goYF5kOGsY9g5SKe0K1a0JuYOwotnPQp4Du+pUJ+EiP+rzRDc580+DBj5vT3tEgqK2R1qVBC2YDp
cDmUflcLg97DOUjafWF904Jns97Ipa5tvY9NLFZm1SVtFmhi6cYJydoMaRCRIlI2vqhWsxfFT4m4
l8vj7fFcWyFz0oLY2iD3uHzmtzWJQn5WuizATuucDn9gy566dqdW/gZbdnVDIO9JDEP4SUF5sRzF
zg+lztQrtyrkH0IoSofOMP1dpWqlA2ZfOmDYPfuF+plT+0Bm2qS3NgLutf5iwUYJmKce9bLFJ1hp
56MnQQ6lqU9FaD0SUL76YXiUfOmp0TcSHPOELa8hSD5khhBoZ+kstkREjrfqwrDBayzZc5QiBpJ4
0saBvbbvPjayODn9OgN6JweN22DG2EfHyfok9HYx/YdjEyNKKjYkxalxL5oRIBEFXlsQr1mDeJal
dJeOxqmOLNUJciVybi/LtU5ZYO/0WRwd48t5Gj8c0l6TAaHGVc5lGZRQ05HDbaSqdxKtvPP0ptlo
bmWiKNbM5YT3ivky/ylGBiW4xKvdqmlYe7pZ7shgx2Bwgi3Lg7XnNrVFC7odiwIjwGXgq3ixFVRt
4xpBUQCl/pNhm2qHvqo444BXfQN2/2BOgnqXtKJyqOU0e+pxdz0EaWCCpCu6jZld6TwpWQQOQAww
1EupwTI0x9oYoppLAuCKb9pK1zq6snHQrG1+UtkQDeeXLvHv4uFpyUPZBlXQuvrRKk+euQ/Lh8ao
qQfc53l+kI2QnX9/exmtdI30iMgTA8sZIu/Fbs+8dOAMqLv3YKbVXgpJsaNW3N1uZWWxXrSyWKx1
4pdKNVWd2092Mb61jZNLn3qqb7ebWesMsdGMHOPFxBBe7gl5iLykycLe1fPffXAKpJ3S/LrdxEpP
yH5RbZiXAjH64sCCE5+LpEh7N53OUfilADXpxfLeQp7xdkPvq3xxNJLVo6JPhnF+CiwC53oUByRX
695tI9C1Y1A8VuVX8ntoRyl9CjkHTD3ZNsW6y1PppTKgOn/r/F0rI6D/s9e/T/pTnkV2yYRWKm/I
T0n2pHdf9FDfhT3Ikya+06Py+fZXrw0PqB6y4VijIJi9+OgwhRk9eVLvGmHkZJaDHrxda19CPdw4
j9YbYtGi1jinvRZRzjgmRaIbbe/WRXpEFaErlRc/zD+NPm6wt/s0r5qrieAhhqQW6S7UOS9X1TCJ
wxDHSu+ORz+673XtSMop0nu72uT9XcduOJWwDzVY6tRllrFG2CXDIEZwUfWO2juHefMQOWHwq5T+
FMKf291Sr7oFkRjB5XmqKKAtea8KbowTKWxegNpgDxywwxYJ9Xo7YpoFZsMkD0TOabkYqqnU/Tqd
U3dYbzokOOxexVxJUv/WAoi1BiEGswVUqijZLu/CqJ50IrOIOmCiN7YY4MnbmkcxRPMpxl01Ed3+
qYuTjWBtZQBJFOB/DAqX82aZBvUGI6mnkQeZpJZnVJK+S1a2cQis5NwpEc/mTco8ilec/kGsTT0O
iQdb5AScZJIwpjfSJ70JEscqUcfDWQPX7YqEuxyYmLRP6c6DOr2xBda6+o6Xg//N/WQttnVbJIWZ
izzicUzcx0K2V72ft1fj/BsuNxnlJygvZAxZ+yCLLjcZWWavC2qjdIuisNNQwYo+7tKdXHnnQpUa
xzfVP54MTkwsN+6m6+1NnE1+f+4YoIKlsL7QaRqpH6PCyDq503jS68HZnwExsf+oqK+3u3l9bIHn
gbuPnhpVG/g9l92UVQCPMNM6vLsn5b5QUH+WzSBygqYZ7w0lFzcmbqVzDCewKXBTxBXaIpRCHjmX
0i6nvby5A4fytfAQfxBwE7DVsTupsXq43cHrE4wOfmhwsVKqeEz9Qi47N7OMOxlKRlA6BoiNiRUa
e/IRssjxdouLIeWyB1fDa5PXLiY6V08ISfWVfsBE91xGEhpr+pDda31i7lQpmh6SRtuquy1Otff2
SA4Cf5e4/oFtX04hRj2m5ol5cTYg8KjUgEKSr6Xx/XavlgCR92ZQJoOahWAvmea52x/ie0OtzYQq
C81EQM+x9NFOqP6hKRsVxW4yeuVXMybxS9cj7iWNo/HgSergyFnfn8bQSzfeaYt1NH8NmAeQWhgM
EPUsk5JWQXEnlOX6LKhjfZCm8EtmRJ91DRK+5afqveAh8XJ7BFbGmeuW4iblA8Z5mU7I0trHrEip
zworGG6hECD7F/SEOVOwsYSWBJ737nEDkp9Epph7ZDHYap4qKFDKuDMEUmwc0PD3wPO18NOsOBSI
wEM9LgFvVdXXII87cy9ICHLbuSL4vzwMqf5p6054jtuxMu20nSqE8DDcU1B1TfJqX6EBM9jo3omB
DYGw2EiKLAsF71+PX4Yye2Rx317FpD33hlGa9bmSkqK3Yz8q73xjSp08N7D+qbteIGXtZ4e61fNj
LAziD2BUjWwHbSkchDJCAkkU2lMUYpqnekhxdoVXbUzn8nXz/pVzan1WxyGdspzPOJ6CMciM+mxA
K4d3HVXPteCDcRmSaeebSXkQ6jbZaXpgkfnHptnH0Whjot93zYdrho+YX7AkG95JctC/L3dVPnqF
4ZOpOk9ejD9SKnua78jDNPP/PGNAvDIP6zf2t9ceAgBM7aECb9bY2Tj4P/vOU8DJ9E1JZCZ15ZOZ
jtqu0rTohCZA5pOpN8eCB+KAxKEZ/B9n57Ujt9F17SsiwBxOSXaY0D0jaRRPCrIlM+fMq/8fznfw
q9mNJvQahi3AgHdXcVfVDmuvFZr5P9E09q2XQ7ZLntAH2psBUZPkypqY5106dqKBN2aU3/726Cwy
83AxaQjALZDHy1XW0TyZyTC1p0JVil1eNwpTh6QOveFslnCXQHu9o7wrxMfcwNTdVzvaVZYV027E
FgyrvghSVfPaJkb9xxG2XwRCfB6tQvi6FE7HWus4COr8HYW6eMPBFkPrH8JtAX/AQo4KHcnlooOi
jkrJwL8Ka3SgyY/ehJkmR8RTqcPEaJ3Fzd89ru/ORDWXUbZFMA61uEuLVqMbdaLP7cmcS1g+LcKu
dtZhLO7MYIefDQcQPe3D/W+7CpT+zyhwLZIDcyEYXwVKUR8gsRUr7QkZrPoDsJAIVo288K2qm3ZE
g82hU0L9EE5T6InZzP8X84TbnONl/GzdRpZh8Mi6js9tlmbt6UY2fIdIWoGYW/+VZE32YOpS4yV9
rXoUTrda8+se3bJ6WgXEaryIC8J1lfYZMq1IW0j9yZSb6FNqNsgg6DK8hTba9hHMWjttjKbd2BWd
FxC975u2kjzCnI8aKAmvrdTKL/Ih+Gr17VZfaBX6vP82MnXAdCCP1CthbLkbGfdQhvIUBFQe7BZk
eK+jK97MiltRVftg95Z4LVNH24hgr19K3kiqtUzNMdZyxWBEn6TsaUrVpx5Bn9Gtg4ZZLkcyO/mA
SqlubbjAdcDFjAEEY1SpqDjzKS7dfra6cIjBpp8KmtMfUp05Et1sJs82ShDjSWlEX++7/PI/XJ1s
oNvcjO/U4RDLXRqMgjiM58ipT5Iaz3tpcTwK01udoJvLWopH1Fooqq5nG+moDI3TB82pG4WZIfDc
a3XiUbYqpddIpDORniS0Yd7IIm+YpdkLFe3CewJ5w2o3zWgGyrQsTp1+KAaYHTCsmdTD79hupFg3
/JMwyli8E9QU9czLbbRKxanJJptThTBMmxqeZbY7E+G6DnBLaRWHJt8a9r0RxRKUUGGgQ8LgC8WT
S5vlUOdJ33X9iZvJ+RoY6dfRTItdmWaGHxqIxDijlno9YauboF3iUQ+j6RfpBtJTvdii4LrhSHC9
M4NIKs19vZ7IGuOiFA10pCem9fSP4RjM+7RvtkrlN25oSoNwtCFPCNBrPdNZUv2vokjtT4mevXSO
2CeW7E8SZCDzQ1HDaGNpb4MebkToN/yIqhGDiADV2O31xTwqaJ9bQ92f6qDr3bAYUKrLfshNeKz0
4/3zeCNcBra+0OagPsFbu+bCygqy8EYY/UlW2uiTJqTOPGZS3Dte3Ir4xYy7/GMi7NJxQ4172pfL
BvhbW1fZLy3Qk/0gF5ab8Iy9BGU0vtLx+14ljXIkxm0e6kRSXnsNWbb7v/rWBqHLRUkV4YEFZX3p
igHYnW4sg+HUgrQfDKcH79D/1Maq9Mo6Pdw3duOsUelcuL+JyZdy3qWx0hy0rM6Xd2qse2+qZ8tN
0/RXG6g/wr71mxIEm95uxX23rC7Svwzy8lXI+C+txp3ZWV0ZDafaND412fNc/dunh0QQh7S7RdT2
/iJvODp31lJye58iWieF9hCX0tgWw6npzeMYWFDMfcnh5yuTnaPlh/yXGKaNCv+6N7Q8sjQq3t87
OqSU/S6XaE9MESRyOpys2YbaIpvshz41oXSHNPHQ6nJ/gJSwOAbRlPiZYX8jzmx3CrVON3PCgzHZ
W2OeN9xqeQS55pa/r0DASmCJIM6a4YSsRfwET157mKhMH1QuhgcpnbcGEW7Zg9gPwALnjzdx8YE/
6gJzNypSxzN/UvTZLwD7upy8n4FWfCMWbf/+zIA8I5qhJEcVQl45VNY6rYkE0nhCG/x7RQnHmf8r
jelzYFYbmNJ3npnVI0/tjWEwmlBk/Gv+r5hHKJadqDtNpjq9Qef2uWvi73LVl74cz/NToKaOH9aa
9QbcvvDSoalfECxJdpYcRUhGRkacuVOZ/0bTeKqAXjvlp4aF7QUVXDeMherGRTIeIEdQ9wNVh40T
v+7X4Jm8ceA6FoA0Wcg6fmgKybLrJhlOsW7FDBRLXfpA6mB/CgJtn/R9fAyytv6QRnZwDC2IOhUV
iO5g5mS6UWbty1AbYVszNb+la3Koq9jZd47RHos+n9CGUVoUcEzhyqn9McxiyQ+djjwHgmUv4xby
kzJ9jPoeZGDfbo253/g66I7Sa7GJvgBDrPGVI2MpTp21w6lK0KsBNBN9ivsmeIvoue2Goa8zN2y0
z4wrTl47a8M+t6Zxp0517PfdMO+6SXTu2PTtI1Sq4tHmgvJqGlwHxwjMQz4Zws3lCLEdDVXvuCv0
DUe+fvn5/QuB6zJDz521hNB/nJpaVpNOGMZwEnMpGImTSkhYkBG7fyFen02sEEDy6HMtwoZ8acVm
TlVOcu4CvZVaP0+U+TlQi2GfWnLvW2Onbqzq+r6nHA/6ZKkREs6sxxwUs9GaeQ7Hk5n1qpfY1vAM
P83s6qHW76ykCP22tQvoro0t1rNbliGToYoCaSrYqVVcl/RwZYqSW6gZS3GI1OBzPMMYOPQGTKCy
Oj23rXYom3Grnn395NBw0ZahQ2o3CFesvqOZdSaCu/V86tsDEZgPAcj4wTCbR0U6TKXXbJEcLUWD
y1tpsQf9wHsh0rCX//6H31g0laY8jubTUA4HNYpcTUGOKPhQKbo35+aG/9xcHR0QhTkpFnfV1OyW
DTe6+cTEeOfXTgXIwpE0TrrhuMpknSXAgf5ULVUn05w3vOmG91JIJwFishNqlzU8rS21tMgnuONq
pf3RKJkfpT8G83eIqMr9Y3JjUzHkQP4DhzGQg9UbzmiMpQxyM58YWwjrFzk+G91nOZk8uHnuW7qR
fyzwQhbDxiygTfXy+4WjkEw5daZTUJNWaIBQd1Hox4nXUB/QvfZr26ZurR560/A3TC9HYOU6iwrn
MohEgsewxKVpIYq+VYN5PtEE7T0qaO3g8TzYez6k8eSMYeVKRkTdzAgzf7KgJgmrPtrICm5tNbNW
ICzZAqLeVRwaNF1oVzo/ootmX0/dmRqI8mikoceNvLHZN+4EkkqKKlQCyWfXfGezMqrjWOjyiSrF
M+VyeyAKMvi3BgNW+00t643487ruQRWCm2CB4hKCrnFCVKrHIqkmBI6N9EEixn5DmjFyy1zawh1e
byOWIOZHrg1wA9t5+S3NMiybZhDKqYFnUf1gV7968xFSC5fp041dvLUorjYqbMRAND5W8Z1aa7Xl
pJF6QvGofcprO0QyQNL2XdlK3++76PWjCEf//z0cFOWvtBLbSqmtwJi0U9zn5Y7eSOeNs721oOtr
BcgUlWjCo+UcrmH1o5XnmTzI6qnr9U8qjOVy7bgRqrB1usULv3yGyyOHKU65xr2ikgav3l/icNOc
Iks9QSn0qsm+Ij9DTb8PJvnAqPOhpsbBiOtGAef6gy3oOxIhSnAARO1VXgnzypA4ba/BNyzg96P0
L0Hq3UMKt+EZN3IfLC3UkNzNBI5rIEpez0EaZyyvNFvlZPTtj75lTqjLzXKfFcGroqPvVknQp/QW
ehOJUs0uVdzQnefqpYrav2QLIuKl5A9YhY4gcQB1s8tTQWGsHzQha6cyyd06+62JL/cd9Ea5972p
sEScbPEV+bxtBLU9N4qGTpMcx67SaQ28AgI2WX3i/pIbtf4SVdGQ+0TlZAGaUaeAYsGbtV4TSd24
G7p2lLxQNYrQS+UQ5hWna7ONg3SjtwXPI9H/ovbB8MYaMe9UY1jGo6mdrLLR3TRJrUOX1P1TETiV
PwHp94wZr9c0gfRXZf/TSd204YY3jhk0P7ggzZilAbK6ogYjsbqh7vRTbP/UuoXQ5pg72T4T6sat
e+OQwUiCuhmHmonhdfFnEoiKxF2jQ5o8AQTp0VJLLclEjjgtDoZcxruyGtO9lLbhoR+1TerZ61uL
2JoiJkwQSLgzAHvpdYFUxrXSj/qJwZInvUCfXo5fp7Y5jnL0FCRMLWsPevQzUiKq7tDRGgrqfK89
Kjn3nfPGuQekRaREhGGxG+vQUBhjR56un7iumRVQMhcq/CemR9/u27n1YRf1liXUNkA3rkIYR07a
OlZL4+TABus082GCsX3oAyTYNizdXNEfllbXpxrVdhHYhXFK6hro2dcoix4b+ef95Vw/pWRfTATR
r6BjQbB5+fnqsqTlih76ydCpDBrDOHgIk32G6oJB4o5JpElBn/e+zVsLg7cBBC/ax9e4UD0XDe+I
bZzGgWLoMFkAJexU35dttaUmceNr0amgL0cayBTbukGVhprZ8A/9FJTlq+mAPgvlZ6P+VUE0e39R
1+EWatHMyQERoQ9HEna5kVMZhU6Bht4JqYpHyXostcgPZSiWlX+0+neu7u+bu1ECwB4lGgjR6Cpi
+tIeALW+7NrJOGXGLKOOS+Sg4vLKdFC6eay9sQqdpwBmym92lsPq29LCO1hSzlTwpFdFcxyUyThX
ihPJbm/2yeylhrbIYDC2BQ+O0Ya/dDULgZRb6VC4UjDLz5NllaarxVb0z/3V3EgMWA1RMUsiLqZU
u1qNUEzUQFXjhE6FWkWuJSY3lZJDyTinLXuxAuO9/NKB956G0WXlG19vjexbHk/uaqprWOcP69Ka
rhF9LWWQkxUgLl6Ij0PKtFPzVQvjc/vVkh+zbnDbdp+G6hbi7dZzRf2Q70jMzA2+bpWPVQI8DW6W
kzr+jGbDA2X3I2leYamkscb8rBZ7pjqWDNIe7m/7jbeDRIdyKfBs4uk1dipLFhi9UZkn0QNMEWPQ
78KslY5578BersrFzq5tJXGlcoRMmN7Q7r79GxcB2tzAxCBIY15+XQaqoPQkvuqJRaH39IOxSH0D
uK1XRdqWrPX7WlbBKG8DhGxMrzMXtQZGiHA2tCkkWovneAeHox8736tIvCQAHIXmTWHD5B5iQkG/
N+u3QF84d49TfiyNcxn8TqeDE0auAgdvQ8khDRk6UPZWy/i79nB/U265A3kbfesFdAxNy+olExa1
Fs1MtZOufBdV5FeN84u+nW+rz0sZoCv7fT1qxybZouS7gVxa+nHvg6HwY7NVl6dQzIVkxwRORLTB
UdWCg0D9Vze+2eXooZ9u2s8y+td6YhwsrfVFdwyj9ijycV8b4TENzY/3d+L6beLn4OUUC2jaXFcJ
rWQ2QqgST8g/Fh6awdFjEtf6jrSSLAL0KmUD+68f3YXYEzDhIqHD7bpKHyYttkshItjsmhkh3UaU
fqyqmZv1U3y8v7zr07fQyBBFy7AYkVyu3vdaLk2zbnW0jWvHK1PtQx013pAV53nU9nbQkZGZvPvt
632z108iZjWA7UtcytlbDuUfNbQyNEIQWaZ5kvK3qX4Nx3/TgLrh1nt4c3V/mFnd6KqUp5Mc2OZJ
i4s99erfCrgLLe9e4oHxB2JEiLz8QdoYDbrhMiwOQmQiPaD06wJLH3Z1ZZmQEVb1Uu4IzeApHMvq
IU3zzLelst3ZJZxv93f0+hpbdvT/G13taBvOphUm0Kv1jKP5tCIo+fbFt6AS7e6+pRt3A6YYDyDb
pJh1VZLMWzEZQ4LP5M7PCPZ6yzlynj01lY+5+pTUj314DMutb3lzgUSIMKOB6b+imjFLHUBJjwo3
OYWbIpmsfDHFFkXFlpHVtaemdZNL3eIwo+LXlumK2Hgu9b+OPdlA4FK00FD/tdelo8CJTWiPHO4U
Jwh2DeUqr8vyX5Sb+o0IbbksLx8cLPG8EdHwxciRLs9Z0JdjpUqhdYoNcG+mEldeSS/9f7ACg9fS
DCLbhZHl0opdyXWykHCchhwhdXtQ6M/ZBAz3/e46uIW9kH4qoeaCMtNWHp6YMzhQ0dqnXM6gy80q
2Uud1EbrxGkeYamY3aGo/klDa0tD4ZZhEH00ueBQpGa13DJ/XFbwwk+TJI/2SQwzSi5mZu4Z+crQ
/Yvm3Rhb6VFp1eZgJHmxcdTehVtW34/hH2h1eBJ5i9d8H5o2ABCWBvtklG+z/AWxv30WDcc5g/kr
+jECmEyUo25Iu9547JdCAv0rRoXdWJ9cpymOzH882pC7RHL0aDUL5myzDbg8RuufiIstMQLFPPiX
LncnyNK4tCLJPJltGv+G26F86yRZECmI6kWX9MKzKy3xydv1Q2nOVN+gaYfyLfQgxpJ8O9S6faUM
xgttKtmrY93+HDuDCVTPrPxOkf4Zszn5GMnSsOG1Nx4HIPuwtBFtE3evtTnLrtTtdOIas2bFiyfD
l3O/6L+G8sNc/NtWr4rx/b4D3ziMPLS87CAVwc6vYZpTNDnlJHLIWAyp2ymp9UO0YJ7uG7nRcyb5
46gvkpCckzWLpFX1BZyEwjylU3UqnF1mPVE5bmGRd5PZDZxwP0//mOJ3HoduFr4EzIGI9ikwzxqt
FyUf9pE9PDXE37WbDLvafuvsY6U+Fw2ze7skpN/Vm/VGOPAuQ7JyIjaFJj/IMIa21ry2kk4tXXAr
nuRZKfBtNLU/KWbtvEWt2WbemGjyQe2sPkP+RueA62roBEA38+m/To8YjKvo9cx7mH4ius5hVXwX
tRMFrqUKGXZXK80BoQ4QuIRWora+msGlEhpZ++84GzMSM0MSab6SzPq/Mf310Fe1KJe9JkyR2Okj
0TNPVbRdupMM+Pf8Moy7DBhgvAgr5JPzw6gay3YNKatOi2xkAt5SMIGtpga8B22pzin9uql5JBQS
HxGGUr7pYSLIeRuVhLkwEqXjLhOS5XapksQe5HvOIbUH/Wswa/XgOqNRf27DTI7dum/yryms/K0b
NEVAlGw4HXRrQZn4QOvotwtVCjzJiXgcm2xqOn8a4HZ6NHuLhKauqQrujK4wowNUL2b50LRN90Pu
JUXdSZBp6AfTmKofBcXX72bQZzmitYYIPKvL5+GI0JyluemsGuUO1r78k9zRm9jIg9fxE0B1OO0Z
9+aJXGaiVlEbUtpOOzcSpZlILg+FAnWeUo6x7xS9eIoGtd2JUN7Cyt02ChCQ9N9QDGsVCMu1EslF
H5mnKTl2X+xC9+dipzT7NvrbhHNZHkyUvJbEv8w9rJZXyyETRFpJ7OtorgjNL07VPZDZb0Shy//m
zyNFi5G7hviaWcFlfnT1KGdRqZdyJpPQS5wAw1cFjD7DQdO2IO9XZYvFEmeW+5mchclH9fIFSPNS
zH3fGqcp/jU2zYsWV4ehf47yzG1742W0tYOcf2gT52cybFGYrS9xbAOxAVS3+AorXdk2KmeWZkEo
JaaF2Cfe0ytz89x4tOLaVRhpU9CH7TYikXWUuBjFM1kypG/8YeUrqWM2CcAk89RVsRu2sV+Dbw8g
0d+4ytdPK3bQuAXaBhkOeeC6U911oVDUWrFPSpHbh7SxGVoFyeoxIqPs1a5V/SA1Aw+OgOYhDu35
W2M25d7unW+JpXZPUzYop0kQFqQ1bIuT0WonyUQFSmqT+EHvYQ8WRm7uhRJuEUOudZmYCIPQhn4b
dIzMfOMXlz4Rzegw6U0sTlEauFqCJnMoZZ/7QN7L4lnYh0p/cmrLkxcqAyE9D1O9y8sJwE/nlZlv
SJ+sIdjVgeLWNMFje+v3XdX6KK5RhIE2jJ8GfuJKGLtOAplqpTgpyu+QjxhXe6X5kOz0KvBzeYb3
n1KDxkWuNM9FvfVl15HAYh3gEUIHS/JtrOHAaouggdak4pQxfuMWkSS7oTA3wo2ba4Scjcrscj5o
U19+A0kJrRIuSB7VofpPs2jnxupR/JaEp0mnSDRvRjDsjUDZwxaJRN8W8vT6lGjQq2uooFBdgN91
Fa+HhUppnbjtZOu5G8jZXmaotQE/f/+UbJlZXaeaKcLA7ifppEaT2xoHqfyloJBz38hVzssXe8dR
QyxN6kaEdbmXTQozdiIc6VTbyUEdeheWRHOguWt8r3u4VtNGeHbZeumUbsA1rpDVi+lFKYKsB4gy
85+XprO4lQDDx8FZKPBfWb6kW0esG+arUFo4L2t31ox/Uq3/JHXtK2Jv/w4QU7Y68cj4qOYm5cHX
KPXs6eP9PbmKNN9/GDgWyqNsDh24yx8WUoBMzCoLzn2zgwoBdnJPM6NzVexT48Fi7paRhSD/mCHt
CfVyCwuaWnxcRBIQfPGV7KiAEOziz3Gxc5yPXb1X43xXjsc47qny1V5UPtqNvqGbc/1eEBuTUfFi
sZdXbArgb2JNqCW/WdpPYEuxRGOhi6BOiy3Pltm60maog6HN+7t1/RwvhhfqDp58moPrzQpj3WCa
NDg7kXoerMGdGGxH/2mXZOHD35p676LB1oQYOvfbcvv8ka+mihUoKaqG50rYtt9a8b7RlXkX5D8A
ne/v23qnn7gMMxZjwLYIAsA6rAHfQGw0SSIJREs2nlvXTII6dUXD4I+nqrEyuklHm1WDB290JYk4
RA+d9NWS0Jl2w9mZnooK6gx5ttW91oMed5VeGX45dRp8ybKi2ThM118BUgg0mYgWoJeimrDaGqoK
SqbPKUol9Khp9hyDXDzS+FnG1jbOx7WrXdpaVXEtNS0r5kEQZZ3SZfhXDH4xTb7DFPc+D+1vsaTP
+1BOoodAjpvj/e9yc6EOcR9QTGr16xi6Eng/VYX0LMXPcrA3i+e0jnyn22pp3Aj+AEMuhSwFvPsy
snS5oxRQ68zJ4uxM3uR1AayY9edS/4+iwG6m7Zf27hAeqlzyjcLaiHCvX1ED1vD3SYMl311LGWn2
mAoHMfszv6z9lFa68pQZifbh/k6uqz+QuzhEz7yj8OZBbbw6uBUsBbY1oq1n9CJ6HGnXeMAfS9Al
oxqxOFn7nFHjQ3O3rsXG6bple2Ef5bpAjoH21OXmphAL5aOEFJyABG1AjUWvEi+UoPiA7SdRtQ+l
Vn77++UC9qTkhO8seh6XJiulUyWn05DzQ3cymvFZ7WDF39jnfdK0THF+uW/vOu8CwED7jdkHrivI
nC/t2epU5NpoZOe8Z2aYksQQBpJfFuOQv9ZjEasHJ7Hn+gj0JLF/3bd9y4EWpiBE9vBeqnuXttup
SKummdHzyxjBmqeWVpqm5/7fW1kQiUxncCGANr+0oiI1A0BFRoK1zTOuYll5cUpl2t23ciPaA8gA
ypIxL/jPedouzQTZIGdJK7IzzSzXMkKvHZg66Y8y8OswHPeSEewQSQwz+5MkulNqbwViN2J+xiZA
ehJTL3Ska2+VrSDjKE0I34Fwd2UzbveVlZ1lK/upGp3Yw1cTuklhcR2NrfByff5pVe0xruVpL6Aq
P+Rt+gavUuYl5HXuAljzglbtdpaW6ftI+V8eSqASlMfJ+UHjrse/qhn13wR2knPrSHs4dV5GApKm
fq3Flg76resYQMYy7ghdBo3my4/DaIjayXKfndVOJF/QORQ+Qmzj65A6Ot5gqBvecOtUkQxzrmBC
UVFWvbRndZqTmxmeLae/HSdxAWdkxAPDYx5s6Sq+i6StIgDHAV9Jxkc6fDX+bcKyB5xY4rOjaPQh
6eHjUANFPhoIAT+HjB/7fct0jpxJ9c7JJG5OGDt9AEHxITbrYq9pmfNMshB7IEI1zxqi3k+DWvqQ
BQGzw0pjHyentfymCY2nwKiSA128l6AqpZ0e5+VhiLXgUdYG01Xbqv+t28itS22RekiSVVA6avXD
pDbkyoVl76mCCSbBknbjvb11UxMGMazLGScaXn3gPgVwSAkO+Spp/k3+8BbKwlWUZI9fe3oTeJMM
6PL+kb/pVHQZl7EA2AHX9eRMsoVaj3V+ZvD5qVYm5Bee9TA/We33+4auvYlbhTuSdJVZO/z30puS
to0kBBsQBCWQQcA2U1K/5UAns/WS9fPbfWvXcRMPLbSSjDxQ0YHE5NKamElLHbPMz5r5b28dl4GH
rHbr4T89SJ8AE39E2/W+xXcQ8KULYxI6JHrggBiRMLg0GYxtNMgKRPhGiCYNmNKpLdxEipxfLdwu
s1swLUiupzl14VG2AOQ9oI/zoqHW/FVOCuOzCtfK5Fp9OXeuVZha55Zyoj3Mba5+LzpRfnJCo/oZ
ACbofTnLAqa6jNL40SB6ttdB2G0s6NYHA7sNLOIdtrB+cvogrwAuDflZahlJKWWX+jFAouktsQfP
6OItksVbn4xEkN4YW8hfq+tmDIMmIXsr6KmbDxOjpqcgn/YpEnyhkI+OljC1tiXHd33iuDQB7sEs
ZTM2sh5NmXoT5dMpyM8mDEils8/NH5VdPNIBb8Jw55CP33eSG5EuBpchWoYLFnTdchz/SKvsTI0s
ILQIyMpSS+2ecedvGQjqx2AoxWcGEuzey7TE/hQCBzaJm1KqnWNfwHYVGiOg1Pu/5+b64SbggDAu
A/778ufMc+qQa1U5T0qSeHpMVy3Me2Su+iSn5eYUHwIdsiIUA50Ny8tdtj4tlFzJIBDaWmLTS8sd
XQVZTjig9qj7vSl5SXLQQvmvM3W2meCbxg1bx7tyaUUoI7pNYsrPg3JkONxN4489rZGhmD1LHgDu
JzsqIxuI6euIcDEKEQDsLSBi1jUr1Un6VJ5m7p4B2gX9hQR7Ixq8tXkwry3jXAzqUh69XFaVB44I
nEXslpn3gngsOaWbrfJb519b4LQ05OnLrtPc0BKKRhyVnwNkIhNA8JX0cRSfBBDMYN5Ic69foWXg
GwqWBeVOWr2KO9tgrLRp1NgyLd3NvU7Q2XlaPu/UvtkiQFu++drzgAVBKkRKt5zD1eZFU92G1SKf
KxVPIvgkl59l3dUDBBEIbX5O9o/G2SKpuuUSgJRwQqZ5YcBf2WSKsgGuhoYqnT+xbyxj9mO4Dvb3
T/ONAiMz7HC7caSY4iaOvlza1I8NIx5NcVbCEpkCuqyvYV55YnrLj+jl+qVtuMlWBHHLGZmF4wgz
HcBzu7rSeq1NrBkd87NuPZXZW2o81vJWheDWPfWnjdXbQG0l78Mejd0mnuDhfJhLZnvhL4YNS2Pi
bMMbb3n+n9aWX/PHJQ3rZ21pdYCkjZHuukT1cqt0tfJL3LRHQ9tSRbjlG8BRANdA/svbsDrM8tDF
sdSTcxkG4Iq4Jc6DCnqrwXbjhDHABBeqQ5ACcmu1pnRUqnbOk/IcmHm+a2ZLq8Amd+phGrPomMO2
s7GJN5bFmshYmQBjuGA9MzU7cVrmaYc4cVGG+4A+sQt5yV8qatIioqUFvnPJG2y6/quDNdp2FE92
X5/1URUvfQfzjF1Klr9xsG54xDIazEwyRB9YWpmRQB0nsKIvCgsUdoe3cgyfE/lNrweSzvI1pbHc
atPD8m8ohXYaZA0hShOw3btF1u/pBvgi1DdKV+/Aq4ubjMofFRZqcPwoJntX37SCadNoWPO5t7rx
ezolUeyVMdOh/jDpxbGttEj2OjoLsa9FieT3sWEedI0ZJ1/psspwUcu1fiZgCX62k0CFIKha1cUL
68ab4kn/ADtSDYi8dsKdQBnE2ultOIxeVTcgAyejakGww4H6S+pUPdhLDOCaHnP3w++4s8dxn5pi
6D4WudkOx7qsE82toGNpXGtw1GgXWP1STcxFwh+DyQR/UMIhuvHllivvao8oe1Exx+mvVG/UxCkH
pwxNothKezCz8kHIGYXzZpAfclCAnjW31uRGYdioblNDqdA78iIqNUTPdlGlG3QU1wEgr/YyLgJE
BSAapYzLuwWhFXJRUCpnPlPrFqn2UGStrzkHJdVg4wwe4eLdz0zjBEn8YR7ERkB0dVm/m6cARXoJ
+HLN2xrlqWJ3VmqehybY55WpkKdEXiiKaCPSvbqxF0NUDRYtN5p361nsqoq7uJ9L81zYOeARKDTS
mgwic+uWQeX2eRAbZ3TD4JqFyqkcDVhUYZ6B4rsd9IQOFKdN6SuG7lrJb8n5suFZS0yy8iwedLDt
II95bNedq8i2wnaQOX3gg/sdN1XxpEX6f3MH8D4LU3TComLW35oKSHmfa8W+HAbzIC0qI/d/ya1v
CkCYj8pdiJ2VS2VZqPdI3AC+qhW/cw66sqOAtvE9bxsB2cJHJahdhxYEaJkJR555bgECNjRJaatz
728c1y0rq6wgcyjZBCLHSvPYUmi08oNubASA146C61OcptdIvYM/Xp5A+CqZhy90DXnizGdYS1WO
InmAqsnT0CaP7A2/fO+SXPoJJw38P52N5TSsCx+hjDpIbcT6mRAq88DNzhDtToa8y6IPavI66d9l
9YtM2VjWc6+lblX30x590VOgM9+Rbr2Yt5b/x89Zp0StGYxa0PBzNO1ZF7AWms+t86VV92P8NOQb
fY/riBQUEkEHSISFvZ/dvtxsfD+JLUOyEGaVzecxyS03KIEPCqK5PejM+qxmAW8BT8qH3ignr0KL
dn//fFxFIvwG9F7ghaAzBz/XqjCjamECktKyzinvI90nP8m+/b0FqvK8wUDNYDRa9vyPgNFemHmc
ubHPpSzpXsJh9+W03BK7uPHlKFEAx6QeA+XM+kptiqYrEDrkSu2GvaT9BjD7LEUn/UGNUp80/a+v
FSoidDXAfoBk09YUJX2ERmAvJWybLT8aKmXtHGlAvTC3xA+vDz2dNxIX/gnSFMzp5e4hwlkqKhzt
qEX2T3nTRrT4ow+KcDZO4lUIDFb+Tzvrg682NA9k7CTD7NpQVSTRF8C7u3L4+0d+sQRqhYYAf3pv
s/zhDxEubvcLr0rOpbC3u0Zz5SBI3Q7sri9SIT307SyOcKxC1CRGad91ucH1k9u7+455NehOOq0j
2UV+YWhLEL4KXGV48yQrEGgrTpI7IPGUZV9CdZdn+ptgHrA6WLNfleNLbOSfynF8o2e3AETTpNr4
JVfVvWVAiMdyCT24BNdDBGZQgSBtVOdMjkKPV8mbhyq1huOk5cmOwLtnOlAo+6oNrAcxqcrD/Y24
ZZ5JXYhM+SIaZYZLHwvNqoydHPPS4MAQGTR+aREG5rGFwq/zMMOdbOaoMxoby75KHEhN6C/TlkTl
kmLD6v6LeWnA+xvdWZ9eRPTNoMoWzb/t/EEYG9nA9Qp1Ck6QaQAHg5JlDUYTk5TA8FOP59mB7lLq
0DkYPUl8pWZYDTrFPMmD23bjvb4+Uhhd0EyIRaFou55qmAYtHIxAHc+K8REMFc8pLNyvuTltRB83
tpHkbrHFGN3C3H75+ZpORrYmtMZzxVQZ/CJuZ+cMBoPNVj4pUbURISwXzuWLrTNQxtziAgjFa5YH
5Y/jWwZy14ghns7MgjwPNOhLCYmWfIt0+NaiKHsxOoFQ73UqMNpxLdHVms5Nw2Tq8BqGwKRz9/+R
dl49jiNLFv5FBOjNKylTKiOqvXkh2tJ7z1+/H2uB3RIpiOh7GwNMYwZQMDMjMyMjTpzTwEL7723B
81PxrbHF4deaYN2RMBjPxhTgCI6YVztL9F+UJP2bqT+q+rkTiue8eAiFjbW7NZvcV3N//Aw+WzYi
ioKodl7cjOdAP4WGcMpiWwdQcn9/35zLN0YW+2zKcroQxXI8k/g7GmpoJ/341D77wX4SttbthtMj
WMA/pFJgD1myow20kFlGXE1nJQJyGX5TatkRxZ+GsnFf3Qie6InnAoF9H/ANVf9rP6wMPDzT2+ks
VKCbjKP5VWxoHdrlhIcQ7e6zZOPKX9f/oZZ9a3FxTMa9HNP/j0WjnQ6mmr9vLxNESw6pDBQyh/wZ
4fmHbLDl7j+yTDmAnDnvGHbf9VijuBp03e+ns+Z6WbqvimPK+/xAwlKPf1TvwP/U0/v0XzP1c32L
hjAgxvTIri4lmIH7sZSQ8YkiEn2hsI+L+N+PZVp1SPnSHk6MuSz4SGMUh4aUixTRlb0mFARvyKyG
VVNzOIf7egzPSk17uipu7IgbXkoDBFcdwRv47yUuQaJ2J41KJZ6Nrr10+UOWnmrzZ6y23+7vvPW9
86osRQfU7KmQE18vHICmaqwiXzpDRVg3z1bR2WmBRuhulDsnk5S9Uf++b/HGvqCDT1Hgqcdd6YFY
vhInNWmkWJfOkOCoU2pHteTI0d8+gSole9Lbx7jrT3BfXjbszkO5vhfmzkHA+uSSZiayhY8qWmsS
/WrSOXsWzIdJlUirwQk//oLyl76vJvtQ6tleMv45hpjNchUB+yDFvkywR0nLtmlN6RzVdPjHT7Hw
vUGVMXRDYeMds35hXFtaXLNdITdSNBisZRPZ7Q/R/yiLn7My3gWPHgRoG9M5H1/r6aTADAMTr0Nx
8WoSO6OBXJVx1eN+ci0ObVrzPQ39s0iCbM2DceS3z4l33+ytMTJflJkoAKkEx9f+GlpQ3GhqJp9N
g04m6xA0FwM9P89pwx+CuDGht1wVF6WCNtOUQ0UwX45vQolKDOMpMnP5nIJl7ftdWNtoH0PVtE9L
OyxfhC62E7Q97o9xvffnLteZHIL0hsJpem21aAJ9nKJEPpfiCwiuNq732fjRb/uNq/3GXGJnHt6M
zidaurZTeokSlnoln4eidsz8R4BQUhQWYGhQl7O0R7jg7w9spbPCO+bK4mL1kmzoJs2oWb08tuME
PvLczrqvlMcFxSmH8tgJO7W2EC0zbN7rthBYgMZ3OX9thl+1Vj551rFJ7b5ETAI3q0PjmPn6MZEN
R1NAu2+Btm56AFgtjouZvwuvu56jPErlVm9L+VwIh8iLbTmqdtkBqKdUQiBX2p5Bc+sWZeKNNDO0
AUQNvHQ4KgE4XFsNRqmgNt3hd4H2G/EUZ7DCvajsCh4G4m8idoiNK7s14M1NrYf7izT/9mJfcyXg
7SS5gQ4vm8Ykreqntmpl4iNTgw+izg+Tl8SH+1Zu3Dvo0BArQDUDQYK1uHf6qpzMNPDwhCj74A3T
uZwUJw/bnaBnNASLLKdCTqveOIxvzezMvcnDGiATy7lYTz2o+kog33XOu18wwPVYGAXUcW1l2I2m
jRKw8qcW5N390d40O5OHvG4z6v6LADfoSrmoK4EsImh35MxrYdwNemqbw0mXvhZx8UkXDnL4DKvX
PwdJcEa+sby4bXPAybER+9o5H8qKrteeyKVBGuX+AG8tJ9cA/fFIzyDYt5hWJQmVLPIC7Rx51NFi
2lWbv2N5EmBs9rtu378rI+N43+StrUnReiZpAntIX8UivhYnjVoPW/bs17a4b8YPMvR+ZXTs809i
Yhz6KbaljRhivTeI4wnm5qTaTOu3mMyR3l8BgvnpnMiRsm/bUD/VglGd7o/slhUqyoRGM6fWageO
gTopeVBMZ3kioB1D9Gqgy/1X1QviEa5RXq+kCEFOLyO/yoOTOi7L6awLU3owQ5hXzEEJN06T9V12
bWXh+Hlq6ZSseRh0iJg+G4i27NGha6BLNYWT5an9xtzdsMe9yeufWi9NU0vY22BNcuLFsXT2IkX/
nmvWeJA6k/BA84LKBhuwJbi9fh8Tx74SyP1vRLs4yGZdsop3CEEXxW7gy14T0HkFXZaQl023sc3m
bXR9NsNVjAg0eCiZbbZM6gbZAN4LQa1zlYq2Mfp2MIxcSe81/89kPinRxhZbT+a1ucWuHkqhTy0Q
ngCVIkdLRocN56DbW/17xvXa0Hy8vImzZPLHauOLBiCU/BcSvs9BGE12K9uyEdiC8SQI2szQ2bqq
961HGeb+fpujjtWszllN+s15ai3pKwyz0K2YOPec0kj7e/RP+rci+RPDzXXfznpfg/+f2ypmumC4
URejTOowKAUE5s5T5f9MQZ5z0Xnpxg239keM0PNFRZP3Kmm366mUkDkbzDw1z1aShg7wPMZExQjQ
fdP/J+N5Y2oRzelpZuoF9CsUgczMNtQi24cDlJ//way9sbJwwt6foi4fGZDppYemmdDi2+IVuuUA
b+dssTCwKddZ57MwqbHLhCJzUup5rfHR1BPYSKJP9wd0a1e9sbZM6s8kGLnuMW2SltQHq/XanT81
H0bLf46rcdrwh9efW3o3KQweTbDOzQn0a4dQp7oKO6U0z+OY7WTIrrymfqktaS9G5m7qHq2mPSLM
dlLl1hEf4zGxw1Y6Snn73Yq8r8X7uDP+WLFnK9NRkXj8kPAPYslNFd0evZ0B0Q9ecByB1Oeq3cUd
Ien7+xO2Xp7Zj2USMAQW3IiLO2SqQmh9wcRASDZMIOC42+VdM+xU75Sp5tYZeyOLZqIrzDYlg0zy
f9m3rg5JgXJ1rBB8f4msB1pR0xzNEMEOKjgIw3Z0vKH5qwiXIJXtNhX+uTOcfr2Zg5GghlADjOP1
gtXCDBwVCuXcQeq3o9Kl2GokbiE8boRP4KZNbBE7zCTFi1jGLwWB7pdQP5dKYWc1Sox73nzGZ8Tx
qo+9mwXVxjG79nuS/3AomdAZwFr72kTy5pC3cvo2fK8C6NDBwC2Y5ZciJekkxt+E0uo2wt51Uyrg
Wp4WtJ9TP2MWF8eG2sbQyIQ6yKFY3pfZRH1Ozo7AN3jfWvJPIFAROqwm7apdcko99kXTxEet+DN4
4UmRCwXGhKR6VKVufBwr7ed9l74BKwD7iwwAkRcYOOLJ60U2W4nWGC8wzr4pPfWC/lw13gdaqe3c
+izzDEIodqfX7YNXJwfoIFP1WVMea8ncS50rb2FAX+PW6zNi/pq5BQ8c61zrv/6aXhh6y/MoFsuf
BwILk57obxYctQ5NXFr7M/wl9Y51MdqH+7Ow2tgQhgGuYL65XeGKWJy7rR7LNQw61nnqsv0YfEVv
1xHyizF9hGX0vql5ua9GOJsiXQwHPBVdqqnXIwScrKZZ1FjgJvR9nX+A/tsW0GZN4EPKv6rv71tb
ufrC2uISVqTOLzhPrXOm/23G2qZziu7fb7NY4H1Dq9seQ+ig0b4296jiSdfDkip9FBIr8M6JPtol
F6McfLfaLTaeW1bIR1HkB6VIIXSxTmLUojgtRB5BdQVLxE7Kfirpxo5YBUckoGYUMhxxhEa8fa5H
IoNB1sXCF86anta7XssFW+nl9HR/vtannkwPL5kN6RXZRgP4tRmA8pWQKaJwFqvniJLdqGl2HX9H
2bFrMlv1dnIBGEPaWKa1o/MSMdnuPNMA1S6pVJFsEUKtUHyXLkS7m35bTW137U9D+orUx4attaeT
xSdziJMDq2XNrkdYRl0UC9kUuH32Zwilj2b7IsbtDmQGVFjqrt+S/VsxQHNVkdajmAbgBGzt8r5s
q6CuJhQ2XJU9ldY/WicWXTRLAOTT+D49N9qvHkKvtn0Pch69NZDEQvMEdc0xnIsNX9FIMAqYTa3E
8Sty8Vt8DzcmHwgMaYL5TufVtNiM0zjpnhX2oWt6z3Hhk2bR0JT+U3hf0eLaCIlXbH1MBnlC/Iou
T9x42QoBorfvPTi33az7EGXfvP7TND6PWmd7er3vpeOk/S4FOySKpTkx+5VVrgyVmfqlKxSYSybR
VmCMb2asrb+FzlvvMGIK/H6mMeSUUxeOISK/PI6pErlSCHSuzsi/JoNnbdzyK4JjZgAXZzOTLwdu
uMyYTqNHupAmdVeTfZt+6l0ixqf5LVLAw+QLlyYvT20h7owv3pDbvMflgJIymKvUpwCUfKE3zhGI
UsdiP0aH5hXYN0DPoe3ScGtfzgfX9a0Atmwm3H4Vr5eXuBIQPJ4RjGLstoFTZx/UvDqUM/my/rOV
+wcvRZth4wC64YxgsXjOUL6gqrfEuQaZLCWTYcZuZT0G1UepvYT+Y1M/A9DcOAfWcSzVg/kPHYDo
s3H5XR8EgZ+WEGR6mRvk3QEInR3Go10x0l7W7MKvXJ6iuKG3i8fPkpe9lEP3z4NlbmmEpZABgg9E
8fUXtGFsFL1XamdBsJxwHPcQvyRkLSQ5OZobJej1xEJ5OFdNwNTP0eUioPL1Ma5kM+T+yLTmEKZC
YI+DJj97uQSqX61VV2032bxvG4VgDepyCtAr1cUkmNLQjIVzWEhwd6tBbzqZ5Uv7KQEFKo517TRA
2z/fv8TWJzyoFjJ2lKTZzqsdJuV6JxXyIJBHMKvJyYpQ01HthTCHEz6vPbsePYsaXCjW4h4AR7ol
MHfDtV55m6nzzzR2sP9fLyxZjlSV+okv8Pwgt4eEDn1AYMFzRoLZ6TI2apek2U6ACtHO0hgeF716
IPySj1oDuc79+ViHJybYJaQOkFagmLUM9dFJRuPWFBM3EAdpnwny4GCTwnLRblWwbpgi9Uar1KuI
r7nE/2c9edIqsGK3HhRlF8+wrKGi7aEcxi2+qTWXAmOCdQTQHVzHHKqz8715L+UC+KywjVK3QOyp
ob/ALGvIAiune9KJVTg35OET+/iZQ6Qbd1llPDRJeizqg6HldlUNhzEtf9Z0kMkbe239XpgJ7Ikt
IFECGbSacUnpkiBo0tQVPQudR6566diN6c4rwER/l6rWMbSDgsxQc2yMpyQV/nnFIVEy59Yk5Bo4
XxabndNVbeTcSF1PfFQzlT2X7NKtAsNqcwM2hnsPPgNzFvB8DSXfzL+vttAHoVRBXKM+BqrstPU7
C4qCVnOpYx7u+/A6MF1YWwxJU4W29Uc/dyezO5llb4veqRh2nyLo8yAz0M6yshUpvhK5XF1/s00I
O3gOzdvGWNgkHKs7a6hyt4a5wA6kLt9HcvaOnqMflTrWBy6r8CnqQth523TcKWMdPdIMDPmmaOW7
wouEH0EmbFU/b807uVhYUuAnAuKzuLf8ThmbsRtzl/oLXhQaNAw2nQH+Nfoe9Em5n9RthjWZzbSc
CqoGcPKRdiFIXxitzEiv+1rP3axHTUGrVfnkq/QNln3qkxCp/QfT97m9BEHY6XHqPSHQ+i2XjPLU
l435d8MZ5olffQ1fgZYx8nJAVq63fiHCdmuUau4OU/5QSrrtv6vGYld3NerUoR3rj62FBMgOmZf7
lm/O/fxQoYlfRKdicbBb4Ui3+eQXrtg2n+p2jPZeSWuyrE3qMcpEA8K7Kft53+bqTJ1B/Zzc8+1N
cmh5fGsCEChhmnI3JNEHMj5CmKtoBacClr+/b2oVAs+mqBeCqiII4zVwPa/6NNYEPVLhGt53Rf6k
W5/u//7sJYt1o49ghkrzBqOkMQ/1zZHRSwhQJJZSuJrlGuYp73ZN7Az1+/GDoO1Q6r1v7cZiXVnT
r62F8qT3SWIUrpp80BAO1t4FP/z0I8ot9+2s4g0ekvOLAbb6//33tZ0SpZJYM8cCeu7dCO1g/7fk
lhf9D9CbOfFQ7u6bu7FIV+YWzm9awkjggrkJybLoY7tVxL21SOCVABDQdkngsEh8WoJpZiFJTzeR
K1uoP+rjY+z99cqTVDo6AoQdveT/PiJUC2DTov0DrquFRZkkDY0LLJSZPQWCv1dRLfnvLMxz+sbx
6kCEeMbEAp0Jwj6NfbhLRtKI963MDrV0bypkOoSuXIjkGK6t6FEyWnGYl66vHwIoaZN3cprZg7GB
fbzlAG/NLKarg9Imr+vZDDKGTfYYyA/3x3HLADB0sL8QJKAiODv8m9kaGn0siGBL1zRrR0pfsu3g
7cZ9MtPKI3DJswAQwmJvJkhdaSQeKtdoH+EFb1VbP/W7mJhNMQ5ieJHkBzSxh/3wYNWfwkDdo0Me
271TtTtNOpBtTbd6aW8s3tUXLbdVFpVpPRiVOwjNgxiLs4PYWfC3E7eSkjfOJcKyOXiicXRu2rie
3ihtG1gcDVig+9ERu7+6+RQSPkiRD8v6u/tLOf/WwiXpC+EVRF0BWqKlOsIg6klZpEXjtvBLOqR2
kLCto+QhiSh8/rspXAbJSPr8qWEsLo9e70jlB3XjTr3kqKiJRrzzxuN9IzdWiS7QOfChVMcWW7gm
dkdzMprGTeGKjFMa0eP4h5GPj2VfbNz161fcnKCyZsZ9kgOkrRbhX9TXnEpwSLtoSjxJ9XE0cE31
g2J8MGLdSdXoEMOK6QnqQy3oxyDZojZcj5XWPpKhNFGAxIJe6tpPVJgaoekua5cPAUT3J5E/esJu
QMzz/pyufYRnCnC6VzY0HHLhj3BohxFqeLUrCRBJZzn8lPJRyLcSLutrEjgNAyLZMqtQLrnvGniW
5aybGjdTI7uXPubRCTHuUYHdecycUj3dH9UNcyQcUFoBBMufZfFkaBSl6WOlIWzSPwvtAWRNVzti
+7FyplLcqp/ceJ/AifP/5pb5FQmmRLi4x8bVs19j1CFN/VSV3yTEhrxdGJqnyFPtJvp9f4w3Vg7l
rVcKGxINNFJce4gXJ1VaoYHmhghvqd3T/Jj1ig33WB9XMwEFW42MCsnRZfwpJWlRjLnXuElBLyad
yz0ZFC8DZPrOM4qN8+qGz8+k3wj+UArl/bjY301HosgM+9Ydo+z3RPN+BDajmiQkL7di+RuTB4Js
BndRx2Zs86e8ueWkXoyKRhFbt1E/WX75c7Li74P/77VD3mjU5MlE8YwkI7Iw02o6+vBR2bp99OJF
rqb4HyptLwiPevVX72mW9knsW9JDNKFTquTvM//hvpOsuyTnL6C3DCowmjXhLbge6CR6sA62eeta
ZgL1mt2Lih34T3J+8LTLNO2mJHNQqBgDaAcvDS/dwnrewhDd2I1X3zA72ZvJluXcG6eha9n8JESa
51ZJnk3UZ2v4BxHi+jaJW6Tgt5aXmhxPViqo7P/F6Z23ct2DrGtdeXwIxj9ZEdhFftiY2vkIvr5e
mdo3RhYRX5fBImrGQ+sm/VNngIaRnEGj/VZ8rwzHxD9V+pfww32b82qtTAKQwqco3q8ip1xGrjuF
+Qu3DR0F/SDkR7IvnraVxLxpBzo3mHt48wPLul6xSbeCNNGV1g0j60ePyIsZCD/T6MuobvXs37ho
mUUdDXKobvDRZbpq6iJpEgtMWVH+HMYvTZvtSzo7SVzu+sTY9xPFn7a3pc6DZmL4JGb1hjrzOuK9
/oLFOgr1UOkhMktu0lWXSG4+acHWfN70xzeDXMxnG5lWn1H0dmF+3ddSYFvds6r/l+OYP+LNNlO8
IMz9VuX4lLNdJ+2NfmsY67TrfJrAywP6HqwRfZfXJto+FBH0subTRP2YlC+hT7uqEwZO0TySsjlp
if6YhY4KvBnI8zk2tWdf921tqE9iQWFF7WxVGG0NkRWz33gZrZ+u19+2uD2SkvuwNxl+uUekmOfE
O/2dFH+iDcIe9MtYyRsxxk3PBbTDEwlxL4jPZr96M99BHbe1Ivid2zbvxZHKpBW+eOFcIpdfpuF9
RsJmmoqXVKyPlSY+oHe+1UZ5a5tytYBOAZ7JfbYIEnWIGEZdnnpX6CsbKdBa7m2l+qVuURffct+Z
ux7+ZHDDiDVfjzSraV+OLannAuNZVJyKn1M52vePtluXBOIs9NLS5T2TalzbUCAarmQjGtxyKveR
+GzI+6G5DIO3K4b9lgrYLV+hu4fuEaI2cpqLLZ9areDJejq4Qtw5fRAdNdpsOGTKJnvqIsMuoWwU
x939Ed6Kpd4aXRwClUAdJEnjgSjxTxAfDIOi9lc9PxEw3je0LjO/onhg8Z/hHKCWFuvVd9Bb5jqW
jNx3ZsXSzKweWrH5SBfczot/qtm3rLHLsHZDOliQlDvq0rci/JEL3Xc9NI8TjAp6le0HKXEKxTuU
KA60H5oS5mkxPd7/2DXai48Fkk6Gc2aRAdp/vfCSFgSQXrMWqfjQ5jv9K5Iv/rC3xsRJk5/NPv0V
0sr2BwKJwfsVlHa38dSbf39xp17ZXxybENINNVV/fCGST6UhfDCHfCsKm513ZYNGWZEjihzoMuNh
VKGUaGU5uNMQ7FAc+m4qZ11rXtLcDSbTroFt5+1fUG97Y9K2Jnh25qVxGBrnigEYL97n1xOctFqr
Kl4/uklr9Y5sjg8iikg0hCneRyHsfooKdAB+IxzDUi73gYiYW2tEu2GS+o15uLHHNdrkWXCyZNRU
5vPszYnZCQTETRrxJar4rcz/iFZ7QQXM6QUA7N9FawvneOPcAm5CmYQEIw/B5esFNjJN7ZtudGWj
cCR/eFCLfWf0zhAk9hTAUuQ/gq0Yix+p+qUqLbf60freYxJtsS7c9HF6FeEaJfHN0Bf3ppnVZuLX
0+g2mRvBY9EGtqw8Gd3RNPZjc+gM61jQ1Q8d4GluzRHDgwhRlPQn0/wNb791a9EDQuGO2gnU7uLi
6OvQ0fRbcRzdOn9qCyf6U+yszp5Avpzlbm+8TOZXw9/oFL9plH4ksn0gzEB1LvaYJ0wjDC3p5BbI
LA0ogQUtxNXQrk+k9kC3mKQcZDv2J7tAydAzrM0n+vqqBEdJTR78DbwxhNDXrqeH+VAZmjK5ZfQF
kqHn+gdT9FRGVumUfQkPc+EIooPEFqjXSnjw29qW/N9dlv0O4p/3T7z1gQNjChklKIhYBzpfrj/F
VEYkX2RxctsBPJNeTicahP+ZvoQiITA+OjNp5uY6XVw2QddrStVUoqtFvpMbsk0H+d+k+/jvQ6GX
iBkFPsVNOm/4NxvajFDq0YRSdJGAfeplI7SV1NzICtzIrtBXxvuZ9wjAaGvpsUIFuoSmA9EN2kdv
QKX3MRRemuiceLU9EVMpSF0G6lbfza1VetU15/ig/LYk+ZSLCD5rD6souIw2TDfxHi3rLSDDLbeE
S4luUuDYMwvM9QQGsaElnBmim/P7VewdQTZ8QDrvRxGE+39fq7emFh4xWVkiNokmupI67bvxBdZP
57+zsNhjJkpjSlmqWBBHUBdlbltKshF1r490Hr6vGEKyzPjcIuQNolA2Ki0V5ypljA6FiIirNP3z
QHjYqzxIYWGgKLoshRpB3UlYkV0fPtGmOiYIct2fqvUw+GmuZPJCVNmAzFyvu1ULQh3VieKKyGhG
SbXvwbSnlLDvm1m7F0EHb5O5lsNhv3yvDRWJrryZVHdEdDUWT80U2pP2GMZbZdAbhticYJTnjkki
+MUFZwip3PWxpLpZUx4iPbwUnvlXqcG9NumX+2Nab0zYDSm5AmmbQbXLUgNPnSyF7tdwuVTsQPxe
cLLdt7DuSJ5xW+C3yL1TOIEE83p1mlHVsqnJTddQnCF9bsrxXe1JHKO9ZddRmwFYFX5oYV8DEn2x
4L3e+ID1bFIN5UgAmjvv2GX6OgT4P0xqaLlB/dK2Iqy0L3qFxkO4gVXasLPsthrGzq+DLrBcIYgc
L4zsDlySbJ265Of9GV0HfvOA0JFhNqlFLQOxYRTlauxiyy2sl1F+5E1te/BqtdkPyZdOtGC9v29v
3eEyu8f8VgVQCp7dWKxgrmtZTEu54GpBoyIF9VBLj2LeXypTpC2pc2j9hiGDLqkXa3o3JYFdC7+L
XuHOp18auE+4EQHdmACq6rPcIw2xFLsXF6UCT91c6QkuRi7sJuFH3CoPlVDuQw+C3h4oxCYMbLW2
GKIrYZadow5CzeXah02tR2PZL2fS2A/WCBGv4FfNrjOEvz0ifven+7at+YwhqmeB5WtbTdVWaWD2
+rk1tfExrOtPZo3qRFVWxiHSlORw39x8mFw9aOamYticwNkR0hHIXpurCvSOmkqDVbHbFS3UlPqx
q7oPqu591rt4y9oqVzD3xsx4UqoSIHDExdHmF4Xa1PRJn1vjq2586Ur/CbWQBpXtDA1dThJHbbcm
dD1CbKoQ+fNmQRl02Q6GvHdOJoGmy6qbIMUqmwvB17HqvNJOk1FzNAuA+v1JXW+ZeZzsmhmcTsZ8
ea72cSYVbdyY57KCDw6bD7mh18fcF6UHCpVPSutFz0EsNMc4z77lvJYdiFDQrgwm/UNulciL1BcK
357r6Qh6l90mQcXq0pxlFLlb5nWHWWdZ/zV6VLvp/zbPkYC6dwopht+mNMqlHzamYg6Frh0MQ5D/
EfpxfNDQeO1gqSB1iOn4MDq+MN7PU3OEvK5Dman5BJzWDj8of8cT6TAVPdX7pleXG0OcmT94m9Ht
Q0/gteW6stSgawvIHKOkP0gVTQ90DJgbQdQa3IgZXoHETwTWTOci/NAsv/CqRLXOhljp30e/5eyX
AtX6ashT/bNsUg7NsfetrxM9kqXdemHs2wJnTXEYxp7e2DYMjOQhmPLumFZmv8UHe2saIGJGqg3O
WUo48/9/+67wazFtZ4rwavKnZzjUczuQx35jsm9NA7LYM6YR8Bb57MU06DmdkLXseWdQBcXTRHRs
2VIVUyRGk8jWJz0/xsZo7tW4186SAmQt0wvfafq03QtmZOyLVk4Q7Yq32IdWZw4YopkVb05MzYwh
ixOuLociFqM4dVNZTt6pYSAdfS9p3nm+VDtBSJ8EqGJYpMxyBNNNb+Z9L1xttFfzqObMeiXAwJbT
H7Sh2BYBEGYjtXZZJ4b7ePJC8nHlPyNvdE4bk0hOo6QlQzF8vdJjGSaQUZjBBZLh/neSEnB3oVQ9
jHUiAr0N2h/3h7Z+TWJwntwZ6Ti/6xY3caxnWpuEfnjR61/q8LFHqwuKp0P4qZAh/g/Kgyc4grrF
hLG6IZHO4sjCyQCQcsIuPM0PEAQoYzO8ZIqKWGMp+4dqatR9rNeFHY7ZlurcKt5Y2FvcyD3KBAXv
WkZpPJX9e/RtYnCrGulFJ4Wc//6czofS1XHJtT8HGsR1tNKg4ne9hoKEekhLV9Ml1UjkZOgrRR0d
sqr2ExqtnzH60xsBwI3ZJJaCcXDm3Jzd5tqg3KqqULZJclHCZ2lCc226fBrrrV7zW65yZWaxC6Wy
VqGKThPoS/0jUG4j858kPzzm8T73PSehiNcq5kMhmRvvz9X2Z0Lfjm8e/5vjD2r3ZDBiIb6IqANq
w1OUuOUAicqFuoUNNaaOeuy/L+Fbi4t7pxfiRmVXJJdqPAtWtUMNxn8RikOFWOB9SzfWjiwoUoCk
gQ1ecYtJNQRkPORQTi8qQshTFx7T8LOS9udJ3tKFubF+nO6wSs095AQ3y85Ss4qsZpLj/DLmBrQV
msM8hoMDR3uURlBUO1ne2FoEkv3+ENfpTuDAs0Dfa9cuActi/foqD+XemOjWrpvv5eCMk12T6rUO
crBv0pOUlHYlHqUwedA3iVTW83tte7GSVtJABCFK2B4+BDDEJNlD2qKv+GVjjCv0w+sYkQAjHUOV
aUlxmEV5Y0ZxmV8E6VKjoZrX/nHwniPrCf0LsnW0N1404dd9q+tjbR7c/xl9XfE3GyOdX6xNW+cX
qRF2QmyxOVQnrU6SCLnwVDmIsny7b3G9Fa8tLg7uKhgiX5wYZle/88VkJ00vWX0ow13Yn5FzALx6
vG9wdfcSjFBZx2XnxC2dstd7v0mLrONizi+VqDudJOx8U35Isw0e6HWKY455WDsUL8hxgA66NuP5
Q8abMSgvgocqE6nibtejDmMrSq3sm5L/Vg+xuMsHdGQSZUi/gG9Ondo3itP98d7wVypCdGHSrPQa
2V9/SDZ6IVenVlxCtefRMEu3PIKdhSlzq+PyxszyRKX+Bn8gdcYl5isvKHSRqykueTvamThc0Ga3
I6C49wc0z9z1bcitRMadnBvBMQW36wFZahprU5eWFzNLukMZiPD1tdOWINoNv6RRg6IW9B0kipZW
6mAq4yocywtlv4Pm9Y/0Wr6LnoRw/CYJ5o8xmY6lv7EXbp1rV0bnj3qz/YLeH9vcrMvLKOSnOPpc
VqRKqsdU6OysGmxDawEinobCyQThk1+Fl/sze2sBaU6ZRVooXyEWcW2+k40hSDupvHiNhlpy43Rd
u2+EfPcfmJkf+uRLKS0sT29vIrFiFWp5CQQKYqVaIpdrHsZC/33fzo3DDFDg/9tZnNRmEGo99eLy
ohknuazo5vooZTBXPueJS2PZBjxm/rWlW5ozv8fcqQK+f7F2ftumcaBV1WWos+admkf65zaPLYfa
DgTpuVzsIyn6d1FQQjSq3uw2OiPW/AdGQv6tVNPqokXBA9K4GVU/TfpFwi1W3kMvQZDfTtlRSLYo
fG5MLrSHFL8AeFCfWlZcJUq8ZkFb/2XSckQhzI8d6qe7IYvfaXS3hI1pOJZAver+kq73/pwxljFK
0zMP+UVwE1PETROhri+jUVFxlpLgc63r0bv7Vm4ENrPmC8GNxhOZfOLijsjKVBTCVGVw6Rg/1MGo
P2qlFe4URMzpJRfr93nZD58joTV3pd4Kh5hH2MPGR8w337VD8REkKRAtgAqVcsn1btRjs4kTyaov
SlXKNkJuJH4q64cEq9ppGkGGGd3cAOtpqZMnbb5Hs9oiJRj9c8PKnMcgRcaTjoQ9kJfr78hrGDt5
udeXlufwnuJ78zBFablxLd9a2bdWFnFAZ1ZUMkIyXDBx9Xvid1hDxrrZ35/U9Sadx8LFO7Pw0+C4
sOLR2lWHKXMqteWT0ngRXAT6r0gOjr7va06gtxsQifWRikG2KCYBYbJfridPLsNUESwMauKIUFsg
/ZIlDzFyv9oSGlzf8zwOdSpEczPtXDO+tkSazaAppGoudfW7Gz4r7Y8y/VR5G2fqjQm8srJ4imak
HwelzJsL+SOImuGutgN0l6DLgY8sU2MQ15mx1XG99A3CESqFc8EdcQ3YFRZDGyt6KKxWqy7gDnqn
KMqKLG2gbjwKVyHb0sxibHJTZNNQmmBUTYQGZbr5Efnq/3gdPaj1OyP4M471CRB5/o8+srS7uHan
vhgS8pXVxdI/99GxGT8N0ef7fj+fFW/PklcT8xwSiZLvXh5ovkq5MKn9+mLE3+UaJT3geAjL7UGK
Q2kIcF3VbESoNk7rpbPI4Js5N6hbkrmYk/vXLjkiQOF5Hsn1MLG1X1kfnCJT35UoWuqqtRG7rKCz
S2OL47JIAjlIfam5WAkZjYOYqWJp19koPlYdpP+I08fj4zBwPDyo2WDoe0HO6sBp2gq2J83QvPCI
PnE3t8sVcvLglbVhOkkc0h6hh8h/7YquFqcHWU+AQyiFXidOOXXT3/sLtdzFjAIE26xQQBYL3Os8
pW8iQJ5dvt4kU3dRxi46ChQBjvEYPAGwjx68scq2LpkbSzTvLO46MkvUlRc+HxZ5r6RJ0l9oDZFf
wrQRPtVjapz0sEe4U+hq9ncxxWB36s75H87Oa0duLOnWT0SA3tySacupWKqS6RtCLUPvPZ/+/1g4
B13JJJLQAA2MMAIUyW1ih1mxlhIXwq4oFNjL9KhzaIvJTj7Jp6goJEcTBPkcYYzYJ623fucyG2Zd
ZkofJGFnTAK+9HJdfGFUB8RF+ueo9Sxbl/N7zarq7yheVg/oVyv2QM1qX+p5eAYIL91VECVvILuu
79AMkpmbnqBkeOYWXijrM6XIc7l/Dnu1v6MG8SQwu/lNrYpmHwpD/qkNvTfDV56kotvihXxvSF1e
4LmRgOulpkpauUTvJvKYJMifDM+RL5efqsQbDpqsjDQRgskhSBAPscK4SysJ3YM1oXSkpx3akaVV
7FO/6H9ESZQ9xY0iO1EvQPCUaD35PcoTCrrPdtyjm4K2IY6uqIw7xDrK+6jo4icIdHqnsVTPJiOB
piz3NEcXxxc9nKxDJ3b+Sej0z1Vedk4zinuBAM3u0wY2/CzLN/K+Ff9MTw4iNgjr5iB7iVPK/LhK
AjEcngPr3zaXd/6IPk/wBTr/kxnLz4MHaEU+EIl95hfevpYr1+TC9MJF0yqEF3tEaCmTtSct9j5X
uvRtsOKnuruLhT7acJxXAeh83GnAzqN89EXhyLw87nUBe8ogJsOzFEWoI6i7CFo4IH5OIit2LjSO
0uRnoQBM4KuH25961bRZ2l6cczXrWqMysuG5M0ZUDkomCyZ51yXHVviReoYjW95uzBgYVuv42IcH
QzQdMJ9KsoUQW1v09/QCPjOg8cvYyYrEqUM4mf2OWpsJK5GHuEN6YKz/0HffeP2vYwyYlPC4jJZz
yaGUu1xxY7Rqpe4mLlgk0IHyNOmkVVb19+cIoqC5SKKQwAD2v7RiKkFqmZE5POup5nYBYkwqQze/
VItZ87eNfVxZPloxKtg3/BW+c/77D09JbvgNZIf6+Bw25SkMNLsyv5TjWWWyYOwFW7KmO622PmVo
mQR0H/nW0Qrs3DjVxs8M5GpWJcfbP2kZDOO7yRTJ+sFkUhlbrvE4VJ5WlOH07Hsq6WE71PCuJc1d
OPIQ3zZ1vZ2Ywsj88Tzey/TUQlZIyaZ0eo5nVZiQ6Hvv5Uq2u21lJejgKcIdMWwP0pcsfLHGnZYJ
flhJz7HfNfskCZtzIaq5XZhqf+xHQXZH2rfQCvr+wS8VY6f3qrGDn83cad3UodzsGQ+xlWcHP0jL
xyZPpKMh9oYTVC0qNoHUKq4FFdxGxPmuW3r5nFCpwLVoVEKBiS/HhbsiQfncjJTn0U93lAzUfYD8
7x+1tfXioBl2NTqRjdYJk73hDoqe7Ns037vKLraqeStnYp4hptmEGAw09fPffzilU5uLvi5lynND
KJoVX5BAqqwtuMd1VPVONzxDAtkowBSXRqCj6oI6SpXnKn6DouUQjfU+6ZGACbbilPkCLxeWqWjy
rxlfAjLq0lKoQHbd6LnynHzXhZOxL49jdMyqA+Uf4W7Knf6kSXa6Rey3ctop2UEnCNQRtMGSQCjq
Q7YznLTnStPvxnJUHU2Lrf3tw76yU3isWa9nRjWgy3v5aYrch+oQV+ZzI3XVzoibxB6r6mFqwi1F
vlVLOAv6SvAdEPNdWlLlLpEHXzafI00Id5oRNju1VdOdlTPTfvujVlaO4TIRBDDUKEyOLNy+qNRN
GkSG+SyUKprRVJ/Q1xm2tAxWP2j2erAMgThaWjGEWmmKQTCf01qpzh3xWoi/baOvDSTE7u0vurJF
hDizKdMmJuOnEn+5eIbgF0kRJtZzLYu5G3t+rhwE2Ry41MzhbAkaXs0/z4cOxD8oinkKBDTDpbmQ
SRezMAyBqDixLQiuLe8fQ+kR4zr2bWor8fQ8lge17Rh4Km2/8o78X/tOQO7G30BbXu0lP2WWMH2n
kwAFudhLCXnWsO4S3x1zhp+nuvoTT/4Woet7pnFxw2k8iFwDpr6AckHwffnBRtPmKcNAgTuGX7mT
Z039JHxDLzWrIU5JpoOinrX4tQieMn905OrRl8X7QXcq09oI1K6cGj8E0DELTzQM7nGx0aKU1nWE
W3MbNToFYQK+vWoK5smMzI5DZeOirFij+MJ/JB/0I5fzDoInCQkTtpFbdpPNEQfO1O1ENDKT/e3z
u2oIomciP1wx6JjL9cV7FXFbeZFrmsL9NPUnK53+jczYMfytcdsrSB6HF4z4DMZRIAIhu7q0paWJ
ajKZFrlhFDwPxfd0Oord5zY5dsO/GsGJqNuRBOU5oO6JQgk4NerCdoUiYvRbF5Ln219+xWz4/nMg
CqaIR6WV4OXy52RpK4212MXuSMBxDOsoU2zL6gu76IM7CxHil2FAYU+2KFVGUs7AnhYH577T+nuW
MnB8rd6cHrx60HDAEkjJeaZnJkqb3c2H95lJIQTBBjV2vT55RdLmU2y2+1HsbPk1rxRHyY8ZvUQi
ls4UAxgiJzvZCs2vs6GZjIaiiEijgX7fUjUVKtUkaGDEd3P9nrTpKYrdMj4G6jk3zrXMMRRo9Ivx
RhJ27UipD89VEYb6ACu+N+s+fDn0H75JJh+7xGx2OPObFn/aYAsYsuK0ZpFNauvApngeFhFkF/hi
pQHSckPJHJwyE0l1OlPYbRyt2RksvBbi2HhGGgqzIPvCWRSRoXqa2SeuJ6co3B0qjZpt0Jwz7agI
GeQNo5N0jJnngy014a4y77vkFzivXQUiRhUeUy/euOdXzU5OO/UtXnmoCfiTuvhyPdAKzWuA3yVB
8tnyzHOXVz+1/qBl1s+y6JzR82xhROX7N2I1TTwebi/J2sITEM6sf3MfcjmDIgh9pnd5kLrZAAJR
GsbxoPmwsN22suLNGOqe8TEoelC4WlzpKFKzXkqb1E27xFHK8DxOr1MafRbS/+l7ABww+Qn0jmrR
5UXtaFh1gaqznFmOxNu58YeNQ7R2Iah7MaNOB4VvWYRloTT1ihyGqVuBWXbqXv/pDS0kjUK2Nb2z
duNBnzHtwuLxEiwjwDgBEdKWReaORxH2g14/xONp0F0vfGnlZ2F8LcW/v+1w8IBc4PMAiCxp8gzF
nNIUYK4bd7KG0Eon2JagnEX57faBuKoicsuRi+PJhjxZkpcHorByf8zVKHNV5bU5QwotUsSy3pr2
IapeKrnc+KyVe39hbhGeeVVkTMmYZa6o5YzEj0q3a4vmdzgOiId2VnWnmP6WavfKmccmiTd1f3Sg
lqrdeldLnjRhM5J+T21y0NTC0SY3/GsQJh4EZm+Ve0WwAPH90ql5XiqoSZ25fug0kXWQUNR9Y/Ak
I3MVSSdv79w7R/3Ch2KO/+DbpuFtLjoMXmZGkGynuRslk/+ghGq495q4e5brbNiJk1kfe18cdo1P
66gqZPVQVrLsGIIOP7IfDweVgqmTa4g8VIJSHyDcV5hOVS1niAr9XA6DOHPbBju51zU7CqL8Xkxr
6WR5PRRCPioFmd60hwp/dQitYdwXxRifq6iIHuoy1OwO3PJbIk2G47EoAOB6nLgfZC8xOtXHKkVj
r2vpMAlls/MFObijnFrcyZRUP9VTBY200bbH20s2u/Dliil0WmeZehLvpZRoJfPa8Je5O6ppelQ8
KTsI6L04mkFZc0gT6dBVRvVmJe3Wub8uFnM2kHcmEqdzPjuSS3cYTJZSpyoZUMussyo5nSQfzenc
h+6gHeMq2pXi/NwVhy5tz7e/eu38M0RBmIxdus0L04VgTmbZRLnbmyaDG1+6sHCN2SdvvC1rruSj
ncUDKmutnKMsmLteeVDit+yTqAq24X0zZ17M7t9mixpz/t3L3fxob3H+G0ZPfRAXuVuF/5jdSw9V
qXUXJ1S7OD23l3DlqaGIAoJuJrPlT/Pj/SH2yhENBUJiZW4ph+q5M0Oq/SYqYn3S/L5taXURoXej
WgNf5JVmhteleZKlfJTaPeSD5ph0R/UogCbpJ6XVr0CF6q3q2zsT73IhKQEze0HMBxfoYuMEqyPw
7AQcZLCTCuTGA9usfoTqay+3tpZEez89mVp8MHMn94JdT8Ad2dqJrNSOhTu/dYiy5XDXWA+jmNzp
HQoVGpgC8/Xvl4Z6BdE/WzE3ny43wWgnM/S0OHezxnSKST/URbybKPoLZn8ovHIvlsEXpmA2jvXa
MWMiBdI4AieqdYtjZpapFChRkbsm4Oy6S50g+xNaP/XkNbJebn/hmn/6YGoZA7ZFnlWVjEfXKqXC
P8OsJCX9o6kDsVMmudozPY5IXZL+LUvp/HJ9NLx4lgeaDZlQ5zjGIfs86a09Sg9FWeyG8FsS/7r9
kWsnnCloc+YmkZgfXqxnrGTtpHdV7gZeaBflp5yBzPiTaEZ72Qqf+uRRrP66vMznoYpLK3uGliJ7
c3lySHfkQm/jwp0ko4b0pzxlWpraklKqToJs6L3VaSi+xpNwDIZpODVBkB9KK4MHQJmgXNPDX1Nv
tbu6VJuTKXXJKfOK7iTzznpSkO5uL9Cav4Y8hPo93Wkeq2XkbIke9TGeCm+wOmZw0vRsJowF+rng
20NQbUFL1zIfrv1c5YcVlKLK4mJNSYLWrZcWrmLWB6n/HKffE+3seXBJfKLh3+Y/OtPfFSaQ9o3i
4PvkxtL1oFWBWAWwZOTWFvlIW2TWyDkv3GYq9l58T37/uVEsRw3NfSm3n9v4F4wP+nA3VC9l0trW
85Tcj1rikFISFff3gXgUYrQe+rsuSeDDvPMjOxW2aBvWl2gut1JHp5i+nOcN1KG2LHHgd3Z+dwyq
gVQ1YaIAiYDJiSo5uQvw1vYgD+Wp0bTxSY7G9BgqrbWjcSJvTBevRhMGt4dRh7m6uoQfqG0ptbFQ
FK5a+PtSOtWIr/vnzLjLBGd6UYwRtZGn+Oftc3ndXeIaoSkiyvRqGMhfOmDqOmMzmVnhiqF0AAOc
M2Tt/0qCwjZ97XdVDKlTDuY/cXaIMzR/Tf+x73unLybeLOGbDwOPWvqnQvhTK7FtbpIfrDkWhjfp
TpOjScDLL295AXm+Lg5t4fZF/w/xleUINePWqpk2Z7lglF+JTYA0naDuhTavD7dX5/2VXB5ldoLa
PRwvMwPopfnGbDPBzMoCEroJdrhySKmURabffreI0h/6Uvdm4P2EEgyn+9R1Jbw4VqfU5yaK5MIe
Db+4F9Xa/1pkLQ1RDlT3MMhq0c/dE1hEUyX+vvGbZ79+9ZtnvCzeBmT5cu5Yj0S/LFSRcySPd7mG
AHvp2VFGsNb7+/Szot8HnjNVqgMfysazunqGeVIRZIftGP+8eAeaeIiNyJILV0//GN5jYM70yi9J
8X2qTIcO7N7Sbcmsn6ytuPE6mOP0zgSlM+XCrDl5uVFlUpeZkXKMQwBVcDkYwa90Ewi9ZWTxoppD
YlENxafKrj/ldvdae49+b9pdVeyi6JQmb8p3Q3uIKRMChdnlBTnQxrM3v2qXm0uuAVCBDj8Qerz7
4ju10lObsS/cQU0OStq9duIWO8tKYYS8AupeKkooU3DpLm3AKCp2Q5WWrjQGTgx0PkH4FjT6OUwf
Ah+OJWN0SvFL7m1829ryUvqZ0WngLxnevrSb5oqJYmVWurVmESAHrecImlIy9eVv4jDn87BcR403
Cu9BXo+WxaWtahBayAOr0s3QFwob9bFAsdBgJFfw8e5lcSoi4V72IPazsueNCzq/9Ve2cfQ8zyQe
lIIubZfeNJYDYx+uBQ6PwVVeSUMMdEBNkW0xCzWUY76rdSgMo7pO9tkQVo459vU5ryt4G9GXs2//
ousQlQ2foylq4LTrl3msh3PQxl4sXSWTPwO7e9G7jPU3fubaiAJxdjKGLUcx7+VyDeayDUZhOORM
X66BJneMQvd56XZ1tDcCmJP14jz2LrVSuRyRx/Rtqu1ODNdhNqJS400b37x22BgOmWtx8zSKuvgB
SgsSnBYDh01vCYsS3Q4SnYcW/Y+tb72O/ZhS/mBq/ikfEs2oSfMplmDb7vLpn2GIeFn/+H3yxy+k
u8monErpH0LdckR1tIc4va871fEDg+dePI7aaSi2ICVr3043ABFNwnXxiharjUurjI2kdJnMt8VE
RLETZoRsY4XXPhu2vLlEB+yJmPfys2M1gVeZhN7Vve5YF7Jdi9bvQi1OzOTubx/gNZdFIQZszLyh
qrok21FLUQmH1qpc0xP2pVg4Yme6SVPZQ0oJZuqE1zwXoNAs40c9ONw2vuKSAbXO2rRAoIjdFk8P
peXcgJirAkTzmus/R2PjQV9ZRxJ5RjRQEmZUbOkuClnMBnFqK5fJRUGmAT49ysmjv4XvWDkUIHXA
6bwXRGhaXm5XVY9KO7VT5Sbg38VkP8KqilrB7bVaNUIoRU2VPh/Qi0sjtWiESQHezp3UyikD2OFp
hPZb0ySrK/aflWX9Wwy7RldbVixKu4ORCI6o/CnlH2bwv+zMBzvLeMAXwzLpsTM1Z9ODXMOvbCs6
FvGWs1rp2uKXaY/KMDfjMJdFTiFroz7KZc53Qp8YggOlo9KaIjQL7MG2IIKEHDA7ElkFb11nHm/v
2vp6/md9cTSSMIv7EjEhFwZ4R1EqG8QfsT5jrfBc3jY1B4iLd2Fm2WfkmxmCGe5xeUCyQQ29vE5q
DoguHpRSSI6C3EH6SWM+6aUC/ixZnHUJ00cdEM3+tvW146nAl0GvnjcJzYRL62BMcikHsu+O1QtI
+EPSRfY05htWVhLPeQoJGMk7oT/I+EszgpTVrawXtVuGEtNBZXfIFfmArMK9JrcHyxceivQEjcXZ
0ttdNCkHTRNOt790BWIy/wa6ku/08HQaLn+DbEA5IplV7UJP+r0wHzVQt0hp7kcrsdGzaUm5i0xA
tUG2ZaPO7FIqH4RJOQWVf+i0VynYSsdng1c7T/BO3AeZyxX/lJ8j3QtnT+0KwnQcEYo3xyel+mH6
L5LItP3GHqzu9Adrc4z24U02g0gWEiA8rtAUDBa1sT3qbirnW+d57erMKcn//6plmJGIQkSsWbuN
Z6vZq2VOdiN/yzY9xHVBk+2kiUk9W4H0bhnPdmKhBi1Dgy7BOVT78t4PzhB32LWk7kdtY/HWP+o/
Y4uzE6a5lmo+xlB/t6zvvvlG602h+Hb7jK75grnjxmQ50DnUrS/3aChzHsVhbNyS+F/Mfnbatw68
Uz8cxfhV9u/j/Nttg9cXc4ZbzXmzRb6PFNHiKQ+VbpI1X8iJSksn7LNdrZV2CWIZZKolnuKHqC2P
WhzaGnCBvx3jgwhx7qrPYzJAYOTlcJ05+n4Y55Q6EuuNgCWqGrvu5L9dUyDuUNYyn0K4BE/YYuv8
ZtTESdfJk9uX4eyfW/1geEdJuFeSDhXhDbTc1S1bWJt3+MMtS2KhjUdRKwAbuZLXOr0a2qW8ha+8
xgfOZoiwZ7Axu2ctDoqRWV7kWWbhokI/zwnopZMY5d3gi4JNjqE+90oE+phE6pSaWX6UBVnYm0mr
HKqxuechK20qC/0umFuGt4/U1b2cfxqQmDmrBVS0LIyPSYQwR4RsbB2SzRTZQcGbJZrd1+Kj4m8Y
uy6/XFpbBj5tqflVW2MtKZisgitUjRoH3Qonzs1HMe/silJQEwU2d7c0pNPtb70KhBfWF9sgNP2U
NJNRuJrgwfWlT54TGsVWR3I+oRfvBFZAh1DZxjFo8IhcnimT6MDsPL7RTI9TcYq0UycwEHROaWwY
G7dl1RaFtJkQUYJaZ/FKiFOk50EkUM4yRgTESmfwHs3uoRbFU5lHryB+t5Km1S1kvh8pCJ0IgZrW
5ecpxRi11hCXrsZAOCOUv4zqc9lL+yJGSWlXGdK+Hvtm7mHsGcN2b+/gdR41Ly6CA7wiEAnSW760
no0wt6QVWxiosJvnf4BE73K1eQ203B0i4bEzUAru/Rd92mJLu3pT3i3PAwMM31HfWoReU56nkhb7
pduU4rGBnkX4UdXWEZqh8+1vXPNJIAUktDYQQIFB7/ITo6CCV6Mi8RcTtAj90lScwKzo/dKd2biP
1xeC2wxWHv6imbZ8Wbzu2rFTzVwq3WRKJmcwSp0oo9nSSVs5MpTL3omfyKto+ixuhJAkOu+RUbrB
a91Gdj6Ydp8cYZ4dA8XRvcNQHsz0KRG+3F7Id5a1y5uIXQ4KaH3eFKYCLldyaNCvleqQtKCSadAH
RJDaQIATioVwhFZApvumR8y3xv2uZ1CeoTJ0CyyTqWqxS95AC0KE5VfFi6IGw77KxNcJNs7TiNSV
04t9ekiF8lB6IlGMKr7kqh88xqOhQOeR9HASqN0hrEzJFgyh2ti4q8gDig1Ge+aGHXH6VcN+msrO
VJKAlF6p9lEV7MGmH3KYV5+pR7Wo0tly2+1vL+faYaE1aOkwy9GRWgbkGpjn2EwL8u/JAukqMhDb
TGK50WV6pzxfbhp0skD36XwT/C/8i5BVOeQWeeXK2r0fJF+HsXYAZ86cuZQZjk0R7XTBglKn34lo
0vn+9BRMzOkg72CGPxU9ZReZLsmdgrpgnHwqeoZh6dcV5bfb63HtEBSQuExYQUVNVLt8y2IlLehg
ppWbxp+n4d5/8xh4kTbmPa+fZ4zwtlPnRlPjineCvukwWSa1G9l7LpvpIQo7pw3UO2qTOyvYGO69
9jwYY2ACQCrT8TB6X96XzLOY/Y8rCjmG6MhxeRIjjyBli3h61Qz9FyYA5+r9soweNFwduRYrt4Hq
YjflZkjFXhFPjPducUyuLh/J2ixRAL3/MpGtFMhCBlWq3Fq+Cy0RapYTAuZ24n/1m43FW7uS9AYY
XGd+kpL9wsmFYVn6EYwsbhsKv9KZ4DmwA0TkKzrYEjVVsfgqllvYslWjtAmYSQBIySTG5Y7lU+6D
eKbwYbRHz4PDrwttCH5yRyHeSI1j3P66fejXFpQn6f8ZBMJ5adDr9aZIJ4EFFTzhs2aVPwKp2RVV
mdpG2mfMWSvmRjti1SSc1pQjcAeEVpcmK6P0s2guBJTxWd0nOLhGAiZ99NPNOZ75n1r6HpjYoJmE
AWE+MJemIEOXaPKQ4o/DPyHBqROpBznWd5J2DkztUIovVrVFar/mVsEWkVYRM8Jdvvg8M5AbRcrL
2qW7S1O/2Ul/yy5H55z5zHmwdy5p0ne9/Cr0O/NMlYaamOklyv4Z6lMCctgK9kwc7gM/c9Rgq3px
HZdiEiqW93FinuB5Tz/kVaYQR+pYKbUb+tqd8S3K26P0kkD5CDXAF3KRjedwy9z89x/M1X7SGp6n
1q5Yj7YHw3pXQn4RZz8q5VGS7wsS5NvXYNUgPSn6JkCYr5AZiZ8bQltINeV8bTr4ZmwSXpjxETnd
9GT1Q7PPGxoKHmIzG25mzXkSyswVAJpSZG2Xn2pWSgTZk87K1u0cOQX1wTeidJf7TbK7/ZFrJ3Me
SZgHwemBLZOLLiiHsfLCxk3GvNw3vZzZho8TvW1l7Rn9aGX+FR/2TpEmKRatqHH1xLPDSNurwYvv
v6nw2/wPhnhzZgwJzHzLNoXedJrVeG3jVmLpyEKwU7q3UPraWFuGVtYNVTRrHqcAKQp45fKLwsKq
4sYIOrTZo2kvxm32ZHh+/LfNaEa15qEcDe2pGSa48FVd4vWB30HXjMt9A9PgTgGCTlpwvL1qK+eN
as88IgIlAnObiwwzTTKrUgqjcbsws+lH2qyaIm1Re6z4eMB5zKEhVsJhWA5YdaLqjVaYtm6gI4sp
tFnkFH39pwNUdUgZ0Xkoer3ecBqrX0ZFhmCGugeMWpfbFEepLJVCgM3w3yb4pKRPQriRgaycbRIs
mmIwbTFfbi5MwOZXDybAGrcWaX4kvSbvhALUWIsiz64G+rJxxFdOnkJ3nLyRLhmsf4szARzCGuVA
a92stsrD2OgTvBUw090+EmubxR2CERIeJRp+iyOheZPh6XHfUuCAdsWrHvJJc5QXqSwOZpK93Da2
ljwyQoFLe0eBMUtxuU110YmBH2q9a6FJ+xQ0qbazhEp2mVXSTgKJlxOUFmRppSAfEjGU7zpZ7w5V
DDfK7V+y9tkA2Zn/Iw6Z2Tguf0ipRvQfjah3pUbPjqoAYLWShp3eZK+yHn8aOd4bJ3Sl3AtkiDIS
g5BMXMAzeGnSqou6tlShc/Up5O0ECberpDA8WEXc0N8q8qe2ycQdsYXwxHtT3Ke+RW4tAqkWDWFL
oHMl2Lz4NYunR6AqMXS93rlDIxY7BcHufadbggOdR7YbYiW8awuFKZe2bu+kzt+CZKy8ucAxCCZA
Wc4caAvzVtmEeZqmvZvx0BqV+Y9RPzap7kzNn6mcToEnbimfrn7wB4sLR86YkoVuIxaTAImK7nv5
FnvVaZ4zgGrJeBiDr7dP2Iq7oGLIbCLlJbp7ywc3BwqceXo+uBMMh5nbW4PtjRQptjRCVzyfSrGH
oT9GWq8nUhSj0zRoqwc3gjG2LaGciKe7TPp2+2tWrNC+Q0Ua6CpFpmWaZwJYqhK5H11EVB6QsB12
vprshabe4mRY8Xq8tujCgQljXG5ZmRP7xp/g65ncqNOFO2i4611ZyOVG4HVtZW5uo4KLB1D438Vd
LPV+LOHf61whzAGcVba6hcO5XjAs0CQjlwMzTmp/edvLwBd83+O41WO5t0rw0IYROQjfbbmVOUm7
THNmQ8RAtJKJ7ZbKrTFhaScNTe+K46OgBA9lDlXWFL3MHSTZLqbvWfDb638ixLzxPq194YzA1ylv
spba4kIpfhdIzIMNbjWW6DE2TN/lTmP+uX3wVnYKLC6ld6gBYJtcqj3UnYD6JEKYruh/KorIbqd/
bxu49kTsEtBx/nXI5ckALjdK6rqo0jNfdCsj7/dFJKpk+/rwDGJpl6WzXhDaGfuh19KNx3DNsEn9
jcQKJBFvwqVho9akJJ5CEbSvCT3NQR/QDxGcQXTCjn50ssUUurJf9PzYKQa5qMktm0Oh6cW92gWT
Ww6tLfYnPe7sYTzeXs354ixOIwMAVLe4w/N8xuJixRRTuK7p5ObjKa3/DRQVAeBPc1lYyzdMXTtY
JuNJ7KmmoXl2xV43FtnQK1Y1AdY2D0PSvUy9vuvR1zGE6Xz7q1YOoYp2FIVSFhDmzkW0QOWyMkOx
E90uTSzHaMVgV1VlsXGVVzaIHgzzfVAbkG8v6Wg8I4Hk3RpE1097J0vcyS8dY4u4ZT7Oiw0CbAs9
ImceHpqlGmIcVkLjCYrolul+nFCzRozdT1DDPCoKlHept5fFH7dXb2WjwHrBtgsvDUQbS5pB8K1e
HGuC6LaDhpBCnUK+GPWTHevluYktcWOzVo4gjToofaCngb19OWntSaWqlnopuelTpWVOaRgHT7o3
gZcM2daI+potWCRkDRdIGr8EQuStbBW1p0suNeMwHHb1EDphHHwq5Pv+8+1VvKb2YFKdKV2ok1WE
ZuldXfoLZZTaqEpq2S0E9egNj4HgQ/lU2TqsZoX471jbMP7CbCAd1Cx/TDpvLwbZfuqLcxtIT4Xf
HUTP+nr7R634sI+/acl/1moMnOVDIbtxEe6ncDd4B0G/a9Rjar61arNxQVYahnPli8IXKFJ2dznX
NATmROsuFl1BPyV+anvKa1glO+h4jPQpFt5o5DHddLj9jSuXn+cBOZBZ7Oxa2jHMK7VvjExym3QM
7N7oBsbMPGXDm62cpAsr8yX6UDkxUrUzpjqS3Pm7co3hDamBIn9yfHm0lWgDKrFmbdaKxBGQlDCU
c2ktpRoVxGUnuTV6wvCOy94jo3RDs0vrjROycvnnlGfWUKbArC0rG7IWF6Lnq5IbVsZei7oYduWo
g5IWRGGWbBV9V84jVQ0Zb4MCr8Jjd/ldpdZnvTZ6kmv19c7T/ScGzSPtVer+kQTUaXr39tFYyekI
7RhfgJmKvh31oUt7fWXESZbQGZepdZXd65T/UbLGyaTxrGn7IRcOpgezZ/xgxdZD5w0bh+aa9Q7/
Nvcp0FCag9nlkxEZTaKbfsn9S3+Nkf91hO0Lqvez0Oh3haHYI9CTuFKORE6HSBJ/1MPo+Hp3LnMX
hqu38BA8FC9Mad5elusxr/lnafh77s0cAy9cVZsgZlEa5PV5U+2UBJvqc2W6Un9IzO9RFOwDiq20
VOLfrWUj4d1VoGaTtw76z1r8DRvtQ8Q4i2dt/bA1B8IPA3MJnMyCWWSxX0kG3T0wIdaLvGJEiyLy
x10UFrZhtHu/Ne1RhZkgGY/1pkrLihsxCFUowc6y7pB5XR4VqewTtTF72W1bNOM6oSsBCgtbiiVr
140hE9hMYCmY58gurfS9JmWAYmRXLb8MfbTT6okqg3Lwsi2anxUXMv/74HRBHF374joKlQCVbdnN
JmUXp/4ORAMcFb4dwhpRmPvbR2rdGlGyKRMyk4deflfqDwqD+mxcGpnGodRCa+8zDXcY4KCzB6oJ
f4Q+yP4+kkCADQYa2kjvQOhLo6Gux4FhjDKN+S9aZuxAq+5b4bFv2qOebRVkVnBlvC5ki4TPc76z
nKFXq6BtEH2VXUmY9jkCUC3kB7qv7Cdx3DF87Hh6cdLDJz/8YRXRXdv/KqRTrzA7P/YbF3jtFFGz
YJqX1Jg5t8VqD3ovlZM8ya45nq36a9+9RsbncYuqe9WKSjXBAPLEi7PwElI3WsbQwCgqRsmz1A2P
SpXmR81s/vUsfQvwcA1BxifN0xpwRdEyuBpDGfUozWM8lpvWFKWroxUfQAEftDq+G8T6sx++ZN3P
wto3rWpPlriXk2aXpAZ/NnZGucWHvPLt3FB1ziZEsvalGM+U9UMWZYnq5unRGnrYLVJbG14hYLl9
b66x/GCBPhpaLLLvaUqWDDGG1HuhB0vhx7uxRQ3VGh6ULP48mi9wAVTSOZOR3piSL2ktbOjIrOQ1
TGkSaPAuk90sE8/I6KYC8JrqTpnn78Mm705eVIlOroLuvv25K072o6kljAMlzlAso0F101x8EIbk
NYb+67aJtZ2bRwXAdAEKJO9cOAXYhos0VFVXzBrtpZbpvqZ9LpwHZE4P6naBfs0eW0iRh6yQmbmF
vQx1GK3n9rjdmO0rrdnpxluhqTu/2ehBra3dR0PzD/kQgUqtGEf4A9auhFUhC+3edG8v3dpB4KqD
h8PDARyff8EHC2ZbJd0g15pLn6ZEv9MAKrsBsVm75tTm/7OxWC4ELQpDTCsNA8N+LJygPltCfC95
9WEUz4UMQnUqnqxk1w7PltbdtdWnon3rxUPFDMLtz13buY8/ZbGg4sxgm4Ix4IVM9rlcO/OihvDX
W1uv/urC/h9n19Ujt84sf5EA5fAqTd44sncdXoR1kihSOVDSr7/FvcB3ZrjCEDZOBPzQQ6rZbHZX
V+GSQiIPKmoguq43dna6GW9GbCxjILEpobD1YuaKkularosaM7I6NJHFeLpkJHCbBrPGnnNOip6x
kBod8szaQdXRa8dNlVjpvWmM8WgXHgPCmRytBGMI1eDV976dqaDlq5uLixnTfqDWBML8eslgQ0rm
BhRa58q0Q2+5S7JnluTRv23thR2pSkcGALX0MXDOLa3DIv9ug4Vr1BSJxtrRQ1fxf4uRDkY1pGWa
tTCChXT2T+6rgL5ru4Wdgr4UyEExuSjdAkkA1IgetO45C362xgLA37fFGvDa+/PXLo/ewHtYBFMa
SqrXXyUBMctI7BJ2MtCkdJBM2ELlqd1WlDQPGLNRrWutKCKqjGivYGINWC3p83h117e5Ttwz17+Z
HRj8vUeP35Vd+ciyNHLBfkhn95m4+9wNC8c7+P1xfLEpiD+2pYrVc2WTIZ33/5ctNPbk0tpgV0te
gl/onODVU1Sx1iYbr30MZhXyfsVdrgxJvj+0g18DswB3cdMQzUTwt/79lQ1HQbFDzOYjE5QKnhQ9
aX1JxHc0p7DOUY7uzk4S33aWlagFJ8EbEfUcQGDkzgXIKns/qQcX9A179IRDksWgkVUE4ZWWs4OO
M/JqHT0E9wN32Vj3mTPj9X5uWD7fcyd50UBisxkbIIs8VuqgMw4yUKHaTn00Rt/f04WC9xUAILr7
+/WiDAJsBIKnAPldHw4LSMm5Gpl3NoIXz4Fwprtr/qUrA3AHxnrA2SBYOeT7j/CJN17voYh8BImJ
Zd4lnQLDt+bnlybkdQxpTY0KJgILNaPMeBvqrwMDYt9QwIdVhsSj8CJfyIxswghA452t9hvN/M0y
vqTDeRxUPUeVHflm0xJX94cBdrrjwp1PRTo/1oT8HnVFirXm8Zc7J4Vhp/TZ2CaVB4/HgN4UdpkP
xv4//+Bm/3mAnAMTzlliVLV3znX0NSFUNZJTkWxuGxFbct1GQDUP3Uak9GhKwJ2vP4039InL5gCF
NuibbRGRzMils7VtqyWICLDsGUmzQ+b3qgrfxy0UM/5AQYL1BcmoXPFarJ4NUJewzlDXi7L8yUOT
E8KFf786DOSBGRNpNyjbpPBn5ZPlJXZrnX3+5gGMxVFbJ/c0OfZ8O1Yq0NzH2gYeP7i7MIEMun5k
Vtd7qXdtM3rmZJ3RDcQIWU625sC6rU28TQ0i7KUfFdXfj/4Og4i3+Fu8DmXNwGCaWjRgDOvMp20+
nFvA7Et2SgOVoubHe0rYQXsELXBUo2Q+ZCsFuWKFTte5BdomwhPQD63UUMGm11fznxXpUNWEOwDS
mxbYPMbQ6faicD6l4JGZFeFozfXQ10QXGuRVKGtK1y7riibPQQx0tjU9KqohJJUTJq7Cyvpy/rMi
ZTTp1DRO0WM5aAftOH1sLQgNGG3YuIqEXrUcycm1DG/2CkPjZ3hfOJRx1rz63vfbB2nNA1xBOI7H
P248OR9c5oU4vYWDBGlo+y4vyPgkmDoUfaG1YISXOAbM8UxGiiB9mCoYODOX3j4PwSc/fXIwexgH
oDOpzfFTqllNSMxpUqTsa4cWTGbi7YFYpMs4Fauph3yEqsAZfItbv/0N4qmlAH3oOG8gaLm7vY1r
PnFpTIoQfjJ1LK81+IT5UJNvdn3MoFzuKBxibUng6hcvSBDloCp3HYe0se8XyM3ZZ5Pnr860XQKo
p90bbnbo0Ua4vaI1W+8FeAjKYDZI/mQWa8iAGGRjioyM392qCFPrV9GP27xW7N2KC8L1gBNAnqmD
LF4cg4skwrTT2fan3D2nydIeOYNsSM5o+/frEVEOAyNALSHUSae2xWhYO6QUaVc5AOQ1OufRaKPK
BQGkluQ/HJJ+vb2BKy4B4DMIWkQ3GNV+6WM5i01doF69c43TB6aWwom8xrljaLVHzqwf/sEaQGzv
9K6o40kO2FMOas8O1ubeAX3SmKJTuYGIwTREk7n4P1xAIlT6HGIFUoohqCQhpATCJBw0Ka4PA7Fm
e8EtpTUYXraipQi18piX/mOV5E9tqurzrsRDE1EEEF+MaIGnUVpjAxH2oOgc65wYfONWb0U2Rcuk
AiqvfrcLK9J3K61+aZoKccNcDtZohOWQYmp8BPGH4h5RLUfavlyfqJNjAuds2MuwK4zqzeUMja6k
USmTrTzCge3ApwKVAGK8ocs7Z/GsGvLUBq3utLeXszaT5yYd70rUSlj/GFiROVdhQ8tD64/g3nyy
INWYRtCqWgoWOU1jKR59Ym0fXAfjKpjoE+yn8thhaRatntSJBezlQx8kf2ZmRuQxc/dLcq471Lsp
T//hhAAeIJpFIHQBv9l1mAF9BGaLiholOMsMPb3cjfRTMf/OQGZy+yiufFcUcEA6JRg0UWwR8e4i
nkH/1dN7DaWcWXv0tTM6BqOreP2v+OiVCfETLkzky1znndXj9b8sZO+X7hGFv3GT5KASQLSpFCta
idACuSqwOiAYxy1+bS4dOfhR/AT3TkXSuwDl9dAqExUPztq+mQbK9h7oXhBPpPPgQ/OF9CN1zmmf
I5vP0XQGPYSSU3/lYkOrA1m1QB8IhZnrxXQukvh5LFHjtrc55udZCT4PrUIz70Wf2v1tX1jxcwHb
xzg0YEFoakk7VwAoy2yGCnMSjHsMDUV83PTtj3J+6Vi206GxTl//weI7BbyQsQCp4PXy6oCno13B
4pyaL1aW0dNQWC9d23sRpiNwBzGSHcdZ0zAKCg7Z28bX/BKsJajvY4OhLyMZb5C8JLrW44xB8LUw
v09DFrKki2hwvm1o9SNi5geKW3iWYSr7epUuhr5ce0ElT+vZttd/99ab18b9wHecKzZ0BZLg4hyj
cg+XATLTlQ5b73s5MyhKbf4473LevKRuBym131VZRKhdRZ027bs0eUa/XXHu1rYTnXS0eaFDjpFa
aVhxAH4yrYIFTERuCbFsaDmaPImcPnjyDfLn9o5+1GCF4tKlMenb9dCUxLw9aI9c8FwSaKC4ur4t
HFbfe6MR/DQA3jwQi7jPAR1PY7HUD1o30O8zdNV2meEvQ5ggdU2jjpoqENvqPqAVa6I/DEip7NN5
xg0++QxaLE31c+6/m+kApoDie5Eou7FildLFhJoFkFCgXoaYojy2lidN8/+RtZohbLBsNGOTlN6h
78EFaYRZ2YSgFf7dT8XONN5uf4G1+IfopwPt7gLAL8vB9P7SzcDceGe/ekwz0ICbp3957lkgFAJE
D61KlMClRIA5rEdFFfWtpLirAEYcVHPZq6cFUQcTchAFAnJAfMuLq2k2ysKfRujm6Fq6B9b4yAJo
lvhaREH+3qRRO+lH0vIoB9vl7f1b8xLMfiHnBjUaPp0U2FFUwwtTnJYq2WLeYmN0XtjbJ1AzKKKc
CNqyj1wYet+CiyUGbNToCMa2s5uBJWGMDOdeM1A50cCEB83kwFJUg9YcA3gIALVAAy6gpddbOljt
7Bt14J7r2gn1oMIEbBLS9h8Kd6AM+58ZefLb6BeL5wvMZK3nPxWdwQ8Tn36CqUhxKa6lE+DOxgwg
0nlgH6RIo4ExpkGV0Dv3XhoWfR7xlu3+3hcwcwrsOZ7KYLAxr7dsXiwM0y4pzpIG7CTvIkBlChO8
FaX29zEa7obuBUbU8HFkwNpcT5mGdM89e/orR2K0tHeJES6lSgpo5ca7siM5QdJPy1DkWBFrj54f
+2BtGrxi45nn2RsU5ZoVh/vPFsaJpHsn4AP0f4TD6b0VmtNB86EIbh/++hOByUPg0vCgw4SFtKBl
zsYAjBfvgQKsQlYJJvVsaSOjBVC6NT0Vq/GK1wHKZMDd0P/E/IOUigW94Se+iRdy0/+sDBcQ0E+3
F7S6axcGpAXl6bLoCXrrkNX7RtljZ2W4pI63bazEOCwC/X3UFcAwK1f1Kbivu3ouvbPTHw3nT73c
Q1eho4EiwomfKkW4KzNSELdHy9DaAUthLkm2TlvRfVCgeFtWBom6bn4bqsE5Nm4VfMpYrQh3Kw1B
wGgwe4iCIVb5QYneCoYsWcrJPzt5F5njfCjH0F5e8DQIfas9ZNkns3gbHAAZVBpAKxCKa9NSaDIb
rVmIB9MWbBpWf2rbZW9kdIPRMP6ztFmUJtM2texDGUCmJ2GKCt/62iH3hc4gOGhApXIduDjNdbMZ
qQ8se7UbpvQ0s+yE1+q2R2vUTu5MN7vLxZhV7ldxRb/edq+1M4JLBrkPaqZiqvnaesNsCkXE2T+b
I+SCGTNpRHRdlWSt3J/o2QRCHgZ038DcXlvBhACrigZwY8FBMLXf8ortOMgycvA8kR0f/txe1Fpm
iwowyBSRW2FGQH7xOblLtSnRAW8GBnb6RP1NVUFC8ADc+wHsqpvebTeL/1kbp5e6CVvIoY2BqgK+
Fr6B6wD0B4+yAFf59ZqpAznYdEaRU+PulgfjIUV2PaTb2nWPqWp2ei1KAEuJBxgsotEsRSJvaFza
cXTU2VTznV+io8M6yzkWZu3uTL9Q3U1rkQ/vPUA8UAUUM5XXi5tnLdUg/4t3SgCsg+7UVoiqKITn
clPRrlhdGdRh8RoSqAdHupn8kUEPdsTK5rE/9J0HLDivjLBJ7zPiKi6oFZA83PPCmHQWnR7Apg6p
5nkyiJOHfGbuoXYqn4YAjlSbRV9GUJ/Y3cZKSbU1pmLrmHkVWj10apNKD8sF8FVugWKBJ57x7Hd1
s51YY52Q5pcHbc5zKPp1iix47QiLrUFvSAd7mEwyl6HlpbeFCzRFNb/olnnEbikC9LoJZDwBeD3E
3M3156ZZU87olrpnwtzftdF8n/VZxeqxdl5EHxkwa0GVKQ8SmSntpr53sPcOj9Au36P9fzf5SZQa
7b43M0Xff82vUBUUrwe0ICB1fL0kUGEVpAIJzHkpuPHgWAztjjnge9vM5h9smsbz7Zi0ag/0bkIK
GndcIIWDYJg7dwyQNWaWGzrzsiNdFXbVQxeUu9uW1j4Wzgum+rAw5FqSExcaqJ6AfkV+OnpkB5zN
GLluo2IkX10Psm1LgMUxGi5FgLpz5sqtRe5T8j01q2M/mtFS43nEAkUKtLqgC1NSHuc7hBiTi0YO
CEbHDQFjTugXrooiZS2kIUvEg8gBWs6R33imaFinGQGEJgGzkOZCDiTzlnHnB4nqraIyJX0hoEFG
9KVEtl25e164fjgQyMmwaVEkqGtvc8ztYxgSXQBQBchs6kndT9S1c7yKyud8/KN5wCqzPZt2xKMh
xFq3AXlOVUCUVddABRQdS+St0IKWjpYRNHmQw6hTV6diEHNG1bOd2XeO28X/4Ou45gW/rpDDkVwj
axI+jwxwJN1mj1aGpopeKS6FtdXg2YqsFFg1DHtKV2vPUrcNisk7j01/5EG7y5P0tc70e2jS/bi9
mrUQeGHKlTaOcZ82iw9T1O5OjvubWF/ModkFGDzJC4WttWWBWQt003j4YX5V/PlFSQPDukZtFIgS
5lDcE3IyU4ymTU2kARFye1UrllAKFyMlSP+Q/0mWUgiVgvAeGXZdL2WEF8RXA5Opfg+6cD9oVC/Z
lT1E1oVKFEpS+Gpy6QSwWmu22iw4Tx3Zl0uAWxscsNGsVdFEh9+FlTCFg6yEJyg6CzIqC1VEW764
SmCImmGqgrPjst8NKUhUTFoQ3d7ElZCBkUbcjWhj4X58z3gvPldh4HL0yRCcDWDlQz0307Bzyefa
dva3Da3tHwo14H8B9hmch5IPJkHWLJnVBkJXuStPQavtXBhjFUSGrS+3ba0uKkARWpC849+SZyCz
rOegnYNzOsRAu5TGAx0Umcua8+Ed8D8TYrkX+0bzjGC0f8S+BXaE8u8OWsUgkyg3hKs469Z2Djm9
SMNRt0OmeG3KnEjR8AarGb0fY26dqpeWteFSvyHX+YcjhYY1Gk0gqUfxU/pIHOreIGHVg7NH7tvu
zmzupy+u/uv211kpCYD7DEzxiAXAUcgVNQxsap2PIYYz59878mrYL0Ww4R3URtIn06ZgJFJ8q9UN
vDAopUijwx0/NZcA+Anodrpsqxtf6fKMsaGx6RSHds31QBmGBBCAu49kU9WoG7OTOMHZtc8d/zxW
z7xRzcav+R7SMOHZOiDospT94oJatwCP3Hk0eQS+IaeCsqj9xzTfbn+otbVgtFpAPgM8AWVyt5Kw
rjc6IzgnWU83gF7VoNHUi4fSLPe3La2uCCPqSCtB0IK5yGsXT3vUoBc7gd9Zr7pthBWJiwAZrcIR
VmaogQpHRwQ1LxPN5w/RrughkavrCTiKnXyHpXdH3+i7qLVBXNc3WXlvsPwLCPXaLaoNS8Q9rp3K
yiv3Q2FoT/lsjBt7yZZ9kVn61hopYAYWyHhMaHyGvWO429v7ItIMqXr23v3EaCamYR0Z+dPY3jz1
mKo4YzDlIWnT51K7L5NPbBz3Dor3c/Dttr21vO7SoEzyoGtYiOEkyTlzzF9BYnih4Khs8bZEozYk
1EByl4DXg4atrXo5rbkbQA6iL4HC0Qd38xdGZ2r5wZnwNzA6hVr/w69Vr8E1TwNXoQAzI41EF/Da
0zzOfIv0eXIuZo8Jgn+6N6j1rYdWb4jae60IqCuhByyjgrkS7MJg7hI/5+KaMDjoI/oMR9VxYpP8
aQbooJLYzcA3lCt8ZSWsIl8VTU34CVgfpdgd1AuQZzXTzhh639hVvs+KOTLG+3nE0Ege2RTanJXq
wlj5ZkhdsUQ06TDoLoeIptVA3j/b2jnn5n4EuDgpzV1AFUv7aEVARVDywo30LsJ5vYup0TjTVOOj
mUEH/Rk7tIIxNG1FRehjvnVtRXo91XZiBGhLJ2e35FFiV5tMNZj80fmEBXSTwMSOkpqcsSa6gKXw
MoGAHKa5v4IIdKP1D8X4fPsUr2/Xf2aEU1443cD1IrFIBR8vtfaOBPZyMpLyUJUYb75t6aN7o7SM
vgvegeAeh4dfWypIh8tuNAMBni8SP9L1nYfGfd7lIbUUN+tKQdsDbSVsYaQGgwgye1drTX1h1DW+
T78rhid9HiPHvp95EWls59JnZn5OubZjQaUohK1cG8KyYLJ8p7qQ4YJIJeuudvDdqu6Hkb+0Vlh6
S1gXu9rdm1a8ZLuuAZCD+E/Jc9nudG2reRi6ftIz+tVO/M9toZoj+HjY8YuwGTqojLH98nhtloyO
RVA7BNz+ezlOIXGjsTohZE8v5pBFqeI7rxwNdHHehfWA5MUZvP7OKFq0PbK55JwyhJJ2BAkvWDtU
2qkrfitSQvCIYKQFJN7izy/8lmt6unDeYZuhiJzQLdIPCCO/3nbZlZ0DQBgRGXmEA4SEWOqFkcoj
lGsawuTSTLugi9j4mgE/hfumnjfz/LPwft02uHKnQnQJdTMPrSiwVMm1EsPidl/2rXb2qm5qt41m
CDVYgJgha7300w/I2+dmCCRu8VlDwXuIGgCrINHU9cHfdy6FA4OvTZT0oWokLd7pxgaq0452NgoH
3bimeZugp654Uq7wEMCKCNV4q6BR8uEVMY9TMFcWFuyz0DSLo+2VGwyshtbsR0G/Y+W26x98iz4B
TLobNCDp+fb2pq+5ElglgXkFAh+MidJC63amThJ42lmrv3b+szWXoEf866QVz0tMiLgohUKDRX6X
LXww+GIUaZyn4A93N7R+CJY8GqgiKVtby6UdKch60JHtepelcZYDGjI3p0aMIdSK8LoSyq9WI10a
ZGm61HEpVpMvqFKeBHOD44Yl5PhG1c6teognWLARxlFek8dBmwkjFVDrTuOl+sasLbM3ueEfoNL3
7NjHrGabvH12WBNOZ5AuHIepUSFUVm5iB8yjSDZR84A+hxTQuOaYVbLYaSye75oFZjXr0WPZXjl5
sxZuIM8FHBbQ0iKFuQ43QVH6XkbaLO6fZ3LqyO+pvetraMClb6AjSHSiavuKNO/6yQCG3f8Mymlg
uTit3ep9FpeuC/nd342Wb0uxwARytfp9ZUB+icQ1yztFqvvxrQLDKO5A1gYvX+TX1ysVhXtvWGCY
tvWO+g7uwy8cfYjZRlH4wYd+0O0jvvYJL+1Jb8aqLxAgvS6Lg8EIu/m80CSErOysRG2unQzcfXia
Inzjf6SFNY5pTV3Js9ikB2f+Und3mfuT+1XYevcAEyDnqdIHsxNzVcbyfSo/dRqIucY9aRQBZy0Q
XP4QacUeyXSgVc0sbsc7ln7vzNdsUrjPugkoZgmJLs80xZ9f3I4syKclM60sruEnfWJGOq3CflSV
btd8BQViUFjgnYJJE2kl02BaeeCCh6fPNkb1faqbV6M45HHv9W/U//z3jnJpTDrrUIVqKe/9DHma
j3zCvqPGM6bAzU7FurrmkZeGpEunKQy0rjsviwmhm3r+bYDzzu4MvCtVTO7y/gEEjntH4C7xHg7w
ua4/k9fjNFsJKM2bchvk+q4zNnWzAyBlky3bIFFcDR8yb9mcdDcMhp0D6U752UakRtHbLDdG9mPx
fqZubLrGxp9/zWTnEEUrVT54aDpjgB754Pu4AFR7r1dp1g5xnMTSz0vb7Jhm56Ht87idtCKqOnrs
if7ntqesGURajSe0aF0Aqn1tsDDadnRpYQATFYRNCeJJ/dXraZg4JBpJqghga9aQVaMGIUhgccNf
WzN55YGYoDbOEyVl5HTej6TUd0nrfx3GGQIstir7k+8iD8dazJKAQByPdcBYrg1CA6zqaoBbz4tO
I3CJ35fW8qpr1QnjuhGkWJ6tJtn2jUoHSHymyxtJMit3n2bipe5MYRbVzD9BRqNA715vfziVCSlE
5xg7xXsiS86cmqeC9Tu0Gra3TciRUfTPADFEYRDHCON40tdq6zSrB4+kcZAWu8ULwKFrHEj75baV
j5/o2orwmYv4C3p5MiYMOaU+gd0duoGlFUSF8Ykxeszw+OyDB7QAPt02qlqaiDYXRhkpEnPsYdQa
MFaSAkpUgcbcUJxmsUHXboClCbZO4IiAjfCk+tRM7aWeHFixyy60WvAddzziw4nlqr7+6nrAXg8+
P5T4AN29Xg93ymHq6jKNHdAVlgGGnpuN8qb88KyDQ6CKIxq3OFAoWUpWGq3WfXuy0phPHqCMqRZ2
HiZz2HO3K2n2PhBEDZdtMFB5vv29Pno7LMO9kFCiIAH+q+v1gUrV7sohwE5mZoG0A6oRU257u9tW
VnYRD0Xkc8gCMJopl/bc0k5Bd5wgvzLLIwYMw95Ij9RVkHiteMWVFelYpVpm0gzNwdjwfQjpvtTu
KevrndYo5tw+PDnE50JlFE8OvP7x8hfLvXDyyapzyy6QcljJGx2KnQ+SEac819Ofpn0suu+DboSz
c+QToLDjviv+dmr43T7KfwDpYFMxWnBtHwBGYJzSkuD+MjaZQzbl9DJ/AipSlRevfTeBuhR4SBA+
yBTcZlr4XZAhx8+TZV+O3oM+agfPfr7tHWvfDZMZPiq/aFGjAnW9nAmwEJ9lE4kNh2Ds2QOt8FOn
A9pWK4pvq4Z8Hc8KjNphgkkKTpBsab3Bn0ns+PuOucdJ32Z6HXlToihbrJ0qiJyikAkuEEHaI60o
bVJajjqJEyv7nqQFDQ0dBIq3t+1DKiVo2J337gZ2D14o3VSY4Cu1sqxpXAwvxXwGY9pmMfojs3c+
rXZ+m0YLCCjxuFABsd9LHtfxV0Ds8BdUeN9P9PX6zGHW/dSy8lgIuTtgjlv8ve5i/Oxp0pZD45G9
V0cDubO9bqf3zaZlX9vcVq3/4+cEUF+8u9GAe/ec619R2rzWci9lcVoASXoMqiNN4mkY7slID6Di
pEBykEeP1ns/2wfl9BRkhwoctwgKiu/98ZwIaR6QLEJLA14sc7C2NsFw+DgX8cx+WvWvYNw2XBF0
5AwPHxvj5QIwAowPhJ2kmJNlzKnMtirixHFCrbmrQwMyd85Djmrjbb9aWwy4r9C1h8w8eqjSG2fO
k74YeFPEfJiOPDm4FVjRbBV33crHEytBqopGLZBf0sXTLn0LsmSjiDNISNso0prsh540z8X86/Zy
Vi5XkP9iw8SrGw9EuZjgkVpP58QsYrDgRwRKN8PXvsQcLz1VQxcZcx65NhKkRIW1+MApKT7ZpWHp
Zbqkrj9rOQy7dZzxJhyrF2Kf6snes6KO6KhtavyHRuBathC6h/kP0jK32/dBfHsL5Cfe+w9BsVhw
LwH7YUlfFJwHQLgtbhE34xCmeRqm/HPFjy4Or+2BX69QeNCqvffcFgBPYLekhXsZ8z08+HEcjPnF
rnu7DVldtlHRTO6RW0aOqcWS7fLKHg+3V7p2SvDgCgTFBS5pGWvHqlGbMKgNVhp7OLkMWa638fUN
8e0vkzYpjK2FQVBNBLhKRDkHZAbXAahhTtu00B3CSSlw3aPj/GTnNdkMdbLJNV5HRU/6nVPYkOwK
Mm1f+R67TxreHo2qyA5pP9ONP5VMAU1Y2350mARhMS5VqPxc/yyOcY1ybuoyboPy3k6cl8JlR4sl
x7lOHpvyqc01VVd11dc9TIZguhpPG7TVrm06RpdNA3HL2DMep68Z348Wou/U7NG9atL92GRhNT67
3sk0ulD0x+krO9Uqwhtxr0r3EnoRQGYLFQ/gHCRHr0CW7qdJWcVtCrT/YjX+1hjz+R+iPZRjXCE4
BenF93Gdi/TPciAlvuiwkuGKJeYvaOPYik/47jrSSlCyENKpAq8HpNb1fna8NzkKC2W86EGIerat
fYXECv9p7/0ZAg/1xk4OZqaHkNtt3RNjbyDI4HcJuM2KP3P1tXzEyOcybXm/53hROOZu0MO/bdgj
rGADICwCEB6mgmzpmPfakJeTgYkfN5/3c9/9qm0QTmWtqsL3Yf7p3dA7eRv+D3QhkkMvhTMYpT2W
eFTa0Biu/Q3J9QgowO3gnPQfNXmt0YCrnYgmG03ZH125qdBuw4QOiEGEdfHnF58betgLLzNUZHWQ
FfiPC3/UjBMlb7cj18qtC/QzsvkA1TghhHRthbgBnQEJwqFNNCTyNOwbuskzVUb/Xs6THAtFUvHI
xBAqhp2kpFEvg0TTMhzUdDl0dRZq6dOIqnMXgLGcbnn+0Nb7fOF4oVVR4Mcl2XXpGzgwoAVehMQ/
5S+EPKXTrp8iox5CFkz70r+HAuRJ44p0feU0I/NHXRKj50ivZGIp0nOPIuiWMatAaOD4GOcYajop
0si1zwsgCEbroaaLWQvxKy4+bx1MyzS6dhk3/C2FuDwBXV+1gMjzz+0P/LEcA0iL4HgCQBuML/IM
vw7VLp/2rIob71MAiBjp/kBaK5qBQgl+cHbmiau4hlcuwyuLUkzOp57lGYrusQ8ykabcNHm5qekf
syk2o6aSdVs9pCAoAFgROEIglCQHNjKrsBabV/E8R3nF8aleK+856DpoXvVRStxXOhzb0cab3D43
RPH2X3sM4b4XBAWI/sCCyjGCAW6DMgMyraoOQZMf6iR7SPxx13jaM6/n72UFlaNh/FxMXZgs3aK4
FNacFacK9Vd0AJGASAE7m0kyZjOr41JPtF3XN+WXudN0xVN5xYqgIwP1LR4buOqk0xu4GctZQ+t4
ajpvy/1lOhZ5aygSmxVXxasfqQ1erj5SOGkvO81tAm+063iwv7L0kZTaPtGNg0EMqI56kcfROx7/
EjGF2AokDiBNwAvjynOlY9g2ldsORtXEBe19MDBXVjSOtopzauVIwAC8A9P3KEa9i2lcHHa2ZGWq
aV0TY+j6s862JB0PXsoj4v4uGkX4WonoV7ake6O2c7+p8PqNnRmNr8W+y7r55ARc4fkfPxacXkdJ
CNB7IHhk3JQDsUHSNWUb6/ZuGCbrYJuNvWun/JTn9aNJ2u99r5s7z89UUycf80xYBuOZSISAhJVB
CwwHYYZ0QxvPxanK8YAJHlHp0HK6sYJYT1Rj0B/3U5hD71vMCqHqK3vIaALc4rltXLibbrzTqkfA
DBQhc2Uz8YuBj8FrHn0UeWKshW0jYGUfG7y5A8bmye++U3JHctRTXP97RbaWMr35eKaDd5ErpM14
L2I44/oC4i03G6/Le2xZ7exmngvxa2DAbl8/K7uHAUKh7oPZPlFIuLYyum3JDOYOcev91KAt4FSg
pf9628ba7gFJDqp/Qb6HO/vaRsBpQ7zaGeLcMjY6gVoIqtensWPRCSJmf2gN5Tm72982ulKNBXM1
pMIA9MXzHv9cW6146XaU9n3sFNZT1QcARFnHYExDtB2azLlfCAkpzb8ONNu4CdmM+WPOOkVgXqky
iF8hVIlFkxFvj+tfUSyM5MlQ9TFocTfutMVFGQ5s283fbOvR0PSwqsaoAVhXsfqV73plV3yTi4gG
IcaGcygZxcMf7m98O6RaXIMIYNk4j9mrt52z7YS+iBUGZeSpnikrt+7VqmXu+iJdHFy6sK4T/a0d
f3G+T1M7nIxuiyg+dwcQdGCufmPj0r298I+RXPRJoDEEBCyemzL70gQsjpePLSyXvxznaPIjrdFL
G8Kl67a3Tb2X765z5mtb5vUeg9aKUrwA4GGC52FfJ0+9/VpyTGCCARm0gHOjhfWPbxZ/KrsU9Yb7
IviJ9lfLt5PCzVSrlh649oyOcpeOfWxm4xF6YNDo2TPnrTD9+9kmCmMrbwWxbpR6EZawn/IjFAy8
HoiTij6uXWb+8i2un1DNCeZwqfT2z7AMvI3InPTLlmIudQj9JNeNI23bstrZIx+2S5IX9XPTowWT
Fo79oyvzmoVkYt6nqijNGjOllDvbxTXJ2c5bs9uAn5Rqe0NndbHPKmfQj1Pn5tadr5XZE7F4qaIL
XQ0fKJSgUgcabZRMpKBFgAWG3ufSx/1XqN3ZYXo2twW9m6afi37ImyH0jm2zoYYiX/z47MDewpqA
raFlL8v4+jXP6ZDNOLdkYFHtJkk4mGVxmLxk/OIVSRornFiHk35w4guDsuvQsmoDEBTE+dSEBWkO
JgAYnnmkXrXpUZIrptfCXiJNNbawcr2hPA9YMf6N8qNM+4BjwvzaMPuYFKYV0ZTy0BkXlYLTWhgE
JhbxFzyaeF5Jl4Dm9G2ve2yIm+KuJ98S87f51xpBQBmiCvCfDSnEe0nq6Sl45GPX+aqPccNOY7vl
26q55xjc7O6AgOhe3HC4M7uHtnlLCdsrvqHwRfkbXv4CKdiXJl/SgdMBSfIpS4eHtoOGXvs7o5iw
2/Z3vtXftXz43FPVxOraR0QBBO4qxhTBsHAdAeusMwOtbYZYW3z9U5UjewD2N3m5vb5VK3jRo0wt
BJMDaXmYbk+hAt0OseNU+pGZbXN0MJemwKWZwtPlXcTQKAa/weQDcWZpMZk19kNNzCHmBENbDpko
mNmm4bvN3Wyz1PlwX7fa8oSZFy/KLKO8s9wEdRHDh2Ye+T/SrrRHTljZ/iIk9uUrNL3Nlmkmy+QL
ymQSNhvMasyvf4fRuy/dbm6j5ClSFClSF97K5apT5zgQrJ2SboM3vvqI7rwcFUvqHshYQig3nfi2
VdDJZepx/aUuPPJYqVO/50m2htq/DjgAFZ4Rr8h1oxJ8RUwq8BQw28wdTlRh6btRkzQoeaN9qnii
3U8txJNBX0XQ3QniWvTSs6k7amBs+3l7ya7OHb4Czw6kKUEQCOY+6ZHTG87Qipzwk1kYhwzt0k2a
HLpujfjgamfMZrAvkLMyINoklzqVVAAyo/ccR88i3xK3s8eAVRxo6dvDufLKH3aQbgUX4ZyskZyk
oZRFwkXDTzVYdDfEoL/LAaw7JhGg7M+qzW1ri5MHfpr/WJtHfRa76blrlQkCiJPtlXHg2UQJJwL+
zgaJg+2/mEJRZG6HQ8pauuXKom7GuG75CQlyv9bjI6HDxsmmlSrl8jr9MSNFSjVAHrkBCoxT6lov
aI6Mj/rgpSsv3sVpQ38nyPr02SdLbiJTe86ydMC05c2u1MbQrpsjd7Xw9pQt7oU/ZmRQTu+ZhTug
x+rU6b+64cg9EQx5VOvjip2V4RjS0jjFxCzFwtK4aKlzkN3P0b9sd2vKZ7NXu/B6yKvgDCE9BzQH
+n2kG5J5hZ4V8chPal6nr5UTgzUsbeLB5ypUM02gdTdxposNdBbWXtULIwTzBWpR6DQGXEV2uISB
n9ahZDz1Shu4BA8juwmhrLzyJFgaIUjK4CnUue1cRhmlWoZZ06oRyZ2QmSe9FX5GRi1oUgytdwHY
pX+L/QcQH1LY8BOABKLUK1cAddaCDkifRkAQDOrXTV/5jpr/ytIKKPmxE/u/3pIX5qSby20MY8ht
Pp4451vPmVq/Q6Orz2I6bqzYXbkoFw4zOEuwYZAtQJvcFVym05vSSNXxVBK6N9Vhh2LP3wL55vk7
MyEdZbPXOahf9PFkk69myzet8lCYP+J4jSt8cQf+sfNxmZ552rLpgY/VjfFUkK/ggg61Agpvnvh7
xwT/isgC4hQAGsiM5F6fu07bOdiA4NQ2unet/RxPK3H80kjObUgzxvp05GWljKexFUFaF0HfIFMa
f7m90WZnIDsLcFJ+wGqQVJedRakwgGybVJzwuFOjtAMxN0KyfF8zjYZKk+mPdiz4Sgp46fyi8Rdp
WZTAgDibh362SLXX9T06wUbUVU2bb1CoojizaS3EdsrM5qflZObXqhrZlqdK3B5uD3kpoAJWAeAw
QJRVBKDzfXBuXpkmhSqYWY68qTvtFePeIsjbDIdhmHyu56fe2ns8uG12aaZRLkEy/yPXLueNbAts
BTnPxcnsT6YCoWj08fbfuX3k6cttSwv3GdokkEKd+WBttLJdji8rUDVJvXQ8OR5iRTdutnFV2L5T
UTUwYnOtOry0ms7cDuUhTJ0Tc5fmHFoIXiqGOInEaE9ey8fMt/LGHrZeKibIizWuMfoiEWCvju0q
WSvILE0sbhxwggB+j1WVrlWTTIVWDvp0mlhzz+ts41Jvj7bfX0QZX+FH11zMlT085E0LzMEmIBAo
hkvTO6gmGnUAsDml0D4U0CUEg1bQDG9K+rMsf/zlUs62kGqE7gEqGQiKL+dWMyZgmRQXL9GMb0vA
KNIRoiNDctD1le15fSpgCoUZyB9A/hOgEmlYVcEHpzWa4WTbfWjzB2zXnRmP2z5+Jw7zkx5JnDR7
6e01CuN5DBcuyEQafs4ZAMeCfPIVbIvitis4mjQIS4Ixe3PTI5qWAoI7/HWIrV3/1/Eees1wRaDf
DeAO8GtIsT8BIdhUlZl6arR7BgLtOGXP+phvK7LWVH91Ej8sgfIcVJiQuJKH5qKJrymqXAWNw1fw
uNVilye6z1YDooUpBE8tUOs6XuwojkpHINGycYTirYo2OueR6V1o0xyJOL92Gr8DzyMb87eKrkQN
S4M7Nyo9AbQEgGQ0ZKqnpAWUPT2oyTvOvzDe/voIoOcSBbaZCwPPeCkUyssu7UFkpJ7Sd1XtfT3/
Yut1IIyVW+HKi8GBAeQDhTCIjSKAli4FBmZjrhWtdmJp+qoL0++qDTW1RzMd7gs96NM1mpbrlDoA
Augagsge3qKII6SBJYOWqMZomiecxu3UicCorJ1LvKDUiZ8rOvgmx0DtWVSryFJmP29P6zWQC5Th
s9YkZnWmgZQfV9CZVCrLntxT1/a7Ln0swbJcNkCH0LBSIy/7zcbXfHoud7Wxz7MitO3vyif3b1VX
cF2grujCv6HjB98inUVPlJByIXZ8IkoDwmq7VO448hCYC20trXftt+fWa8w3mq8R8Xwkwc+u/cwV
c11MTyOqggzk3lOeUHsTCQvi4vPK3M5ffenSMKvYSdiwuICvHuEcHQrUEX0WGS2xjklSf+M80x4L
AaITq1ToV4/o2kaoBglaok6HWrOfWmhoHYuyQxJKWeOtnX33xfcAFItsAPAaeBMCLin5dosZKNdp
+J7BfWqHF17ysHCM7cqorxLPM/QWeEwAAwHkAcfH5WXFdC1G5D1k0QiO2n56cWgEIXcwxYWF/rti
Tajrgw8N0Ntmrx4vs1UogH10neD2knaQqidOpROMraiT0BJm0Fnl5v9nQvINpqUUldJ3WQTiGj82
3rN0TYX4am9+oJZxySNCRD1aFqTKoJZrFzos5PDcM95qkzogga079wQBhO9UT1byN1fOWzIo7QhC
UsDTEswalMV96iXHXH9r7G82G1YMLW093OuAoCHPhutdWp42a0ihW2MWZWgI3Qx2rPgEEUbAXfWv
4ZofY/pjat4pZwccaGRdoRVMCRIJxYVWRewjOl1JPlz77dkMQk2krWeXJV/qNk2KcdJjHCb1V1Jp
OzvtnltqPGQovxJ2MH5w0A+ALOSxcNZqodc1LMm2dOeS2Gh0cHtlkekEEwkyd8O2Wh808VutPNQQ
FisOyeCPlo8w+PYZWNgw4PBDQ9WME0L5TFrHpLEyWxtwuFUH7Re1OHnm6Pmk1J7RALgGXlzYNABm
ABYLJwJkoGwMMECl4BlWsjFIEuB1cVIsUu4G11gZ1cK5Q3J9RjIglTm3ulxumZK7BB+CtdSerD6q
zRAiSlkT0mnFzuKAABhAFwTqVpi/SzvEclKjzJQsQgS3V7zPEGjIXW0lK3EVBSKYBXU/YjKgZoDS
kfZ/n/RN2jckj6BfP+X3GVTmFe2Ua4CjF/7Iuo2x1tuxbHFmhsHTBK8UaVO0uVWD1JDm0dAfva+M
PAOojLZksw51a6e8396Ba8ak4ZWNULocHXlRnnohixFHJ27gjBtHiaiHHjwXQVoS3La5dNgxp39G
KPnJwWrynuQYYRID6Wi+1Ko/ok/fACu4MYZF/Cvh2wavXmutDegaZvmxmn8sS5cOsYmhjgKrqf2E
eOJhADZc+VwnIsq7+2FM4EqdwB3SwMsf+3ZYiYbnuZQChothz+fmzJWaZKhV2mCuQdNWhoQNU5hV
4A1Ymd2FiAGhL9wKGgJRVJIjhoYyCN7nZR6BQ9G0fd3ZkeqQ6dA9DxsoXU93fMV5L+6hM4PScrK0
s2ihwGATP8ygQyviCPU1PKpB1VG95Hm2vT3EJbcJnBkw2OBzRVuSZFDRhgokBNg/nD2OfKuVv8n3
ploxMv/I1WqdGZG2Sm0kuUiqNo/iWqfbfrLfUr3RgNgAAOD2cJYuIKzYLD+FdMEMlb/cGCU6Ttoa
hyLqUBDVnKPYxgfjvm8/W/YxyX/WzV68NAX0QUZ15Sh+VK6uR/nHtDRKp9Wt0mBdHrnjU0x+tfad
0QVtjWajxBfqXatvmvqn/dL/yPvAbL8kZurHPwkTfls/W95X093mbE1sc3l5/3yTdE4oBVErRCfg
HnIl3lh1AdJvVOU2imdGyrRGULU6BdI1ghwNdAKcCi6wTbeNyeHnyQBo/ltiDZ+6LoM7RDNUwNhx
/J3m2oG7+1Hb5sUeCq+sArR/gnt+NoxDT9LN7Z2x6DH+bAy5v9xCNtyyq/nTrAZN0aLJNq2JEudt
K9cIrdkrgn1pzhfNPPLzAT9zTEraK13SoTxn01D1HmNBdtXwUhmNL/Rt7X0mh7z5DMGtO/butnei
BwXIAWwq2uvt71heiT/fIXsuNHGMvWriyIHwo5oCa9uXULZ9ILbAqXii9qOdbzrW+rq1gZCEP1bQ
ABuS0HTui/ZZife98gPdeOZp5bOushiX0yPHM/kwMYPYmJ5hSF+hjFi2e5HuSf2EILEl1bPZ18Fk
s2PD9oX3U89foaqUaSckpoQByqfe9NN4z8S2rDfEyoDMeEgoSMsb587gPnFFSLO19N+i8zqbSSmG
IIYAitvVUXCNk2krWnf0zTpugs7ha/JVV5yMKDXMTmsuT8J9QWLocvcQ2qBu6MCFlEbi5xUNMpoc
gPAxvA1T9106Id/yYkxbuwsmd/Bj+iKSuf3WpEGLyMbpfJqs7KTrvKv0TZILAT7FUlhXI2pzlV07
vZpgqsnybFMp09bofhbE9dnwHamv7e29sujKzydDcibc0Cez7rCF0+SuKiOjyn0je3JqCMc8VdkW
Se34yNmGOffZWtv8Uth9blo6xYzXhpNPMM1U5SuWQsmTe8ogcPnN1de655cc05ktuSJos8bLO/yJ
Gij1mGrmj2s7eOkSOLcgPSJMM0dTZI8VpLrYE6EfKBjCJ3DUq0660mqwvFvA4wFq57kxUW5JnCan
a+qB51ELKmkCKpTN4LA7FsZ64xf9Xpm+CXtNMOu6/XXeomdGpSOq2ChDtChIR/pAfcEgAbtv9KB5
gRCsOFZJ5uONAcxUXT07ypeWrmzUJQdxbn1e4DOXX44tcfR2nKMbt9oleK1tvNGEZ4e20dr1Mr+f
5Rjj3JYU3qRoXi6rdL7Pqzt7Cqj6oKnodKSgovOV8X7gWZA0T+gRUFcCq3nH3zIseSZtdMapEDCc
OvvR+F3jCeUFo1908S5z3p2X22d/6Zo4H6bkcwrFsxqGyDvKyscG6m55z4PE+B4PLEiTCXHV5ra9
5dEBL4+3PDyvrAo1jIquoAkafvdg1Qdg5wYzYHxHu40bGc1almTxxOOljdQruoORc7rcMEAl97SJ
3TxCK7bnGzyb/MnCk+L2mD5aiK6W7MyM5D/1rAQMJ8PFlZOn1PC1aevUT31/xHHxzdHn1i8z3hpK
aJd+JVLfgGbFmhD7dRJ/Ppln3yA50pF5ZLJyfAOHWPLOuNM0X4UydMDar8278Ylt7OKRaC8uO7ZK
iZLGGgHAB2XLf58E8NRcznWSDplCeg23l4rk9TH5PJS+5X7u0e9OdzXbmsW+K04Fv3efq68g6PCU
Y0bAVQIyhkHPd9TJ/Fb/lNWv3D3lVOz+X2sEuNDl55Wk7+vYw+dRdUfy7dA/pt2u796mYgtmiMbd
TvGzUtx36nBQlWmTT4Pv1msI8MUkAniX0A+KTTkTM1x+BdEhnKMmehZ5d0WOrJ0uQjN7p8592X3P
mx4dlNqmcUNreL09/KWLyQAgC2zPAGXj0ri0yzqR0rpskRC1cvRtP6n0M/haA5AarXivpRN3bkg6
ChmZOoCLaqSvR+6zjAeW++X2UJY81rkFaaPHQ205XYuhFBYUdQF7nvh9QZ54/laXW2tYg6EumgOR
BuT38GhHh+TlzFEtMxWLiyzqtDoAw8ImLohPW7GJHSsPKvCZbIy8WbnolpYL/ecq7IJYAViGS6Na
RktucyQjcxIH9nAHwfUueba9Fee/GEOYc3MdYAyQQJY7aFGZMgdhICdhF72KUE8ZN5meVZ+brLnX
QZ30DCJk4dO69u4NjXSfzMLKD7eXc54/2W2cf8I8FWd3ute6hkL7PI8cbWM2nZ/2h6EUfuneKeY/
7E0gDFCNM5GuB/f5pale7cZSrfEwTdzaPVLWWD6exsrKDbf4MHUQlmHhHAjVyC00TjtUuBAQBDoi
GpIjr79gUxrT7/pXCUiF+az1hZ+9T9Y2f4vVDff2MQv5k/t2e16XDuL5V0jHpBIakJctAuskUe2d
XUF/s1TJGv5yMTcJnAhKqQA2gA1ZmtOpt4e4zRGSkTQ0HCUYBz20FHRqforxfLPcoHYfIJTTvY/q
WqD0UZeWt865bWnrdNPIncabMwDjUwmtsLhTjn1FDxQs9upxUO2AFTm6NF519jMbSCC0bQFBCwV5
/cPQvgkLfYF7Szu0Ffj/+00S/1BYfii0fG9mNEiocsjRJ5ANu9sr81/mDFE00DXAZMlzZtukbDqB
GIjTMOneKvVhmqy9AmKe2J++pMUhG8CrxbbOl9uG57W4ni8gO010kc/605f7v5s8r1Vx10ZtarY+
Ix56rIy03gnFsLe3TS3uvlnw4H9N6ZembMKRjuJTHo1A+IVg35r2TNNW3Ne8hW+NR3qMDJDRdrxO
xWOEaXt0xzQisJPCT5M4ipMfMXdDJ3HXYr15km4ZnUd+5q8G4N11lWLxXPAZJrEVWCB2cAw8Qvps
kxiQ/QB6wZ7u0f2o5mJze1qXVtA10TKPQA/1Pzl6JjbgbZwjnjXHsQ/1yiq3SpEqmyK3y3/wy4hQ
QCYEIlvcfNI4FeCtK6/z5pwABYVzf8yGDRgrQ3Www6R8/odxof0HjhkdvUj/X04qMku1LfK0iIw4
bX2UUUWQ8RasSuW09iRYnMIzU5JfNEuBAiKlRVR3xN4VeOSERZFkW5W6YuW+WXRQKL79Z1gyda3a
F0qs5zaJVNaAp75zm474idc6/bbJhql+iCeNU3FULCQNApUbJvN5xkGFCGUAKyxQSshChk5JY2/k
caEd6OQk/V3n6aO+0bMc/06M0qiDnjsKfXaSKmt+a2paI2Fj6+NOoFep8q2yscWdy3UQviT22Nb7
RmVtA64FFQoZk0irWVYBvDHOyviXbkIEMYi1gdYCvklu2K2nguAEdiRq3HfNbo6gyA9jE6xrY6FG
SvWrhXx4qiDpRqb7XpQPPAvN4qXkMcSKf41KFFvvXta+395rCwGdgRcvWgYATLGu+DRKj5NuZAmN
zJnFG13apVpubSJCj20h/OEz/nrb4MKOQ0ULwRxwmxCeksVWqhT69fqQ0agDVW6Qus6vlKU/LI2u
HdnF+T63NH/JmW+yeBxDpBGWxJEX+77aIVUZi89GVW2gMl4pD2Wo4MFhhTF4fb646leL7/Nhk7PP
t0f8Xz4E6EM0S0BUWL5pqFsyh9GaRmPzMOphMQZEHUMPouqf9W/Nqa7D8hlihzm6UlXhk+xU6n46
QpTsdPtDFoLLuZj4f98hXUONU095rVQ0Qkez74mNVt+h8DGNQbJGjLFUBphhXnNv3qy0KONzO2Ki
ydDuMPfxp+Zgu4+sD8aNCl2f3m9emyHQ+M/uSzIeS7TnGWHVf6oHX9s5zXb6Xq7BlJYyEviaD5rf
WXZU1vij5TQQvcbX9MeRsGCKXwfljrpI4wq275Q7FIJS69W0n8YeakhD6xMlO1rpCqXZUmIZrW7g
CwcaHC1vchGim4pR0YyBRpBp/DGV6CB1G98ZQmKBiWKjQyNEi0zlFf0f3FjzPvMFJV3UMz8fbkqQ
1AFWKOUj1HRoSmZONGJugVJUe0dBq3Z7ey1FcriI0QeEOwvkczJPmEVEC0EgFYs+HW0WgIa1RWbw
PrUD60vz2YMGghM21kpq8tqBAdeBq3nGqSD3K2cy9LZ2ctMUTUTAtmGohe+lW2TOe+wzmvkggA9X
Rnldmwe5EdLMxsyPAqYyKW60uOlS4D67yM0OKeofPTid7zk3fWdkG6U4oGFeWCsIljl2v1w92ASx
0vwCnvm+pdiuBZlHXVVVF5m5daflwKF76XszGNtBZ79vj+96o4BFCiRSeAQjWtU/nNmZ14xHamau
xbooadV7cFsi/shWQv5rP3RpQgo63JyXzBZ1FznoyyUtQ75zX9fgqNRQUVs5dCvDkenLS1HYvZXB
1tiZp4QUWyNeQ6SsmZA2hMrsvNL6eTjgZ7MSy8+Tr7fX5HqPY/ER4KKnD3+jAfjyJkvbuKoHi2BN
mIh9Xes3LQi3J7TjWqQK85r/9tRmBcW+ZlO6LFAONNG9SruIxnlg2PVBoG+2pJ86APX7AaVAc397
kEvTiBYgtOfMEmyQA74cZG7kTmmWmEZrEnYonNzyG1v9dtvI0tb7YwRtTpdGNI6fTDocJKs1Q2WK
LG/AdRDRIejXBNiWzuy5KWnReMFQ3J1wkNz2JwO1fEu2n5VV4uVlKw5K/hCiwJmVPINm1mmbZbAy
jcqGsl2mGdvGyN+6fo2Ecs3SvH5njsHz0nys9K6LqtIr/VhPThmYAVDj+6LU1UpX5HWQODfoAheI
HkJo88nYZavrxiK3RBeJOtmUKSrf2tuEC+T2Zli4sGYzWAbwLczQCWnLcW5NTJtgJm0eEsgsanoT
Kl55YG7mO2moO8ljGhtBlRjfLDaFYzL+dTCMD5jb0YCHR5ehrIWYJRR9VKXaRaR4rTwMk9wn6RoC
ZXEyz4zMJ/1s4ewexHI01TBKT9mmPL0jCv9ElVWxrNltX15SYObD3Y9WEexDpPsu7cSJp/SOGWOD
0F8x3jIACwcoxarAUTc5+G6pT6ZfEGpB+o8CWhbmAw37CimpKn+yiirQMxHU2Qub0hXP8uHkb32Z
NAMofNVZ3zjwnwg5N0qziU8NsFC/4ymkj86eawDEbJzPzqM1bO13N3Lj1rfMqF/Z1dfOBxOEmgMi
YtB1IZd9OUF9Z5ZuPA7A0xZekOqfRl27I/QI6m/LXs27zv5ZHjPYzkAjgrYQ5LSlMSuKYonWZP0M
xJkyX9BDU/yovND6ntQ/EBH7QFUo9BcaPldGee3HUc5E2+OH9DmYfeTbnY3o43KAGk6d75Z91xRv
K6f2OgCDgbmFxERGF50B0s3UgMm7ImY+RF3LB3Dus0LVHoYClZB72rtetsO/vTdNcXtjY1J3cny7
qJ29rqAAu7n9LddHCx0WM4ssAk8AsmWGBLWYksKN0zFCnkLLNmiUAmOSsFW2AZHuWkvQtQOGMeiH
gM8avdUAeknbR6FaotflGCmEHEwq2oBp8BljPgp/LNfiwMWhQagVDSSovcBNXlqLx6nq3ZaNEapy
6lHYsf04mqpxAHlN/ukfZhGNoxBSAgoJga5kKrPVAuzGGJhAdzHg4GSvW5VxZ8RAMd82tTiHaHaa
Fb/mSFo6go2bgYg71scor7LWT/R9WjALqLwRRMpiCm8bW8CHzK2/ePCjVDZjIaU5RPGFIzRkIlJH
xfvkJXYLxWorQfMxej69KUgcwYpPSDoS0EIlzdahndMcs9ohb6wfgPd1qpiM0MfVhpeOU0K/3P7A
66OK78NzEO2eYCvEo+1y4pu+r6YSWOMoBlDnjjpmOYN/1/TVruccLTOziiFeaHPHohSiOFPiKLWh
iKgG5vcOjS/iaIOBGSTDbfaimnxVnebaz8Kgjb5FFCnRuvBBf3R24Vk0N/rCMAVwDvekuyPtTvua
29/HZjcCW+iapxH8B52vHlieBkhG+nx8btL32lzrDVl48V9+iXRkJ2ZbCRsNYNOT0Ojv7B82e9Dx
Pq5/5FvIcKql5ZOd1z/9uL2uC5XMS7vSNgeLlzIhASei3vvGoD5S7NtpS+MtcvJfk59rrFxLCwwE
9wwrgcIneJAut5ExQECdtuUUZYWOKkOVCSCD4icvq2N/0Ktm5cW/ABtARIibBSEGdJQh53BpL2s7
InAHTFFv6Bs7+1Vkfv0SH14nbd8PbgBSW3d7e0IXDgpKpOi1RWiDDklPukyFp7WZwdUJsa/dbnM1
Z1vhdGtogflXLq9sdLSeWZHmsSZeCnqaYYrcpgoaLd5VbNc/FAbw2neul6888JZOCdRaQLqKxxYu
MekaJR0pc415U+S5CX1UEQz7pHPqg6a0xq41q2jI8+rwD/N4ZlNauUFrOIcngk11yFEMZeOO1pW7
/xcrKDUghQF0yRUGGQEltC8zJNV1s3sg7vSNoya7YmRp088kBx5eqwhyZK82FlBg6FVk7vVuTB4S
zdnqsXEijltuRAbh3dtDur6NsTXQyg6yp7liL98kSDgpVcyoGk3w4z53++4nprl8hDpbvXZrXcdX
sy2weCNtCyYHmZgxGczJbGN3iiZwgB1GyHOgQtFWASSwRVAWavJl6JCndjgDAXFDxNHhnr0SEizO
LkoS0I+CRiAi5ssjPsMqNYfjgT4h03XMC7fzM6MX4PqzEDpP7vvt6V083y6gOPNVCGvSvpwKnYJ2
Eu3dzjC224lqqu82TFlxXEtWgLtzZklMvNcNyYtYVNFri6egD3T4c1kUNQij+9Pfj+TchjRxtdcr
Tkaw9wuqaH42dEkweKs4hyVPhQgcpC0GqCkQul0uj1M4pWvQEVYGMI+hv6G9c1zhHeJx5vNUIchW
uK0XNomDVkizAY4mEbavxYkI64kXoZUp3pa3vPG1WkybXrGzl4SZJEgJhJ1vz8jS0UFvIbLDwLdD
k0y6C1F6qUuP6ipwLnG8AdknGlQ7NBL3OSmifzEF6mcUbkG4IvP3QOqoTNrCUyFa3ItAJ+nwuWrB
SGwJFNhum1rcS5CbAdXS3HVrS6HbaFlZRloDe0ntk8cJOuOhqXfqv+ymMyvSHdE11HAyeOxId3tz
m/asOtikN3e3x7K4QrN+OUqjc85H2rOuTsahsBMt0ih0VHKQU4Zs0vNH5F3slSO4UAoCyuSPLWt2
fmexITNR28wVV40ons3I2btNOdxro6j4PjEmtb8fRGYIX2mnoQGLe03F3sg8FK40kI2hikWsHnkg
ML9DXsFqE79rLLS2VGaudv6/zIoDChgVtOVgmL/80l6teqXTYhXw7oIdtc6xvgmVt8/g2PZWkuTz
BMuBB2hAAVhAkA4kmHREUPp3WOcVGlAc+udxst6aWj+lVpRoAGUiep5rkd1KSLW06Ghinu8YDxQm
smp1k5pTPbawyZtZhMWq+4ApabpFPXGNGncp0gEp2SzSa4NOQ76qBcKBQauYFqV56Wd3nb0Z43Bo
tw1fiQmWDuW5ofn/zzZXHMcFKC2reSOXn2iaBSShK9mVhYsR1xNqmUjqgNZGJlni5vyenHdF0ibH
smt3ObocfYvTwKk+396AS3E2yDHgMtGHajjYHZfDEUOTeuOA4ajgXAv0ZNjYXQoB+rEZH12zUYIu
q/h915hmEFvugw1lya9UMdjKrC6AuZETADoYsSr2CnRaL7+DETTjJGOuoW5p+0lFHkYTvVf6l8Yl
PsCcQX00O7THJvqGMzxjhf3Ykj7syfBEq+qglMm4cjQXzsvFB0nXH2sqT+H6fF5SSOdlW51UdzFm
oRfcL7gAn9G9uQZ2Wthbcw0Qo4c7wBtLcsXuyEw1zVrYTOjGzD+pIEy9vd7Lo/pjwbic5hFPLg+a
hKhBN2m8JajBeGPU8+xzMzR4sWeQd43va2+NjXgpS3IxMmmbTchdMtJ0WiTKd7v4qjwmHtIkk3jJ
VXNX5ZlfdRCAzwLPqEP0gzxCSyTzVpj3FkoBmFzQvIPuHWG2J5O1lVOJmFqBjwBQwYjBKKnwoHAs
MAprwMCUFBm2+Jjb3TbWRtsvc+PeGNf4t+ZtI7nhi2+QtpXT4kbxBO7BBgzXP1RFxcuvHIb+6zgg
UppAOnbPi0HfTLRsV7zxols5G750BdvcLbVsHr4D1KXi/kT0GpjO20T+PmM6zzNU2lH0MBC9SNu4
iTMQ10KwJ7K7e9OIlHZrihVmlQV3f2FC2sfDoBMieA13Yf8ksQ86CZ3+SLiL++Vw+8Qsz9qfwUg7
t6Pc4raNnUunYJjo3nKpX9nVEzQJbhtagBBdTpt0QyMIFCxRcTZ7ZAXr4tDQrd2agWH+0lEdU1K+
0bRAyY1PU0G3o7tjA39COqsxxVYM9leTGr+sTH2//VWLDuNsLefpObvuNDyWNGphol3tNc02UG/x
zenIs++t8lRqT0Ya3ba3lNZCvQx5PRuETWgFkAyWfZ7lSBrgIh/8JvbRriHYD/ud6r6r+w07tWs4
pmW3cGZRunpoNalinOe9TeOQ1bXvTN6OFc+ZSHam8qMq7nmv71ilVn47fLG6lRzNotM/My95hJ7W
IrXjfoYFec0udbXcb5M6D2/P6+KBQR0S2QXQpOCmvVzHTgEHl+JiG5ug+RQgTO9dPVS0V8rSTTd9
u21s/rErJ3dmTFrDpO9YNnmYUVax721PysDNNc2nhBT/cp+dWZLWjjvC4WKEpcnqQmo9F27YGPvW
vgePNWNTgFzNisVFf3BmUVouj3KacwcWnaHcufFeDN9aCuz8sL09h/Pv3JpDyVubja4R62PBGuqn
Ec93agfdDjPxi6zeaPSvhadApY8w/T8bRE6oxaOZF52FcUG9tgV1ohlD8FpdiWxXNoaMq6JalcUi
wy7UuRcCjVF4kx+rn2/P3MIKoQZr6HOmB29NOXym3DP6GDyHUdU01r0HhOgpriz1LR2bfJNwz/r7
PNZcFAfmGdG6Z8jIHTM33C6tYW9wdsK6G9FqrejlVijO/vbAlnzjhSXpYuWeWjVImGno0A2hdlt7
ml+WD/nGrF9b8gQwDTKvfx8GI2fmWCDTnV9wchsd9Cu0sYICWsTKiR/UhpETUIbl1sM7LOx6dTqB
7pagY8o0x30ymmvUlAs7ZpbmQfcSKLFAXCq5EmUgnV0hQRK1GQOesQlJBzlJ0YUrU7tmR3Ik1HMq
ZlSwg3LzxkqTp752N4k7HWvjyDotKEAPYVFL8dHK8sS4d3CL4qimxa7Ak0QTax0zC9fuxbAlL0Oh
yJGk3MKwk+klMY9aNT1koPMWmnGXETNoSzVU8jUNqMWTczbZks/JiwyljwpWOem3nZ1sY/SbF+Bt
7AaxMuEr8/2x1c/iilGpcs/hmoYmw8zn5vTNaR8nEwQMK+s6B4KSGz2fyI/375mdYcg59BUwJJX+
ps63oSFH8Lb6k1aB1AlhFlH2Kfwq6hXbCu13SOwGdsFWBruymh8RyNlHWO3/kHZdO5LjWPaLCMib
V5kwGZFGkZGVVfUilJUoyouyX7+HudiZDEkIoXvRQA8w1SgGKfLy8t5jiq5AyV1+JVnp0F5/sIb6
SUuMk847COe0RziY+FzdWuO1xz0mj9a0sNpFl3R2eKqkMyp0HLDIsQVlE7x4KHDYAMIN8GTHoXKn
CQZ5uukOquQ29pb+01ohDop58DHUBPZpgcm2babzqrPk17ztYfqQPPagPktq9zQ1BkrW/R79eDyo
jVMznbWGvY6J5kz0YJDJabcUUFe/waffIjbKp29QDzIf5AQbQU13vZS4DaSvPHP0E0htQReD/ZtL
QaB50X6DTuL8KS9FpEobg+DBO3yrVLefdrLm5O1G7qiIiL/Y3p+Gmc2qka0m76EB+pqnDXD1GYXr
bVnzGGIfSUdAroYpl5v04MGAGBm6mT6UTsPL3letwvYaa2IPkJcI95AWGvxOGb9Rc4AnpN2ED1mb
af6kTBzCisXk0UbrnqIMdMH7J3Ql/RXlNKH+CUlJWZ/FnB6FAEPTIuWVhdUzr4vXqLW2RErWgg0k
3QQeROCJ5uQMaiVtZ8oJVskYxwNVI/NoNbB+RjtoC0G5BgdABRUAXog9oA45J3YV0FRrZFoqryZT
v4OlBqLNvleeFDVxdPuVUcVLpR9xhboha3x9KCI3B2Lr/poukn0IVaIKinoebkyBJLrd6wCpTyE1
m+Yq6aUjgQeq0dAL1b+lEXmRcrk/2CJRtQBZQvUadAe0E2F0cTsYoWTUZNI1146Vr6RSAjoUu6jk
rVNC3ZdMJfa91Ev7+6MuY4sYFhR1ob0o5H1nRf6oIv2UqUNzbaZxZ/FuX6bnmgU4aKjr7/j4tU7P
pXSNuN/J3b5voLyx1/QtcY8PNc6bA4ifAaw+wFPCbwgMxdvZsyaJ+9Gym+tE36ZnGPfBACDt9mbr
hLqj+eM+Ir6Zn9u/MGYeyxM1dpnst0FZ+rH+AOsUqXeqcyzvob3ZsjMsQeTMa4eTnDoteW5etwRc
V3YGmDpoJSGXQsF33nDI2qmKbIBRr0CyDUbhtsq7CZszuUCsQNTY+EaLy1f042DICjUSXcbnmi1O
1Yx9CJhvc0268mDm9TVn30DzBQeR73kUnQsGNoCsgz3a/+XkT2u996nsbfyIRYgUP0IDagVMNAv/
zPZnEnKlI6XRXBlw4IDJHtUqCaJAL7xEU9yRQ2wKZlF254dVbzrAGX7d+AErB0QgZ8DHQfcLIu6z
1DKkkNu3csqvWvIe9tzpiz9Qwj+qWe60puSY5XPJ4uPwpamPfflYptGhjiHup3p69JXKzC0VbYNq
sizHYk3Qc1LBdsW7BYqpt7sWhW29rTKVX1Xow9XqGfgdEu0H5EUQeS5s6La1f+mwN5KXShocKyt9
piobb0Gx7rOTo8LPVgKgXZyhucu30UNuCEI17TUqKtlJ7FF1wNgc3I3VF1NZDAMeoioUKFW4nd1O
Ff2NUZLkrr1C8bKJ3Iz5zPpC1SezgojSNSw8qfDa9vfGqMtNZ3/oyuOzY+vBMm42qp20TErQXoPF
ypTtxqdxcLWhc3T9BGdR3IWO4QzDYdrMqxcHXPhkW3grQYgcJ25OvYQKA1cG2tmvcXG1lMeKQE6/
/kbLxxRF9vuTXHxAWOagwCsonnDnAxHwdo6THE9qq1fk1VRip0p+Zlumx8u54NCC8wWRfHw5wM5u
B9ArtCvquqNXlZeOqjeOVe4s23YR4Vw52nJ/XBsNLVioJoFvjkrILFnWCNgBeCtgNAtgLDTcim/K
uwYdxS3doNWBxG4ElA47fx6DU23sipyr9KpYlXAcyK4lnprVoaIbx3yR8sLGGxEHjURU/PB0n53y
Fg933SQ0uZqvkB13Yi31i5A7FXFTtFckxR+qjdO2NjUDvRyh9AD8y8el/SnJNhLAlw0pxYjOiOKw
6WqgO5cnVr/e33qLkIqZmSJ+AR6I2DHfGY02GkbOeHLV8aCy8thpXLS9HVMO+mO6dWeuDoaNDkol
ZJ4tU5z1T5Maeo59TrXk2rW2k1gH3k4er+QDtK2EmlC2BchYvMIxOXTpgTZHvgo5/Nl4isXsjHQV
uxaNccyhdF6ER4OYZ7L1eli+D2cjifv708zqtsJ9OWAkQL3UXVTtqnYXmqe02mseQcLyVdoCB27N
bXak49ouVZKXmFs7OUn80g5PHR2crZr6sp2M2x7lOAkfDbkwGBm3M6MZy+WCkeSqmF7dnrL0GvUe
0tFYZY7aUahZK844nTpy6PfsFSX38k9je/c36XKu+A2Ce4QTiJBsiFfJp9WVpj7WZULZ1RgPtfkc
0lNYPSryz/ujLI8cwi82JmBPSETRM7kdJU2jHiYDA7vGZBc+ak8NO4yhsIX/p/gRIfiP/jwyfUi4
48l5O05ZdrSG/m5+JeDgTlagpo/6+Ky1rl2/CUXwZGP1Fm+22Xiz1StJZw66hvGk8EnpUk+tTnTT
vkv86JvkAPcLoDCAqKDagSR1dtSoEY2qWUvxtal/SvJ7uZV9rEwCFGnEJ/gl4C6e6y91uV10AFPH
V938PfAXku9puFW4XyZzCLhAbliAHAKphwb+7ZdBMpeTsCySqxxdiiF1rORFTh+lcV/ovy1lV1y1
6KSd9R92l7mo+dzffvMVxOFCgo/3D3jnoOksVPCnnjbwNSuuEVSGmA7MyJYu5XwN/3cEyAZhehhl
fl2yYqjKYUyKazGl3sDPaYzruftyfxprgyDmQiIDRW5BmLhdw8pm2AuGVFxNnaL18bsyjgnb/+Mx
oH0Ee2kYp+F1Pk94o5ywqiCkvoLKlKS2I6FrFG2J9q9MRKQWaOOgAgCe7WwzMDXN5A5O1lcqHxMQ
IFi8B4bZuT+T5UfHzSTyPqTVIMjPV0tP7boC4hL1BRPCtUlqEMjCpan//xtlNhWpJXlfSBhFi4Hy
LpwCHKj7IyyKCFgmTESgBZE0AyI/C556YdGkCTFEKz9MGuAY9s5QXMOYnOgF4unjjrtd4cIhhqhO
lR/zfAPGsLqQgkcJyQ7E1Xm2LjOD6WqUNdeh47aTmVUGp8tR3prm+jBo7qGBA7erea0EWjvhOEYo
0dSyJ+kQoHQh2w3zN6VxUPZWvkrsezd9bxsv7jx5S7xhfg2KNUalRoChQdhBMfr2aMFuEuXhEBWS
cqwPuvQeGok/Kl+aZGtXLrf+7UBiFT7dtzLKoKNozV55jneeJjtd+aJvHeK1pRT8PAHPAsFszkuJ
p0LPMrnkV8hgxBfQBm1vmuLmcH9jLspKH4uGHiVUKKB6geT9di5Tnw29BI/pK2w+Cv7TfB+ah9D8
yuOd+Z5orhwjzDc7VjmNvM/JBHUF21c9Kf89qhUKDGcI7hlmcaaMePBGcME1Afs0s/H/Tpc22hfD
H32EKTK83YqDvWXDvbZGiDx43wjVLnz72x9fttANrojUXqX2Rwc/FrnfIl2t7SkUVHSBEYGqmyH+
/NOnhkS4Zg4Ja69xk6QPAy/yY51bNRTMbRukBbnyNr6HSAQ+JwrieyCTFDaU6CijenY7oFQ3k263
WYtczmHWKTFRKbpI8c5G5kwcgkJ5kL1Ne6O8QuWw/Zozp8DjwOlNr4IIvac1Pn9Tk5P8l0N8T/lp
ewqUD87h6MVbedPHs/veT52tjTJ0ElHCor322X5kezQ3CuknKh9R7Qr7naDRH+wsyPrnqpwctT/B
tolKP0tYJ8CzGukxwAwq+TpZLns0a882vNG+dOiZMF8DckR76JVd1ruk/1se696Rc0cm+5o9F8yH
C43NfBk6s/D7CF+SxunLxg3BCsB/mDZO94dl+/Zslf5k7NQj/ZVE9GQB2QqVriHcCnrzwg8+mQBR
IitBbIco1/z1W9cZCB8jYqt5TCXpFzXaR+09+WGSg2Hv8ppfrfZL8o+FTD+G1RTULXCfIKaLKPVp
a6oFTUOBRr72OpA2zVR91xL7q5REjzadpI19uUAEiNFgHQoxUyh7iZf+bLSkpnlrILgqagpU7LXR
G6+UNM9ERm58TdRneBw026K+IvzM9hiUG0RKK5KNhWVbb9JSIx1qd1CdpI5t7ZQk8vgb6J9QOgNi
S/aR3zxr5UYGtRJY8ND58PeFxRM40rezhQZhptVS1F6J/lgoEdSTt2ozi/aNWNDPQ8xOD4krS5mG
kF8reV9iEeMc9MZ430U7Rh5Kt4ARrNP/7PZR/+V+iPloAi/WVCSfqMiiizLn20CIDYppWtxeS9U3
UzfcN+lTdmDSKYPvnuKEz1LlS/3vjVFFErUcFQZEgkwLd5HZRWMRKczVBoFN/jUcDUAfIkf7Lvma
uqPRkbmh9CKPZwjAt69aem0bh3iKy9nG23Ll5hZNnP/8iFl07RtYUMcGtpOVtr0fgxXm9lQt3M4o
3+/Pd3UHCf4XaoQWmMOzkexosJWi1NH/gExF8SjV3L0/wEIVDRtI5DqCNgX8/sJgO8nR8s4h0nzl
1SPu49io93ryVmtvdTUd+OAXxbWsHDtFGQ6UfukASDkM6J0YvZjioc5CsO/yQ5HvYJpy/5etbe2b
XyYqCZ8iU9vXqgzPGFTCk4NSnXQU/LuXWPmWM0+bnkKyq77xx+khTX7eH3ixxWQ06VBWFchDxON5
UbC24p63lVoFaH7ZbFcarqJFl3Z8gdOJL/ch4DxbpellYo/CoGBR4gsAvIovcjtXGjXaoBllE8Tk
ORqD0CbeoD3n3HTAZRvfIVemGuei3ak9nBI9MJKk9s/9WS9a8xZ+Ap78GriNkKNDEej2JxSlFcfU
5k3QmsA4OIS7o/Q9hT9xXEg7WSeuYeJSfqLjMa2OZuxV2YtC/k4jMPFd9WzDj/Z3RBwVzm5k44PM
C5ofvwxNH+hNoXWpLpJLnbc1mtRNoDax12nnivzlzbUfv3LDPqjhFpNicbrFQhgaXMpRPUU1f3YR
Q3ifAKwHVhOkal0tPtkDdY3m5f5yL3f3bBSRwX3a3QVw2ekIrc+gz/6avHM4Nz27qzx4hRgE5tBs
lyiHPMzcqj3k09tA6cb5Wv/gn+Y5C6Ug0Oh6BKxFAGXTJM73JuHQ7cpdk4zHZio8mboaK+FO6GTs
27ehOmvsO+dvAF36YeyFxYMGz0w7eUG7T47yjRfF6kcQ1j/oQeoQnJ0diAIKRNRIpiaYUKBpo8MQ
Nm665Zy3NgiycvTZwMqGlPtskNayaM3NsAk6i/yEYH19YOaUgu1nb+G6lg8kfG74tKPwJQ4X+gC3
n7tR25jDOoAHncS/GzT0o+Fxoo3Htb0SwW9KQy57ktVDnnmNeunaizo86O2BvlSnJBz3ZcbPU/oa
w1QejZHv1E38Hs13KBp01bHo9oXp9AD9Qf++2qpnre4TcdmKwjCcVOcSQcXADGuyTR4wIp9Yr/uk
hzVwPF5oZDhaobmZ9UKavyE+VAz2YWb+RK7pNPSlp+g4ZKnD0p3ytY08m5deqkkewa6+f5pWQrYg
UMJ1HCVliCHMYheXk0g36p4Hsdtljy0Kh2S4qGPQGa6c/+g326ViY9xkIfiaomKPfgTqYwuNHYpg
hWdC1AbtX86BioHizyULL+NLP9QOsoAD1f8hYxgxEDVsGXxICOKKgtnt/hlUlM1zHaIgeD1MEFXr
Y9+OFOY2275FImWcTU5EWhNPEcCbkL7eDiUVdh3L4zQEAEh4pQKTNDtyi+rQRhsEp5XjdzOQ+PNP
IVDulKguuTQEHd+baenw5KEdtwDBiwxKLNyn2cwSZKtpcN81mE3P3qPkZxlu5MHL1QKaSBxtCYRY
AyPdTkJT2pSZkFsKioIW+1gv2Yn30uhZ01iglaNE3v2tvrwMUaAA+gCvNeAQIPl8O94EweiOKfUQ
RNQ88OcUAPswbPwMamHQcq2dKNlCpCxXECVgWNeAPw4bCByy2xE7DXDqTlKGILXsyIfqAyD9kP/Z
mNeHFNvttlNkGa8ZlJqFL8M8Qo5gMccW1bGQXWUe6zSzdqgEK24vlcxrYT96GAhhh7Q2GqcZ87+d
1Y4+HczOibIh8oFtjpyuZt0Olf3It9iQ7tUIjJz7yy8mu/iVgukqHpPQ8ZhtJ9rp1K7UeAzssnds
m7pSBuG43vKsfpdsqgGuLT1CzH9Gmy19AzsAXRmREHZV4UWNftCafKPpvjYhSL9BAtiEfCzUoG+/
7oiXcdtrbAxUNBPCN6pjGz0a6hdJvtxfuQ+Jo/nSQQAJ0i5QmgDAaBbCWBpCgyRrxyAui12cfpfq
nUVKJ+Hu8Fy/mNGws6332Oq9apDdePxOk0sW7RP48Mge7APS7pf+LaemYwlk3LCRYy5jEdBwHzVS
MLJRiJktQ2+amT1W/RhULDpTHcV0uwJpNs7Tjatq7ZOiIWnhxQXZVBzh2/U2itZUesLHYLL4U6TV
ByWL3+6v9OoQgEpgmVFMwkC3Q5hEaxutx1xiOUYun8s6JiNNGxNZFgAEgBAtNNwQAvMyp6eOhSFX
taGPQRFCui9EXNhHpsy9GsR8NxbEa5023SEnce1m49j4xqBnD7yuGzfjibIRP9Y+IB4upgJbFwBw
5goxadoXZZ3IY6A35rOOjZO22TNAxvv7a7sS7vEkBDQdGHXgpOdNsTQ1sTcMaQwoTIhzIPTYlPt1
/WPcwuCvnUuhKIXLBa5QxjwBhgmaoVQqm4KmS/7UzPZy/MtBkdBTJvsKL8it2twyh8Jj99OAsxPA
uRKpVh9hwJbvezlx5fKXll9T6UhLR7F+qZ1/fylXNxDkirCLDLSaEfRv9+kEIlKWodUTZMmDDGFE
RX4I4UvidNyJ8N6MtN8jFD7GKXqGvt+xyaPD/R+wdk6giALqD6qRUKAXK/Ip/+gTuVLBuZoC00wn
t1ajck8Udct7bqH0CXi1bKJjJzStTDw1ZsdxrGOSVdTEq95kB7n0utGrqaNwL8wMJ3lVzT3YTMDC
70sCHmdbeeqknICvbVDcpux7bxySrHqoufp6f/rLYqz4YYBGgHImA/e3IJ4pDa9zHT9sIM9GeUF9
wo2Jr8CA9k0td1T/3m+Vs9YOKRYCbSKA1oSKyO2KKxpEEJimTjg9kU9CdYeuyDFPt3QJ1g6pwFuB
7AVpBsiazoZRcntIpWkKhqFLgSNLZNQlqhqy4YAx9/Hv++u4kpEhEwaiGqUbbOS5MDCPS2YPPJIC
ueDSvqDszUqJDo1ZlZ+zPMn2WS2bfgdDmI0IvLKaGBhMNw0IQIhizbKDTMpUuUwwsA2jiko3dnD3
28Wj+fLP54dqqyAJCFjQxzH+dExGyCppYVGMQc12tvEHTUu3lgIGJJtkXZstHulKGIKAk9ggKlTM
FlyAKC6lPrHrMTCl1DfjCI1A+LdZ3ggeuyRd8hL17PD6z2eIBF40foXY9xxWo9QTaJYwhA1quOtq
wUhAt/D1HBSnXZdswIjXwgHIB8BUwOtPwGxmmxOyIGZmVdoYjLbpm23xXPS5pw/JLkyMI0vPCfFr
dKL6F532+3ziXwgeseFv23iSdJei+hqM1u92+nV/CVaOzM2vmuW1MIHoCaG4zIcIQDerOypJ7/VA
3EPzeiOFXjsvnxdgtm1DC5tWavE6jxQtdZq8dRQl+o0iumNjTyU9Fr/eGHLlMhXqv6B0qSDnLG7t
MY/g5ThRxB0uBWG0L0PJt+Njl/7UDf/+Qq4dSkHaURB6EIHmBlChPLGuVospQJO3PfShNe6IhgdN
ok7V8f5QK1VjtPYxJ3geYl6Qqr2Nc8VoNLE0lVPAYOCjfMnYn9T8xZ+txKPTE6+/pOQ9L08889Bt
70882d8ff22quD7RMQfQDg2uWTSXLNL0EEfDqmoD20MA5JdFp8ifGvgv3h9pLSigdoYYJx5dqMvf
TlSJzcoeZdwb/eBmF/W1GJ/V06RQ4Fp3Uby1QVfn9Wm02Qath6mMSGFMgV71DgdLerKoX7XRxstL
WTtzeMGDo4kmPYpWs/yDj0gzI6iiBlrnQa0Dgl52Gdj2t7wu4V9Jnan0E/3Qkdrtk99144V447OX
UHUS9lA1x0pJnOQcwTxGmZ704UpLC0o/5qOx5VWzdmBRXYPvBlCHeJ7PvnM4VNpg6eEUAE0iOWqt
vrTg3rsdq2XXjuE61oDo7BYW/xe1DmCNUHdAqQ2Sqh8L+OnmqcambEywUQLzKwPDX2k8KwJ8BZ7d
g5e9399iKx8duQJkM5ERASczh9Mz0kYjnjBSAEUL25fjDBo7vKB+3aZb4lEfb+rZSxhdDF1DlPiw
vxEL/mleSWL3vWH2cmCZ0dVIpcwrQuR/6SAr7jTWEvwZgSAdapLspsnI/Emf5F1bS9khQiC71HTI
z8yg0N9pDXaykMPtzK7rdyqlkVOndvuYKFruWalcn0tWWH5et2XqTEYof1U7+NKhgKn6aF5mL+ko
xZchjixHSrvCS9so3ohSK7sckGbxLEMlDn2V2S4vW14lcZurQdGeM14/ZuOLBd8JPJE3XoBr4fDz
SPN4BHGzooKrkhpk5m6qcwBJJuQotR/nxUGmT2YKbklHXRZDGy/aJd/H8NTCyNQcyLf7e2nlYSEY
jXjZSJBiRbn/9vu2aO3Uto0fIsm512io2W4hCxaAcZyJmyHEdv60hTjJpsHOmRow/WQUT2ZdOAS5
hFB+MQdYGz6ZkiejNJiOZ25A97F20kSY0IfJ5d/MFUk9UhpcenNspcwa1nCjUgNdImeVdK7J6MZD
ZX05/zPE/LsqHVCPaYYhaNe6OhyUAEq6P4mVp5AKYLAtGr+wCFtsUnWoy8nKiRY0w3Ew/jbaO3e0
8U8b7rJfFYRndvfHWwYbDAckJwrsIgjMVSIarkx1rOd6gI2yo/nzkB2kdEs/a7lssJGWTBXQDNQQ
gaO83SLw92gMBppa0McGd8acg3CNvoF3fyri+N7GMmC4EctEtwD/mot+kiaDqSEx9IDvjIo73XQm
LnTZav3rm5xsUVtW1g3cLWENDOgHdBBmN3PKOmiZ0kgPjCo7V4BeEC9Xuw2S+kprFkRDVCRQ6wYQ
a1F6qQdT6lWzwZTCst41Mq8hGsJBc5RGds6HmPqGNlm7ivXyoS/NzE1bM34yVV7sKwW+db3Oko0N
IyY2X2WAYVGlwB2MG2p2Y9RTAn5IV+pB41vmV1giVtqvXj/oZH//ay6DNWCv2BkGIIOgYi24PHwy
wDZv5GCKPV1SneKXMez0cQv0t/yOcOPAmxJJMnDEKFHebs1YkFDGzJDx1KrSPRhYhaPUqu2jSFMf
7s9o5b0lxhLnWkWnB8CG27Fs3GiS3uhyIE/vtLHf1SHxYXLCGJydG78zqduajQMkMbcmgFz21FAO
THOg0kgJ4DDXWvMY0A7d7/u/ayGfhm4K0PXYyGKlkdWKT/EpglcGGP0UDZGgB5WJh07T9i9l9bWp
pp8dBFwqFMLSDmzMSHLV5BneEOgmPdfVeyH1V6ivOkau/FYna+MduDzOQJ9oWChEQ5SP50FD7vq+
hoq3EsjkwcwKpx8LJ29cq453xfRlIE45ft1YiLXNgMQLGodYCnGr3S7E0Ee5nOBPguwydvCkqkIv
KdLEiSTmEo5rXEosp3uqbHimqM9x70uwdQ878xjV7cYx+yg53p4zuE6AACuwwKCIzve/VRWs68dY
C/o6tGG2BOW6CuqKh26smqDQSskpCxICm6N1TmgVxoFoUQ54eN/93VgVEZ0XvwTHXdaROQH4NXvb
sbrJjIhQLTBluHTHvkm+cRAjGguWUMzn6RN3pVOV7ErTvz/ycgdgCT4NLK6VT/tS4sxUGw1LwGzY
UnojqPY8w8PSzewHwl6aeOMZtFIG1kEqFacBJSwcCLE/Pg0YWkQG5KQ2gvhcxFfolYLhvidBgoIa
6Z2c55CSdRpb3UnlRlN9JTZgaIQ7aHkIosEcTcjULCRR1xoBJKUdmqmOrX3vwxpqhpIHZVOXpsRR
dnXpqzBm+YUwUdR+mR7ssDyM2iNNjlGU+rY1bPyuZbQXPwvBHhwiS5jr3K4IDGJ5nmi9ERBdOajN
sYzA+Z5kLy/0HWyg7n/vlesOBqRQGgFDRsNWm/Oiu1jWelUfzaBNnbA61+DZirJbMu6S5HWMney5
7h8L7Rgn48mUN3K7lUQWmtY4/Shk4PsD0nk717bPUXe3OzPgqt+DGWuEMHk4J+1r2v1Oq4v5ZfC5
kw/JfhLw7HfgZMZhg9UibpvZUbv5CbNESYqhsjDQ3gxgECqTncK+AOmHKuOjxU8JSPD313sZ7m4n
PDvYqiVPOSGTGeA1arh9CXUssxzBbLGKrffz6qdF1wF5ILJMVDhni9vnfIp5ppnBEJfuWH6J0c8x
TvLkdCet4EcUCxJ0800vDR9Z+3J/nstUAvP8NPZsVSHblHCJq2Zgm3tavhQhrC7P/Ubw+Dihs28H
uICKYwLqKggos+CBvrieN6maXDQiYYdUaQiJ0cgMO9CT8iapPDuR0Z3klQqgAOWMFY9VIw/vtIzK
CmqdhIeHQWrojwpaRO/EtiEYhMp9/pRkA0hWXTFChsrGfwzPPykFrrmjcR4eOEskiLdO6WRBBwXI
Sa+LevNP27W0dME2LzKXDnL9ZkEF+6sWj5DlnMTjHKdgMveJmuF21/vJNB5YG5F2p2klqnYyBQLL
Jbkm/lJOUrdnPP3BpwayUyDi5Q+DGkIBK611Gb0MNrz3Uhv2Xk6NDuwJVc5ciADDyK7glZm7zMiK
r4k5tKGX6gWBvV6vKE6DrpvujtA1tF6GGrn7H7kpoB4A31MUFIC3HX/WWd/kzpCFev40Ida9t9DE
nBwNsOczk9O0css6zDyjSHrm6a0FO6i+4uQ8SWrEnB4Fr8YzsDbMg5lh/9Mw4gaetFmHrlerKIW9
J5OuRT8yG9L1jtTqRbWjhQaW85gVnfoGi7j0PIbAIG2U3ldOnnAlgHSTUHgHZuc21OAGamIFtiUX
kP5fEtT0IvaDmMNGYieC82xHoqiPvx8iQwbQi7Mzl+kZ2JmRnVyIrr+TkD9ZPTU2YsjK2UIvRtgb
gVKEoy3+/POVqcpdpA0EpaAscTvoi/cPlj14dXf9x2cYjDBIsokIbYO5cTsOUUMO8nvKLjxBPSqK
dxY9aSHgv3Tj06wu2qeBRFLyaULDgBwQ/ozgKPGfYf421W/3J7Lx92uzHLOjJUiSY8Eutsl+2hJx
bKP9x2g2WBb9dwrzhC0ySGdg57LLAKabBIcfh9N2N9gQpLk/l5VtjIEECBDVNGH6fLtWEdWQb5KK
XVqtPI9TdSgzpXJYGx7vj7NyLaLSjvQIT23Ma65EE1Yl+qWhaQUIey+Twpyw1KFzZzyMPODZN0j9
bExs7SOhoSmeH0hD4Ex/OzGw5PIQBUg7UPtX2XqAXva/GQATwW4GJlCdvzQUqQOoIurAKbPPmvU8
RcnGAGtLJsRs8IoxhJTObBu3Oh/S2gzDoOCKG8rPZBod2mS7VoVk35tWSVulipVMUTReUB8Hox6W
47MBZaicqkoVE5G7ZSPEPjWvpV/q/kvZjUdo7g6V17avdrGzxi8SCqJa5oT2Tq9KN9myZlhuS1Rl
RJleEJPRKJgdsaLoWAHmOwkAuXDVegAkEVSrZIN6IyZ0G10hrPrRh7DQNpE+Mp5PgcLUxlyL9ZRe
DI53OaSGq2mfv6R/YyrvonxHpY0vulIZNBH70Dv8KIqo83BuEgluUwyXBsRp3CbO9pr9bv/SUR6R
3VZOHyYzfpzwTLh/9taGhYIAniXIahSAgGYRPjHVojDgt3hpoDfgAYCd7TJkyX6o1v0FeJD8aNr9
gMykj48QWJbfbJZvOcwtv6hwJkGBEgAZQFvnejyky1C/aSZ6KelogWRpYjPzghxLPdwirC4/q5DF
Ey4SUAeBwdfs0oQuU5jmXZJfTBkmsBDqdVB/c3IrmKb0BIUxUAr9+yu8NqJ47IBdgHcHYtxtsOki
mllUSvNLraCr5Ey2k6vnyPaK1u00OMybG190azzx5582rqrnssp0jKdZXiZNkBnyFd2HniXCqJVe
lcv96a00Q6BR+d/5fTx9P40XpuVEGcV4RHYt/sOADXx7igFW4+UhA1UtdDt65FWBo6q5ccCpC9W0
+79h5XkNcJEOThns0lDZmbM9syaVOoCj84uoDOvnenzqyI8wepTba1ac2vJXU/604X75d5DRLkeb
qpDdhqaOOtATK5DoRtnDVG/RvVe+BH4VLlBTF4XxefEx4alcmUZSXGToI3E4fSFS7YcS9xs7V+mj
ufG6XOZqWARhj4MGJtBf8wdu3raJUUNE6BIDTccuioU7O3uLyi2m/wqAGkmnjZcseObQBZkLBzZN
zccEti+Xnv/QNKApwlPvYWdn/re/lW//pSF8B6+NfjZpAaz9qdrI4ZbFMwVxAtQHCIYIBvMcT6Zb
w1ChqKtdoMrsdM0rragDg55SNvE/LyZcIozk2R5zx+jCja22jJdibHBTIOmJpyDqV7fHqwe+NSYR
xjbkR638oSkPKikcVTqiRK4WF67v8L7ZONKLyxfEIVx2QlkErq5osdyOyQBGZVHK7IsCcfjumJJT
pblgzqlbgITVgYAYBjpTXHrzhWVjCmxWmNqXMf4bBqCyD1HtgDMR17v7J3YZNcSUPo00u3ayto4a
OGDZlxKG5MU7xED1Q2U47aWWzoPm2uMXJf4e6xpW9tBm4AFsaX8sTougoOIf2wJmEms6C5NGwXI6
EcbgJcWc4XfRvY7Qbxo3tT4XuaaGxgO6AaiuCal2Vbn9dvEAaG0fsf7VInHy3IIG5ykVeqb313Px
4WBECCAi+oliLBS5ZqNInFR9nGtwPvQ63dcR8E68eJm04P44i5tajIOWsMBiIweb04Q1fUzThLQa
RHzPMsczm7jU+nZ/jCVT+GMQ0OiBBMGqfeydTzdKjh4/ZBwn7ZXvBvZd+553DgK5rf7KwhfGjno5
OCk79ZkL4LIjBwB1ObUQCbV1x0Dh+rwpuLO6uiiS/d8Pmm1WFBfkZExl7bX6ko1+Af2KRDv3qbKD
Jfj9uS92C0pnBs6djDo8yHvzd7DG+IC2kWbAP/5/SPvO3saNcN1fRICdnK8zLKKaLZmyvfuFcGXv
nb/+PFzg4liUYCLnJtkECTYecjjlLU+BPEjxgkrW7wPcJA4KEHHo66EIC4YrwOXXCwVKZehrQ0Pf
rdElcasch2TVD9BaDrTI0iEqycBakM8dCdYMfm823Dwy9gKsM3FFoVt8PXIghX43gUDjarmjtxu+
PJDH/wNh7t8ouJRwKyCSXm43zwOuM4rwfkoZAKZiwvScNmgrRbZcT46qxUZiC41v//dZna0YgOVC
bgQk0fW7SSheNEBp+C6KMmxSIWYnsSKDYmxgC9GHhJrW7+PdbEOIp6LmCYIneuHQFlsksJwYNmPd
QHkxU/Z19Dgqn974n5NkjIHbBnscKEO0BhaLfiSNL8FlM3FVQFcGqaPxmkfN7Vq8HmHedj/2edJG
URmJVeJ2egwN6GOqZwy6r9ysRHhGk3tl0m4boXgjbfbUBe8GqAiy+EqRqEVtrcixW0unoWUNh5zO
9PszJ+3lTDAVBBNeyjs5oC2VYkX1SDO5NfLqNBR7NYBuTW7998+IHQFkNZ4LWqSLz1iJaduLiKRc
1YMnK85TEC5hBWQC2Pn2+0g3WnioESAsBnEQdCjs+6VWZxFHTdGEZeqikjxC3Tn3iy+5b0OOtQGX
f2kN0MJGoDXTXtK0+nUUh1GFg6PXH1ShgR+EzpEIu6nmkg/wHNtyZQPdNhAWz7eYClCwR98vm9SN
892QjXCn4WgwyY7Ph4aYfOaCBQx3RkcfrIVLMCDi6leuttujFzOkAhCOcg0IyMuajcKHXJ9OySw6
CyGgoYM9m7wm/H1nDID3UXkC8Bx2IstArgALxYezV+rqfFHYCKJ9BiFEsrKs7n1sxAHa7F0pIO9c
pkPEG7RsrIrM9dDrfyBcJb4CWlGduKJtWTA/HxX4TtWpOGgFZraohYCKSO6h0q7i+LQbPYX7aQ3z
SVSXAlIHK094e8VD1w0gHnSLUHRA1W8+4H5s/cbTRr/Qtc7lC6YjxgyqsGfldCr9ryay+twSybnv
nEgMn7iA0LINjLF2/TZgcJTxPUPiTJgZ0QJdxDW7uX8f4aryMz8brl/EhyImb1nq4ie+hHBf1bsc
pId9wSq8d/jRQrXqDOcZ5k2bMavNWClBQLdCLnS8LrGh9pelJeVylr4O5BU9CoSueWKpihmkmyT4
bmHmoj/ASNjE726rAww9QjQiCICDsBdVx4bmhclpJscjPixeOdmqlUNZ1DCW+8j43AyO4VfaQU/q
XY1eCdrUKLD9fkTcnsZAWM/4FWBEZmDq4nTEUdBEnaD0blr2Gc3UTjX5NuEtOQq/a7mcXTD0z67l
4pWM6t9FsphvpMnQI5lvTgR8i2tACD0VaHm9d5XhxVMAi+Ot3Hfy7DzmZz58lDQaes9keA45iSE8
L4hgFg/Su+qI3Dbd80+RZkQ6zDyOA6zNfKYID0GNdNuRd7JuKaohHMZQM4ThBFOTwgwfRWJpUUOL
ig6HXLUB1CylC/kSifH7hN5WJXDToK6FbaiDdQZN6+tFnil1r3kV17t8DLkA6JtW8gORYcLGNNkO
pkNbAlwTGtpJYXC88Z9U7VBWA9UiWz+mAQ3itWKfNN/Zy6n++USLpGeogJ8fA693OygmCFZfQinv
MSbQf29YQSCLpu5H35BRv92rjhq8dc9eQCvuUeHBpHzlOkPLmadvsBgPY2BOmiGmh0zG5WDANETy
NnFSYuXAO2AH1atgpc97E/SgQggiGeRy0NgDN3KReceiFspF1sdu5HGKMwAFzKpp0I0eaJ+VvXBz
Ts9DAZ2CYBKwKXAerr9crcMfHRW9GNYIKNPhVmyZqDcR+32B/AtGrz4HhsFGm2kVc/q2DOMg8l6k
mljnUNkduE3my7nICj70Ylso1Vxh+aihlp40cmVPSdtWLJGTUEezdgRKvSsBHqTcFOoFy8DNHVnm
jXAp8AKt74yhCOvIjtq2g5IOB29pOqBkDnqa5IlPZSERfEiIS3UsVcc6oUU7jRkDtb3HmQREUmgB
y9m/JYSLPKudskBiABN0f8M8gko6X40at3IM3EYA86GLNiagKDgF8M/rOW/HKi4kP5iDoWNj9bWF
skrf09aqO7PJnuVd/QmgDHA0K9/6n0Th4isAUozSOwoSqB8u5ah9REz8oKJmlgYs+ayM0KgLszOq
wE5NX9601S4vWQdsyhYe0JAEGIxOYrwJrVCfDn/ylGqzsfYEpfXvdKuZ5VayADPUK5oe9IO4BcTP
/ypjWkHe5r2SgPal0Wu/z+A440HqAqKChyQlVNjwb55uw5ZAftFjFgxvuDLCym0mu8vMKHEalXb+
Cv7n3qSjfzxj8DD7UDaZN8KPe1jhQB4LygaMfMC9lL6zJOlrlE8EmP6MNyooGVaG2m36xibtW1l0
K9nofN4spn4+G2dWNzRzb3gXWIZDzsOe3JV0u66fi/ZRb2zlwicXvrXStRbL3dEgZ43jAxpPQCBd
v+yIek9GMhnbDbZ8Gx9SjNRrH/p64/fHNcrSP+jU9avh8ED/HwBHgPygV389WBanTUh8BUqcTD3X
gPjll1NybqwESnH7z3270dm420vPjcK0QwAPRlBsotW1fecDXz3GMjPtRTJpPRQv3JI6BqHOYHDv
Mf2MzZzVG446ldUZFoAcJZXR5joejIAqDmc6gbVzRuYbqK1I7w/K8bXJWCvu3MGgnZVvUvOgUB5q
6qZfmJtp09qvtf2g86b0oZ4EpAu27G89m+wlZE000GnIdGPYlvYBTYiDcA5YSn3I+DwmDhqKzaP6
DVVaw8Fmwm+Ap9ZuoDBeo6Wd7F++4RA1GPqxMoSnOjOix85zyuM52xeNmT9rVs4aPC73ob8pEYV9
GoXRfW9L1ngeapbvva1GU1uwA+vwmOt2wL4OvNNYdmF9EaoYOXWwyhm/Lc0DNM9YGG8GI2oBSGQe
U955c9oNDyXtnh50M2BGZpmEqSwwCgtg0VenpHAFpdCihbYErNws1BAdS7EhQEsgKk4Br6Xwb3nb
2xvs7DMASqapodQZH8jJ3xUZ9elJ36ZmTP/2VkE7BqIgUjLoiRrQpiBf2k50ZLQ0UlrYx8fAyAfq
qCF6VogYoPx8Ajbz3HvGp8J6qtOyZ/s3/j21ty/l7lgayvOD2JkdffJN7OjUzZjkcMbJ2xYXzYUD
ltnTz97C/W1yJ8+0ewptYBiwHLvegAGT6bTbSw73EqbYgcH01gmd0NKOCWVmAygZCwDogl8GxRqJ
INUyGR3zHLPYPPVUcniafX/2hviw+bz0L4pEabA10NJ39PNg+luZBhtafak9tbcqFekE8OeBUfi6
+/DGYNIHoiVXk6hVWZ4dfWmMONFRhtgjNZ9AMTFLIzb2udUxib100ENk2jY2vlsBtnWbijpb6cCm
0zG0eCqcq0tAE+qm+L4C645HB/+z1VOI2veUouSAZzF8htnfqJ9HhRaU6fihmAmOvQZG9j7ZlkqP
Gf5VMHcptRD2vHCJufn0zPy9t1CNpCmVaW+EhUkS87h5YcmXbD/ku2PL8KZlwjSWGHZYm5pb2ORR
EHawsTLiy5cDgSus/L23Z822OHzaG9BBCvrJbwCg2kyatbWTbU7P5NPPaPAdGuOrZ120x7fcKi5t
bmTbvKGRgY3G08Ec2Lihkr11uMyA1YHOArNl2eEoUpspn28xO4O6dQZgi25bo64Z3SQUU/thAf/s
HBOUvx/qXWJWMaUbx4TGl0EMU2O+KT6Ca2HEDwXdjMzD3Hx/BTS2EWbvLp+v6cMzfLdPwSF6M7LB
mjY8NkObHLYq3v/3kOnfebU8Vud+46yaOIshLS6sEUIbQi3pnSugTz0auWaKHvvjO3xtkufRM7R5
7f0+5k1ihJsCPAHUBEQUj7SlSHgC5onoyUC+jay+tO0zogC/MNTA7Lzv30f6l+os3g4YQzC5wD4F
oWaZg2VBJxZJ4PeuPhhh+BJKWKVwG9Z6K+82gWq3IEpIRohwUKGR8BCOdFJYAEkJniWp6UX4yoDt
QSIkCoxo2lbFqS5tvnhaecw5FFs+5mxtgFIQlGwQIF/fbV2MZnkV58jYwASValOCmB/YZ2kh0Y5/
G3RL5QgcFSAQD/uU/Oglf1JuM2pvUQBYY7HNwReTsq6jKuhygW/o/NoqmR/gtwdc5DlqlHUSygq9
Kz1xD+U2qbGHasjvIl72XlXVOU4HkjEo2HWYvsbg13LpW7CxDkYDmJf4Cz0ZyLddz5AaJnGa1yJ8
tOzmEzS54ChqTp1b+LM0g01yGC6KPZkj7dfQsPd2CJomYNRA6AS/lo0tKVahXqUh64RLFHay3nLd
BHJiPD2oqSIjb2hz0hhIPEYJSWkZlrRJKgGs11FvVdNrxeYbCAzh4/c1I90GX5gRRF4QzVFgaCku
Pgk/xVwu9PHgJiJkwZnQosa4TSQ6tGggB8ANwfgRUk2xMdMQIv0cTR/Qai+lExxgi+QVLh0JLiWl
fE/Q8cmoOL6QKTfr6pBL34ClMbCTQ/EddJUY1IkBDUMGgdmxdiIk1OpK2HrnRMC7oICHLgOi5uW7
5ErEa70UDW6RsEj96p6yPKDSW/wkXX6ftfsf839HWp49pSb4lShipMghMkNJPPDfx2Ebi4zH1/sb
BnY0saJfOfGke/sHCKS5xw7VjxvBGh0t7Rhh44BeDY2hn0LV0RzNCpLPT+F22g+Edg7cnmWmvIqB
kwS2VyCeU2iCjuCwQSpRMxGq+0D7Dv2Bb6HtgI88ARju6L7NbZFkduox0Y222JA1aNxtmQCLfiYW
CeALwuttEXg3XFykYyf3rtx5CUraOIqGsEkYNyGj+f3z3FvTP4danIP96MHEr0XlirelV8CISs3Q
EANxKaSxrUleGe22UIZDBT2f2aoV9FewSa4Plarsa4mT8GYJZCenhglyYCTQ7AjsdgK82yiyxEw+
h/QAhUDWtkZj9tNrBHxoHz9G2VaSDwRSG15Cs21YO4rvUyCsQW3y4FX0tyVuku88FfXJjyZ4rYsD
CT6neCNlmzG2gvhR9uGQ3NPKU/a9/MDXx2jYeMkKzvBWu21+R3SbAOuYmyI3xkCJUpW8jgrVeJEC
2nCOuuVCOAsw0CNU/jV/hDVb+Kd5br7LEdwRpMgWcSfI1x+h05+xak2j+baI9++BoD4O2yVUhJd3
XaWqKYGYPPa6wSmmp/HIwjs6iI6gIcJ9GoJNVtJiC3MAaCKWiMFhkBOyautHlrbWL7qXzWF2oAcO
EW2UK5YVRXVqeU0u8TBDZehvQ7urHgGqKivWmKqbnxQLPhiy2K0svPvDzm1blN/gn/PvuPhRJYAu
q9TVMdZ5HG9q/6Q1T9Fn6ku2lJoZiHT8XgnQ5GSyUjhrXZl7R+1sJ/L/hl7UUPUiCyt5xHroyZFr
0celw2gQZTcWhrBGFr3F9szfGigNxHnwPMKxe73B4hZQyGku2OLiliI2xKx5kEe7SbfjuNfyC+B7
vx8g985ZAOvhBoLAEhp90vWAY8DHXjfXYxvlEzoNl+JvNrHuQppyJWS7dyhCWQkrBogpeG8vprEX
mlqSx3h0G76TzJj3KqMLISPaFT1ZeSdhDsGXwZcq45qHqjWixKXQo6KOYL8W6eC2+U6e/iYergVj
hJe7qXtGzD+qEFiOnRkGY/Cy/fuE3hsbvV30VNFcQpdzGWVUgtTiG2K3BmdplnPETfn7CPP1sXw7
dPlxtQBcgNlcXC9+HhdyNMBRIuvBiWx7piDr9tUNlC9WJvJOCQkNMnj0qhAKEIEhXHw0oa8ryQNN
0VVthafeFgRQgEefJgN7jVDyDhNaKNSzYp8RpCS0efM/MkBhaiqXh+45WiML3glGrp9nMblcMzV8
MiEYyWOidMi9SuIIrQLDE75A0loLGvqylVCWLhk7/Thz28Gp7VsxpJ4MhzzayykU/X//Hnc2LcgJ
6NOBbkNmZ83FHlJGHkjtrhpdtD2HbVZIgAzFpYzeIPgqVQTataengdXxaWXLRSFvvD5ek6i8c0tc
P8S8Ln+ckFBWDTu/1AckHBFxkoxBaL2TWWe1CjhRlvdHGxm4VgkrnlMDHgexpeho7TFlTWlcuI1J
rp9kPgl+PEkLAA5aBRpCt9Lg9vLAcsnW8o0cM9Xgh+0hQgt1PGq+Eza7hIk2z8Z3TVq7MW6P7eun
WCxdeD30ZSwQzIdIEeSLQkH7zgydWmMjqiVpTOXpUSAvLfmMOksNz3CBBvy8bE6p0q5Q9/5t+ust
i4cBCheZNeIxJGTXU8L1Y9yCsI8pQYFQQ9mTbLQnLfvbEMi7QvHXUhKr62zOSmOw4SFzY0k6rcSL
JGy5iErpC8KMoLbQdeWnnVagLNkcmtgpKuavHNN3pg3QL2QUADNDc/kf8vbHx4sFaVSqcRjdVjxl
XE0TcpQrgbYNmkNwRy5WmER31srVcIuvVNY+UsEIw0mYGE7XqJyd2rmVKuQoX754pGVF+Pz7fr09
oaHf8b+vuAxiAbJMSRL3oxv4FcAegVGNweb/b4hF8i1D23sUEwyRtiHLqnc0T/4PAyC/QEAILCI+
1/WCIlpe++38mfQYtVjkSHW+soFu72vM0o8RFks2kfRWAhJwdEPxLyfGBnJdGqIc+vt73IYf16Ms
zoqaawtfmydKgUup3iKr9hDyZISR5EOpV7bh2istkiWPE4c8CoXR5SdYL0kffaeALeutXM93l9eP
iVss6TpRMrVM+NFFMIR81Ed5VhXff5+2u2PMEOkZg4dTZfH55TBt0dHCm3jIiHXpM2jXOsN35+rH
CIvPjzZsqUQa3oJUr0r5kmXmqof43aMGjz8TYWB2sowIYRyqwA49nFxRHD/EKDRaMjB/qD/bkm9M
IUYO7/Xjyte5+16A1EC9BxoAUBy+3jhyCYE3sEUmtyoPXnysmkeBW5NgXBtjsQLavBHCvE4mN9Lf
87ajRNxyq/y7tUEWoZBMEi/hSTS5CRCzkuR0hWCWIET/vtDufqNZJQpYAyRBy2+kTxw3tHw1uV1x
kv2nPiv3fHHxFDB6OtwK3hpV6e7CRj8WBZ/ZoWkpB9HIvR+kY4bxxK+cO1ey+/v7rP38eVZ/XG9+
2Mtc0eX4NOnfWL+o3Aox5N7Ph0kCMipoB/JkWXWtIhGM+0adXE3NX6WgeiX5f5bCBd8S9BpwQAAY
AAh+EW32cTdNJbQwXVROKRmdVnnOR+P3aboXaEPSACkhLNeAIFqGAbwWpWLe4oDpI3CvWU8gag5L
XIL6n9zLpQeqTR16LJWmVtipIyFQCBE09FGHTvYolAESq0zyaY0ycXtdgNCKVj2a2oDPosB8/fkg
IdYkrZjBh6llifenodX4gEJXIK1QL+/UG+aB8Obo74BFu8zixoKEUsHnCINSgwc7D8LUyiYZ9gl5
kkpDPpSynTWAh1H0sFam/nZjY2gwbSQQIuHKtYTk9lHSczGOQjdKQPOEk14HLT/FFjtHRitR2IaG
pO685vXCTY9Q7e31ldDillwFuunPB1hM8pTCSwLyhoMrh47OA6UVs9YWP6rnFqATgAZLOthb8XPY
TaYSvEJvbWUC5gV8HSxfjb8sMSGjTWBhjEymMlrNGKFieAZarfLMDmWuZ3KoA9pu8rWT5/akw6ga
wKCovEB5bLm0kgGpYS8mows3sEQxy9xUkDhETlTs0jUnunvLWAPMELiMGXkqz6fIj1MIH57LvV4e
3VKyw8bmPHN0+BfSrJQy79RBQHWY0WrwUYba5xJAr0WxX4GoxrveaUT+k84dWe87NVAZDPK33qP+
ZCC/ABKPbEd5JbS/85Iq5K1VVLFmts6yTMG1XAv0IQZPRovQpD+q3hu/0/6zhhOckEDAg/I5wiCQ
wxdziUZBWpWJxrsVslvBHM/hcGrEN3/GiNlkjeF4i+CfhwMPBxOKnho+4fWnKwterHqojbot6+Fi
tSkei5QVJZCzxAjS3TCZHSrUMNMzsEXFAp9Visx8rcV2Z7FCnBZ6BTPnFJ92sUW1RuDHAcvVrdpt
b4ei1UCs1tbjva6tYNLv3AQaRBXRZgV0/x+B7PqFcy6t89SbRFdpTL56jiNbG2jAsQqgVcAf4Ydp
iEYxuL8fArc1LqiB4foHJHHucC3jAF/ORhDRK8klAoTlzRywkJ5/KtcAsndKN4D8opANMVxwg9Bq
un47uHQQ3+sm3h29ejITHH1//LgpAhoVPKH9FIr7XCfjJiRwN4ILiHis67FauW1uT3w8BCJS0LOh
pIAw6/ohqgS2JRwn8i5MEaNk7kybev7y+4TO2+D6UNVxkeGAw36EmMZScEKDCA6f16XoDrELcToa
tvLKxXV3BKBigRtAX+CGaxznYqhkbSHCEx4sStySSr0Gir0zUejcgnOEKuDcmVnEvL4u+nJbiZIr
yYAhdJsO8KrVzOfOikd8MeNi5+7j3MO+/hyRwjfTyKeyK1VORDZtrzJ+H9csOgM5o+7bkbUaFdci
7dvjEiJoyAjhBzWH2vziYBFaeeATyE24Y2dkgREmu2EnO6GyUvyYp2ixDq6GWay1qJFTv4VvH9q5
7WSSFnAJKDK/NcOMNVvZxHfKXuCBQoceXjWAIcjLKgVXg6yT9x5xJUOimZ3t08GY7In5F+6hcboX
xa4vEXSLFaopBzhQqpkFipffstaZzsXfhFYNHPVcX7G9r9+3w+0BCpVviH4itpvVaeXFN+abwU/z
IPDcqQSidt9oqZPLgMBCK6BNEktTjd/Hu90cGA/1c3R0QIbBJrxeUykQofFUEc+VgZWOVKTUK2fI
7XeFlAROMMB2ZJ4Heeh6ANmD2HVX87IbU8ATM3Q+mKJR6GvH6oO6Rpu7XasYbFbq4KEVoqMhdz1Y
NUrQ+wHoxI2Dk5juu9YYOaZwdGWt3rLssSV+jjPP6o84KW3yXOw8RXYb2AEVD/p3l14gKUeHzKzd
cdfq21URlNuL53rIxc1K9LHLakS/bvj9WifPObdt9ZUr9c5aQOCAmw00VgB0/50/P97K58sC3kaS
4soqtGAVyOX0m99X253VDZI+uOVz+gJy3+Kc5KFP38BFTnHBGtDLY+ptp7cgsYmxJu58J8IkuLlw
WuLiAiBuKSKKZE8RPfDi3BGovLe0sES32/AB89M3GRg8leYRfRpLWwrt31/xDr7peuTF2tCj3leT
QFHc4gMqjpUri46Ku7OFZ0AG0Ocf/Q8hjPd2kEAnADA+9Stpyj8cwPVJCvditOEIOLfIRP/BjX58
xjrX9IH0NefqMCAfAL/UXP294uwqfFRy6gnFtpf+5JNG0Z5KcytuT7AZCclAQ76ghQgs+0GJKhph
mpJtLW/iaA9USpo9dDrrBgcGN2B8uBV3DCYT3u3JF/TPVuZw3qe/vIK8OJXGIh+bQq04F7Dmb6lx
RLj6pU5LDqjrFCfOQW20a92VQecf+tugi8MjCVItSAgGzVoc+E9xwhv+oyqd0U/Py4oW3FnM1kgG
dzbEz2+1rJmUsESCr0PBuYrIytrydAaEOGm/uh3IbKb0VVZO++HRD02hk0xjo4SN0sprzzfK1Wtj
nSDGRE8apB4U7RcHtMLng6p6oueWzySkOiQfuneeNe9lalTkieNbuq6cfzPV89oEkQWxEuxNEV5e
n58jtN45r8USrZON0rwMPPQad/2TL1Bg0vo95/z+jjfXApIiNNuRmajoSEBc+3q4lIeKMlE5D6kC
emzPRbbjdNzmR7K2hO7MJUFxEKEF/gbJibmC8GPr5XoJM6Es5twSrrzHiGxVzxTZoMPP+6Nh0AIr
+v+cSs/vNqd+oLrjhliiggQhj9uuVDg38c22eM7VHe8/FA0NiNUSW0+YOhzDPyhg951dr9Fpb26M
eXD8AqIM8k2AXl2/bxZBJQRmipybCw+dACHJPFs5Cm7bx/jxUHIEAQZkQdQvF0tFKDx/GNs2uIj6
EdcfSyNHik8F96rKsFTILI6lJiy8mec/Z9IffSdNDC87FltF3CmRCe3MlQP+NnicX1jB0kUojpD/
X5v5x0eGZX2Vh54WXCbuFDTOUJ7k/jIMLzUuFVB2cyaWzyJYq1L92onAGsN3bKLTc9S/aRrrgAOE
4Cf85WiRfHE9C+FfOuVWrx7Qau56pK+rdaub0GF+4NnBFMkcjA6Wwl6+Vnggx3X+BV5vniFYyaus
MY1C1HlqYR7NdAnmJHbpsxFHDuxI/O/ft9+/YvziiIHJFhhkM/QFDc5FUKs1PWSoSiW4QA6WFo9w
EWuMAERap3+Dglz/NjUgttTPU3EQyj9NUVBA9xB6v+c5qHUUSgiGYqUyzSy9YcB5gwAjmzn3Np3L
S0oYINO8ekaQHJqQSOAVE+RjQEAF29sTnREIpTjqSzGx6Rg6rQfhCZgpG/k2UC0vscJPD3eb2xzA
rkBynVKJQ5XYCN5634i8z98n4haBAAE3zL8ICDKkrkGru94vqRjImj/KWMzTAXWvEADVxxa4OaXy
NyWQKYcQ8MWE5k86+AvcRvGeQHrtzo3K2jU40C2EZn4WwHQA3yMIkpZg0BG94Gwao/DSIK0onFEw
kjdMZfmlRNYYD7SI3cpnogBs33Y+lUGsjmbPcVr4oSkmFgdRGZbFptC99Gvdiju7HkxH/IFFiyMb
seJiooqoBIg+DS+Bw71C9t57rKMN/w1rc//oodqKjAjwW+5j+krjvxF/AFSWO4EZspK83AZzmKQZ
UIq+/CxsvNSEyYdBrZq+Ci/J+EiesE6VfXpBGNmOJ27mrU8WiDoI7iaD1+3ySetWjvdb2gMeAB6n
M5eAn4VsFxMRwmOmEgIuusAJd+hYPbFcY/lX7b3kJjfu+jKDqk9Hq/aIy5OrzkNulb7Z6zR/9x9i
5eBxuPGsGuYF56ZiyuPvC/omuVs83eL8r4agnqT56dB+AWUgAqYpx1kHCkF+9gAHbYzfx7ttAYDZ
Aj9CCSwXFSWJpXFfWU3tCD3t9BKJ+yIw1DfeM9vIKPldfvA8C3s5dPlqI0g0uOQRm0o4GKwETPM7
XR9ms809clp4B6Mif7M01aIZvCjOLhn/TXDMI71ceck50LwdAXXj+TqHKsliVgUvjGLVr7JLpzvt
adhJVrMjW4TkfrXJDXnHtSurbL5DlwNCdQM9OwB5QbtenM+QWGk4SQryi1d9AyY7NM9d/l95AZDF
gy/nP9FntNbJ4p08kvpi0zX5BVcOPMPFiWaRK9em8MytQTdu62SLsRYhQ9GVUaJMdX7RPnooGYCu
tguCfRw9c82D+lq3DIaZSW7+/tX+5STLSUSLBlVv6HYI0Iu4PrKitpQyEmrFJQDpbsI9A8O0zOk4
q+hYIO272khjk3+UvktoHiGMb2KIdmy4k0/2nPI3FCJAwWgJmc2cqhAmjyAgwJJso2mQzHhua2eC
7UztdCEIlNsRFxjcwkaEExHL2ydvzdvqdkWgWIqjd16EiLqWtngFHH2CsO/LSxAaivI3zw7yms/H
7dmBIcAZQ90XEM4bs7ckqz3OI1N58euGDsNTBaZjeObhqDM62Uk9//55bvsjUO/AvlVnBZtZxW+x
KECHkEaer8uL5IHnQ6Hx3jlBZQftESxVozoLZ8UsKIljhCWfamlzKxvg3uuSOQDDHkB3bbkBirrz
JKFvyosyGYVH+0G340EyEgJX6bewYUq9RvVSbrMsvDIatch9ILGBGv71ikyI1HhlO5aXzpAGK0d2
n0ErUBBN/bt8blFYBRPXzDjm8UaSmUJotZAVkNl0TkS4Hu+gcjRLP72VEW1MEdDyCGzOmFU63NtY
lbDJZ/Xj8JUVbIDWXOsUxTuYSu10APC/Sjfqu1izjtugBVUgnHvMV2pJt0wcxN7AtSKRRBMPNfH5
9X/E4cIghvrUKaCwSpQHiyWpXqKU+aVVxSOTeggy2DzUUQIr/jMq50E25P5J+tJQ91CMPmIZofUE
OKNJ0k0EB5Fap3LloJU7iQaP6F1kkbaBoHug7VrByImF/6g0a7fJP6Ty9bFx/RaLs1cokwKSmmp1
gcBASAxtepK0A6SqybSvv6d3VKGRhHt29pUn1P8z6U4UWYJmeyPT9E0dwft8K/L2aIyqETWbPrPJ
9Jjwe5mDGJ9VeSw4K9JD/qj9Dc8SJF6kF78PECjQaDT9B/mj8Uwt3ydwHXgZuF1lQ1pcJScNcfBX
GdlwOufC55jYdfwQC9bEbbzYEhVWHXOkKcVxjAoocpUMalCTjapngJ8SbDkwMFUG++pqX5fozVlC
x8b+MXiHVFFJRGSi+OuxR40xWFPpvK3MYlGAMzBf0LOJ0LKaMVa5FNecVl14EMGz+huuRVR9ys6K
jWcEWWclGbwTIF6Nt2ShSRmvpliH1UU8xc/+rlPO0x/50OusrqG4+GcaHZzruQG30FxBfiE+/X6s
/ev5LJePOsOg0PmdsVCL0oaSiFmfpnhfsivf1FPNhl1mVJMlqogJd9BdAoETygoOuLLtN/9SgCRk
lEjUj80nHzHyoW3SNKUK5AfyzoRXnEeBrSUlA1GLwBIDcxY/QO5JsPtp77HGgIbm0Rdp+x6dOiwI
MMu9NZXm297n/A0h+QKrNWBqINm72Nj9mJBUC+sLbIiCAZfit5oTpmfJphX3PF8yCK0cK+0/x7IY
FXcDIn34sSPivx5V57tUCRWvugiyCSJY+zwMYPH/DXZ+96SuYTFv69PzO+qz6qOOUPbGPaKURRQ5
/4ezK9txHFeWXyRA+/Kq3Zbtsqvs6qp+Eao37fuur79BzzkYm9a10AeD2dCAUySTZDIzMoKJm0uI
N1fzO2x5W273dfENqVaxdOf4p9SDnhEwjGCLLsE8XWvWeMg8Uh9AcmY3pyfkQMOBLZLmIiablCM8
FKB+SKD77K2yhuGXHlz0ZqiUi6JYIkyZiKGyyYYD8XUMZu9x5XpfeDDihsOzGqEEaj8P+0DOZdaX
2+DqM3HzWUnnVHKllyxBRVS5yJNXdQ5T2sqkA4CB13cFVrHQasfPEcW8yWGjFUjvwkuFfJCCaBCf
g/QcdTtVapBOvYz5VXDgdeFhtCGlwOGOQftDCp2W0mBAHaUCgFKj8/qYoj893eaS8fx8WFplBKUo
JYI6FXEHFZR2fiuXldRilUVUpCvbD9/n4qffbJHw+GsJJ3gUam4KsEpI6Yr0w6gqkwSSumF7iUHp
/RPHPoMUCh7JSHAhtfJ8XAsxPowhK4gqFdSCkRe8d99QafqxmKv2Igyeyn2of5ieB97c5pAlDxxB
Aq9pYFVNsuWTlcfSUiR5Z5raOZxcZmUEVtNL/ZP7kQiCIUymCEaqVtUhw200eieaxZssOeOhEYGy
jxJIlnnqWoi+eITcTgG1r3oRikgs17QXHwwtg5nw+4pB2iZGiu3UQsG9M0Brz3KG0rvKWetXPGvx
ptVAw3slG8eRSa2AJsx+wbRde+mgBpuVXilaYmX4475sJavWYqPh9AlkL758Xln7x3wmkq43lqkF
mHK0rDSoJF7iBiRYRK9MyYwMfKUsUr+/k8ac26+8+plNb03n8dommL4BKTd+rnwGMUOfa3hpciLy
AAJAH9Q1FSZRJ1QFzrU++T7te5AX2KNKHhbTsM2t+YspvETcKKERfXAvKhT1yrUImFxJD1+Awj3e
FEB/YePdbwJeTiKBb7Lmwn0AFXgc8J5uebBksRYbebGVi47fOCj0NaM9eb5eO34KZpr4d4sAbVvX
OmtGH4wz7iE1J42GEjmo+fR/3aaKY4GgC/77keSIurloSr/itVjCNEEeeUKHMlqDMq8qkQwPjFV2
iUXXAI8ooYSHi9AsIZ2SJ6EEeMcF4mBGgbgz9A95bMbKSty1dK4Cage4MzjMiXrh/aDSPO2Vsuub
i7rlXoYgBd2elRtx95KuAfvICf2wxjeWqLCEm4dSS0NYanPgfYackeygqb6t+DLx1WdWKF8OhJjr
ReA0LniVXpgf8p+4cvPB5oWdnOtssQn3jW8+t7mQYgCGGLyW6C+TIFpNnR/dEAWi0ksA2rShFWOD
JuWnJPz9OmGJCIswyKCJwOn9Omm1lA1ZzDSXdPgWKeAb6k8gGQWHn4D4fOjH/2VMN+aoxRqiMK1m
xm8uVf67g5Rgof4ok2jl5F2cOOBJcffhqYNeuPsxIQaK51bGmDrNSICaBRlAmvw1mB9bFppTONZY
YCxxn98bKbmxY6Y47i6BD6Y/SR9bYKTW+CiWrlLkGzWkgAhM9qH2rCSz1uVi3l0U7jWSjSL1mGEL
yRQTzeyBCOIsNKkwjZ2BjlcYtvMH78hGZL/L00pyZmGTARGMrghIzgLuSKeVfaFS+4QtusuIdPHM
7Vt06z739oXLgvASkEocWqOAWr2fz2kWmzKbu+4igDQMl2Rben7nps1R9O3nluijCRkRUHwgswaA
IN4XNEdvn3Y+lHv57gz2OH7ItuXA7sNYA419e4ohSJWsYW3oyfvHICBepFAC2S3KVeSI5eO2Vrsz
w+Ol3SvnXmxW9tWiCQIWIK0HKHTTLs/OaZ5oUQ96D2RH+RAwhb/cVNdBgFiK0BKRRDUVTMlayORZ
VIM8a5ZtRjtWQqKDdXtlHNcs4+05S8yAzABi00hagaeEMsPNajPjXunPSINEriyaaqWDg4+xEs4L
WZfd8cWm+1F4jbUaMdPHBkxD/YKkCtA+QxTe7j2wY9NYrTWwDMnIjETWtC9Yo4gP3WsivknNWew2
Pb+X+aMESs1DDcaz525Jb4CreRQ/wXuAIwvoVcq8VoZVXFTjOYpCo0IvQ6dekCtqRDQ+r0RmgoDf
omYZAD00a6kEGg42gntbKnqphiDoYAu11dqHAtpJ7CFJo2vQjSYFKuSmlD4zwS+P2NHJRLBdtb/8
xpKFWp/qb2GzTcr3AYRvwIwJXsI5RQ4KMb1sDZnbAlfwxrVbuUArIA8Ym7hyGD1E1v9M1b+fT62U
VPsDUyuYqlbZ8BMiSh35uOA10f6kia4JaH020pWeiCXHxJQBJQCuUSCl6VMjCkU/CcN+PCeq2TYu
iMs6r/T6LS9a5beCe5tSo9M2fXKQPjtUYZ/7xrJ1QHERx+ImAFbgfsHiemwVdm7Bi1G/itAfqBsv
nHwwsSu6j/KywOl86eaEN7bcMLEF+rRieOfUNVXHx2MGqqF4ryMjAzJloBXuPwNthhrixpEF9XrC
GCUPIvE0mfKVQ4COUVHJRdUQCABkrXEh0CnDquCZaZRU9J9A20FI99NkD+yRi63nk/pwD1zNEP10
SFKRJ/L9YHqlZwE00diztAvGfTRYZfTZc4IuXYEH84q1h0TodVRozwJEG+obqFTfm5s6eUTsA3Nc
ea44V6ncBq25Qmagfz4Ct0E7l24ozkaTlfu4676iqvkCqtyIJ2e1e2JxhlEfBiURqWfSSVFhTqBi
Rr5lBENAMKbOHO9B1Z0Iq6Mmk3h30mCSUQdGuztoFHC8UpM8S5WIFHDEnaXGEqdTfhZzQ2Ves1ee
ZL9DREz1ZAbdC+GXRrnLTJJsJR2xtMxEmx7xLZ4h4hVAcPO8klW/VCBgzZ3T4c+sOW164juYZFNL
TKH0sibctjS1mFbwPqKlCVuFGnAmNLwWQCfhnI6HrnmvvQpAHhAxP/fdhzZH4k3YHqRHDHRX+M97
b8oH1PnHpOHOSmM1lwwo1lSuDQEphRicUjxU4nlc1ad+/syUfKsdV8wvLauCciHOQaCUcWvdmwdJ
WoB+mJo7CyFoS4GcqN06TFFAOmn993HIdDxnR0gHthIEshJTAKNgRjoEnn8GCQZo5yJQdh4bCpJy
dIFLAbQuCcWRO/OyXYDXdUBq+qt85xO7Hy4R7q/n5q55ddoeUC7YN+hsQsKQCk7qTlKbMuG4s1wc
Es4leu+gs/P7wxya7QBwzSy5AjSIfVvzzaa8xO8IRHU5cUb5jAZvOdjJkjHmkR7PFujT0TeR1T9Q
bEs3xbifIWc9ZVZZrEzSw5mNfD3e+xq2H1LpOIDul6oalFooq1nEudOXBoESGugWK9duKLLi1NxA
hBed32gAR5sSjcOpG/AzzKoyn8um0qXpW9y+TbFTiZLzbUwjgyUskfmaAzxUQuB6yHHiBIOyHv6t
UiuSim3Z81XPnmPpT/AFkq9edZTZTsdf06/WbwwlXJvOh8Qq4mu4G4G24P5DKygVaidZnyrCDI8u
ZxQFU8HW5vcmxDmG1HWQG2Vfv+HZ3IjgyL+E/MrbZWHA99apAZdt1Y1Vz4E2sDdnJG4qNBL7RaSX
4qZsRUNW3DrhPcB6nrv+Q7b+OmrwbwIJja4blm7WHNKpUye1QMg12Wm/ZZRGn4vZ5VDfFJNDOP2p
NTsOAEEbPUlqUMVUXvFudVpIBfS/2m5lJy4vAhCbpP5FwKZUACsGAa8kWg1anp8gj53rUzW7BfO9
/yP3KPi+gcSzc8e1Q+/xJsHc3xglO+3mJolEQAg4EWEnA5YLlWss0Hb1465S0OMSu9P0wbQA62zU
YvhRmFP8MnDAkIKBcM6/JnHf5peVNaGzm9c1ufkeamezVT9E8P6RtEJNuacknK4VlpyjcHIKuOOk
83FhrsaAD7jIf8ySLiy8HABSp+Z+Toei4vphPLNbaBAp4qvSjE7AoyWs/B6rn4JiV3J2iCEMwbxp
yO2Pxb5sNsm8Efo92Mey6jhyg96GZ2FyZPFFjaqVE+/xciLr9O8HUuvUh0C6NCxeN/EgfJQaEzpR
F3pMzs8ru/GhqEZPBbUCCgRRGGCvx3OA/lr/TYF2A8e3qBonpc3IZwWJ/8kUEFJiCrJtXRm8v2ea
15g71ekbBw3A4HPFJ/iHY1gifFUkbYiLCinlex+VorlUhYAbzxrUPkYrz0q05YmJ+KVN6mznUvW7
RRbmpZYq32K50WNAFaOj3/NrSNVs5Z32ePOQbyFpd7gJHi/USRlrzJjHDQj10iTHaku5CApXOV05
C5Z25a0V6kREPjuNhBQjlj7iwemhJ8vprIBH+xczfKzM7pJn3diia5ZyXAsZA56Qc8LsmOxTzX7P
/nf5O5/vIsEIULgMEzc+FOMbPx3ASi+tDHUhAMGMogWFQzyLngI6mu7xh3Ij8eNZZT9T9aVlK73I
e6uIXXSlDLGnyGCF5qKXLmnNuviU268J8k9zvmEReKgot4S/wSEtZ7Y4em2JCu/8OudO0kgHlfHd
Rh2Mkjk2bQXBEG47iANkJp7P4EOSA5cnIjbkHACMBUs59QgqJ01KJJ4BCSnAGqJZFlVsqQB8Aylc
tjGgEhOkjeapXpk4fnFb3Nglf35zdI9V0MpiIo/nBsoHfm9GyN1LpWCI/lFJjUQEpz/zjSudoN/j
FT8E0HsGXB5awINkhvJHlhSgKEYvArZv7q0Rdj3mM8isoBUNeQWknx6k3VIVG3DuwbtXi1ChiH6l
5UFKzRRJ3XgDmVJlYPR664Nw9/li8EsXCKEORVoPzdn4hPtZSRlxkOIAqyGFvR3LAOTIqif7k16q
EAEAAXsQpCCMBImzV6PZl9uX5TluTA60EzPq1tkseEpg5/JxKpBFXQ0pFz4PmVoR7LkkYYt8/v3n
9fKQA3mLvGk9HlCl0MvolQ+NESXjpIccxXQOwAw47aTN82lZ8FEoHqJcCQAKDi06XZsqVZ6qDdOf
Z/a94Qpnlp2mqOwxzyxhWFkCcjjdR83oLAApBVKOaCpFT+n9EDUtU4dAhCSBOIISO9T74R3pZ5nf
9aoHOKH4+nxoS+EjXi8Er4ryBeJl6u7uRSaHIK3Qn0FrWLyNY8BbJeza8BKwbiBzJGD4pwiL+cYH
g7JN83wtgF44r1UwboK2Fh8BrVpqyKWYpnwdaf35VQWlf9eJOls4BfMrnaFRtSalc1WGpSdYBj0E
VBhIOwmNKk1RP0HeWgb9sDzlh1mUmNdUaUGdUiUBqoVQCt2OHTxeKEkeooVkWY4OjnzSOiuaZn7H
zGr1m5GFyZj8LkPWE6DBTolVo0Mk7nWRekn4UDAVHmDQWUlkt/dLqAOAGtFE1ai1hFr9gupE6TBd
yNnMkEZIg7Si3iEFbIvsJFV60wk4byShmv/+sAXJLDoBQDiFxiKR2t5jyFZBlCXDuU/zbxLfnkTm
hzKc+urQCJcVx1o4YFW8igkBN5I9D46Vqi1AaWExnEXf0sRNXPgbDVnIPETH7PCnTwuzybJvUzMY
mcLo05zqKx/wmHdBYhIt+gjJsI3QEHK/k8q+C2YFQtbnSrR9YIc7aPjyuB9LtJINs1fPmzzaZgyw
EOJPtnsrOjRLVTIYoT/yOFh5KSy5OPS6kWuSQCcIWNH9t0j5LPWiVAIW6H+vup+T9gJtgVrWleJQ
5CsDXzpBUGbHu0xEvweKkfe2JgUF3DDvhjPfxj9mEHkliqxzc/Qi/+yZEjKsRsevQbcWF/vGJjXX
oCbiS/T3g+jaZ35Cfiv2naLEFRpsi7RxmBlg2260I4gx+Pls8tD6XlnshTgMA8YUw6/BZnDNtd5c
53PZtl3KtdCbhFBjvKm6nZTuk+6F3XOtFYG3FsJRdelxMY7Q2cz381oLxeIK33wAtbXqLqvEiXgb
mnssKc30Ucpt/wh+NaeLkoOSiyuh59qIyQfdjBhXuBzHMpY5nrjDyDWbKtN2Uiev9XMt3bm3M0tF
0wzwE4UWY2YnpnG5BDTbFS5eeRMBOZUraBqcZl3tQzuW9Exyni/r8qSCXgG3L1JVNJsO49cq0zcY
o5J9VqzbJm+5ojPTqwCQ+kpAuBRygY0PiQyBWMML5X4+ozAAOp6th/OQ/x6ivRwqhk90t9GDsksb
vfDtP0X75/n4lrIWhAIQsh8YH+knvzfaF23Otj32DZhoJnWwBFsSnRTiUZ3BQBZDctWu3YCwN/z9
3PA1x/1wC94Ypq79stLUtJAG7Jd5w4WvkT9eZjbRSSdpjaMplEvog8Q6G4E2I/BS9J0OQKmproZ4
a4B25RyVm1g8h9WxYt94qJGOvAPs3Ogjz8JD3Vt01f79+Tcvnuc3n0yFCU01tGNXYK7kHvlRFV1R
weC2zFpZe2lqUJUg3aZoSicK8/drEo5D0c1Cg2SBtpfs0AK3gdCAce3dlxw0LqaQyQiwAbJT+qO5
aPWZAaEqkH16oflHntnjrScXe/TObOuD3B3H2RkEd8RL8PlsLGwN9OWjiIEDHpxsNCUbWtNCrmTI
bDjZvB39kyRsqgiqNuJLJa2Rxy8bA3ARsCBcYCx11vjRPCZMJmEfogU5dwMB2meQdkt+stDwyPs1
MosVc9eY9eZoi0dJKueKRUI1bYyKla0p/wq2gSOhtTmFrOTzmVzKZBKKg/+Ojg4UxFJok7wXcWHG
bz6kv3ilcSCTuskBZqjF1mzaFwjxKe1GhbP5Iwt4PcqcSv1S+/WWj9o9FFRXVncpLMc3QV0X9WWA
HuhChpT3PLS98U0yWxw1xS+RUU0hjtu3vGKo4CBHYVKCEGigbAEUBHOwBFTnStCy8OzBCwQedgVB
sHS7M9CynRYKWPWyOoX8K2sMPuQnA0jq8SsPrKVz8M4UdXvG1VhotSDDwSrlpcrd9qMiTERRs2OZ
bfSzlswY6Gv0WqxVlsmhQZ2D5JWFtDG5MHH63292IfH9uuYg0gEWClVntEHUtTFeI4mkHBq8VCgq
qxBfQFFKRShMWQE/ldJq4cDvlJccOyjUEZEMH0Vpohn8uTNTh+SDJerwGrkZdUyh50GD9QIBmU2f
mv4qCO3BiIRmQNL0QZrkUEairsppDmo24dHCzvOnbNr2NQE6sNJKmXbBCjGARxHk05EwpA4deJ+a
sKEU7rgPefwC4b9YgdX/9S/nC+95YCjQYSggfgT7z/36F6Mox6CTCXeCAlUDJzI4xUvXQBLURgI3
KIgv0JnMkToY6lLUSFQIJlfw52hXmiK/z3mrYlx1+t1wK7kDyplhR4ScDt52kGUhpVjKzhBOWVoG
VbjTpl3HmtwaswgVcpLfB28KUT5Q8Q9AHO8nS0ihwiAoYbSLW2uS0W+HiGzl4FsygTYF9DJB3E0D
UuDeBFf5aO+MmmgHZBGoEyd7rUayMEfgHEa3G6mRE9TzvQGNi8oQdahol/cO+jLHv19roGbx0INQ
H5F0ofdGmmpJV09ttEMFeEy+zrlqVs15/Ev6RLIUOE143P0AquBVSQ2jFdV0Vpky3gEWJgZ7Vv1a
ZS9eWAqCWMBK4BKQ8YynZmqMNSEVinjXoFrLvFfoW1VX6gGPGwNxvUi6ftB5iECGOq2KuC/yBmQl
u1Hd5P12GLcpGL4OcWs/3+WLQ0HSUABYFWcKPVsy33fpWGfxTtET5HG0rkPzw0puZc0GNZaWFWNZ
bmBD8Lfq8MUBuFL+/f4WBAjREcFSjsBX7lekSKJkVBCWAzRgR4qusitvvaUh3P4+9SgQUL/G5sDv
d/VhQpevbA7MWnZiyYZI0qjA3uBO1CgbmZ/ELJMM8S5kD+Mrl5l4Kv/9YiPbw/IEy4SeKiqWaLTZ
L+O4TnbilvON/Ptf0q9etx5YxJE8RFERFwd1+9U9U7RSoMW7PHupo5cmtP76+8GVi2ol0N0IS+k+
LX8a1CqIfXz/dGndVDrHl+cG6DYoMgJ8toLziZzoAEtQfjRm4RBIVbpL9A5qb7Xzu2yMiQeyTp/e
lBLEe+Yf/2vF6MN1DrMohwMchPQXOd3vjaZ5ECaToqDM9CFuhz0DFePoElySvXiMD8y2hjh082N6
fW51wSgoOpDoBXwQSGuapqPMGuymXJg9UDNm1uxbrROvkY88eDRKJbhIgAQFpAbLRvlDFjc5YM/d
7A1b9jT98lfcmU5MIPIBogWJCfATkk7NK2fBzWtoqDugKvN+9sSt8lG9jxFhdYJ0M7rVis2aGsnj
YJCAx2yRXAQylTSsdA4qVY5lKBP5xWFg/oBucZUzkyz0TciN8aBMid8m3U0wQJ9ibQcsbRJEYBhh
DKJCjKw31I8OQAzIp+erv2aJuiTFpIu4qYelmNn+RhU+EAxpskrGeW7mIaQgAwLNr4j+EtwwdAll
YPMWtURt9sBG5tYrm/XRg+9/nBpDJvJNMKv48ZbZJsVrGe5nkEz01vMhPFzEZAgITUlnEUcqA/eb
kw+YcCwjf/by2vVBN8t44BqIEdcP9nNDS8NBvIKyJgc6InQx3RvKtbCtqrBkvSi3pB7UdF6cW3ny
/twKlQK/uhgue7wckLBAiYfakoGWCAC616wXuCl3QMFUnuze8hkzd1b7apdGpKFZGRkdODRggPcj
ghhsimIGy3pQIJ4g78gafgd4ycrVTCcEyJBAOIlmEUI+Jop07M1OTaONst97xVe/Sc3X2ZnsT2hl
fj6fucfRgDeLvIPRo0mYv6nLMyyRYBPkbPC+i5ujcHz+449ehowV4m409OBdh4PmfqryMs6lohgH
bxgt8HWgY2mUnEmy+rUg/HHjE0No3SCPejSaUiUQP1X9DA/hwYuAgzCKn7hoNihPPx/No5PBCDgk
QF95vQGoSCYXs7ksQhhJN5Allg31pQHSHnK4zUpkubD295bIoX1zA3RNKmeKOg+e8JE53W//MzOE
P6IbqXqzxq5KZfvhZvemiH/cmEr5ucWDAKbiY30UWJ2xOjszZRsStLmumM9ncMHZ7maQcrYZ51qp
jDA2GdmrGJvDy7BGFkPDoh8GRIUdMWTPfKUmc/cSHvtWb3/03zoz3LJ2twGBVPft+ZAWbuv7CSRe
czOB6KWtmyKHvdauIxtsi47gsDvwx2yA6vfnFR+k2wHp4dE8kVHftVrEcoOH1rUqMjIXySVU2GaP
h3zxFocdYG6OarO6qfRW+H3NM4mP39/lGC15IQKzcEV23Y9Wi7MsYhjsgcCbBbP43RbmWMCU3Q+2
hh7pqcIuD60J8hLu84l+DFTuLVPrqjA8ankJLIuJpcZOKDnqPK3N7qKD4p4CrhcYb3Dj3A+vzLog
bnsep2G+ER087TxQCslG/AIye7nTC6jQsmi3PIm18Xx01zwHPbGAFP9DRIFECHWDxXwUtjVE4b14
J8muGhp26oUHVKddZi+c5Dd92AjOc5tLhyayVAjOgYYk8Lz7wSrIGladlo6efwGjldvq2mHchmtH
M03oefVYYFtI2xJwLkCu3ZvhyyHLZx5m0p1sFW5gNZDRPFR7aasZtdtvx61yjH7MtuwEL8Lm+RCX
1vPWNrWeSpar0jznoyc7PeixIee2lS/PTTw+rnCCIjEDwDsEE5DBp2xkKWB6YgMbtcnps6tuIqd1
E0cxSkd8hSqora6EBuTWfHCVG4PUPZSxiTi2JQwOBrgsVrYAvzhlN79OecVY+5M/9vh15s2uXstz
YwVfhT5vel3dzG60rcxkK2+qzeikLv8RH5RP/zB5zXHtYlo6aZDyIuwwKNUgoX7vNqo8N6VARqnZ
0aV9E7eqlbi9G+3qQ7Pp/rYm9I+X3pijjhchlpOiyMvRa/40rvbWwlcFO7I4r3SH4/ARHtKvt+xt
jaCNRiXSZq+3y83tMc2EPVMpRq+vwDJlqk65kStdz03VlE1u27yJOnoMkiNErQzh1G+5rfo/nKvX
VjsgwpA+oTlKwhmxTtG0o1fNjtobiJkn1lrZImQLPHgsaef7jw1qcouo7ONJhY3sBIaf/FOCOle+
z/tXCBn/llkd2rjRmpAjjcz+z9T+a5S6mGUlkLm0bWBU1qHL82PeTV+qU7uMDrDbnv2J20P+Gbtb
4RO3JlPqxdpd+XzUeNDfe7DYdmOiNTU+YHoBsHLbGPIvNNg2A6JgHbjwr65c2TRkb/7/8/yIBGrq
no3AvYrsh6UyThRZTbty+CzGO3BJwBUVBb75oE/hV0PjN9XoJe/gcNkAYrUpXd8tjdpJ7BW/IXv8
YTy4ooAfRw70oZMOsk4hKwNc74Ek/EXo0W+iCx/DYf6mBbq8U7bDL7kz/J+EO07Pg7UrefEEurFO
TsqbvRn4qBugywVXcmYooDf8Q7j/N8HvhNf51FDfql/o11qDntJNov+47Y1Vym2LCBnTmesxv74F
ISYOR1FlbHqv9oZYBwg5d3dlZkZnbeWqXL7H/jVMR5Ydo0UhcD+jx578PaHJUyzNKK3BVPXKHLe1
vsYcvRh/3BikbhqcekA/pgO0CO02MbSDb6suyIKrlQidTBjtRBIRUwFXNnRbaC76oR6Q3uJ4KDIl
ugr9p9xiSkuuNhXqNYUBbajnTrt0O6PgAOw6UoR4KlJeE5cN13EFzKEN28hXTtKlDX7749SlOIZS
jI5H/Hjigj30g1l5ry9Gobe/Tx3UJC6G5iB+n99n+ml8GU1gk6pT/MWdgnNr/MH/rO3xhQcoxFAV
CAWAzhDIFip8qiSxBHpX4L0ud6bGrpzwvfnUZj0CAewv+cfq+iw9EO8Mkm1/s63bluU63odBPBX1
ILO4H0yip1/yG9S4ha/gGAgmocBfG+fCaQIeecBSJZDdoYRHhcFimShc3Su8N/jHHpCil2Qv73rR
hngId5Ac7b071mtc4AuuDygd6rZo2QPdHE/tMKEuQrWtGc7jmu30DjEDgnb4Ju/kdhs1znO/X0ha
kOI9MFQaSojAzlO+OdeypM34c6+DcsJbP9kca/TCZuhdtC1kpVnHf3/BwmeQWiaaa6DkpnHkPcPJ
XVuqkjcGZvAK6gN0OpUgpwn0dtKrzKi//wGTzPNhPm7vKzEJ+DlA6kZIVO+9R4qiqRuySfVYEbxp
79MaW+rjoSgCPQA/QZ4JjyV6TGM31CLTsqo3MrPu/+pP3YswO20JnOBKMubROWDpmpLHex4kC5RD
5lkiZWAwQpdB8enn4BEyusBMJ8vIoWQg/XVkgnoM8os4GIFwQtP6/bShxjDXLd8gnI5eS3mLJjgp
XotMSDx1f9AjJYHNdWXMJtDOexv8wALgj8wD7pN6N4O/UXDDVHeSMxvqa/KsC8uEZmpUG6+FQZHW
1ubKTq7CGrZqzkTL9mijoCb+qvAElFceZAvLdGuJrmgF4zAkTQ9Lkq4CY+10inVoZ6P7NaQr+JuH
ywU0AqR8iv52QA1QsL2fv6nLub5CL8MuYjdhZAVo2lc//nL3UCbI7ro5e5lKY/NkmMKdvM3t+vX5
jz9+P+rMJCTFsxHgNVrCKAzbAg/XKNpp4a6UFF1unGpe2TTk9r7zMVVEGRXw6Gve5AFxw0E4e2C6
tNhlwCQDmPcxNDVEwlZ2y5IVsHJAoxZRCwJt4hM308QlfsMldVHsGh3CSCmrh6Gr9Jvn00XO4/uh
XEFwgoDeGKRm6Ae27PukvzfOdtpoB+x+MqDXAEFqdg1oTdtBoQnEYeTlRx4NkJu7H8wgSN0wgQJ6
R2R9XETuI/g2a31YfUvT+x8ANbRCA4mD5SHyF9QZM8tVyfCMn+1kxRShcmMwL52FzCSoncOjuu03
wmsBpHKvN6ldFoc50as1wMbDJUh/A7WHSqGpozpgsl1rfgxWaCSW3n20h7WxXn35dvFoO9Q1FNUt
w2Stlu0qq7M4u9+1G9HizppdbDP8lZyi7ez1Xusq1hFFfptxZBdM/lv0N778cbM3kJvrqts70NCx
Mjuy1zL9tMIeij1XmiLg0wC/kSB+Ra263FZalauQDX0Fr/bmJQBTwrtcGL9rnTNyXdWh1G3xSF99
+wyM2khMXpeMEsx1EOTDfyemZvqWbz13efrUJoKUYGBDHRKgTPQ70rNWqU3us0OxG05Ku62MEpJx
oeF/JOHKof3o8/eGKJ9X+SqPlQmGIH4pdiZTOr1sS2d2LW1MXw7XAV3nF3QzRMngfpbjrmZEXx2L
3aQYAZLFvQ2SamjboI/NGv+WeQJrilHJoHtBCIvHFE1HmQVaz/iDhsPvEHngP0drxiU5dm/Q053X
XiJLM0hIktDMxSJ+VamNxM5i6QsMePeH7Qs0GHTyN4g29I9Ct3moLWzLr+hj7an4kPwkI4RvoDMR
Ssgigsr7+eQSTZZrJap2xFjgtpvADdx6M2CLBY0OiYFNuVG3gdduEhf0HmC82QfpjjVHa9iFa5C/
a3f8/SZHdyTaRNDRhn2EFPr912iB0oqMXFY7TyEz8N7uelOCQHnhSvj/7z+QbtZDMwCp7j9/Jcbv
3piNyeQsyMMbkgFIqDFaE/YTJMZXVoi+ozBV6LKTOawR8AMAFd1/XKwMfNn3cwO0oM47qEBlYB5b
2UYP+xXqVigYgLQcUAtA4Cj39sWmG0F+H+5CdGVIFvpVFM32bTH9HqwRBT/4G2WKfMrNlVvwXdYh
hxACJqoHaH39CH75/Vb9S4o/otgFZRMciYBRI4FGYyz7pq0VieHCXaGYRWPjGb9XmCOzEj+Q4+XO
cWAFGE7E9SrqrZi5+8GoWBs+beZoF+m+uaYU+XjHUb9OrTyi/DCXe/LrtT5/g6Kc+1O1U0vW3een
Nd0kcJ0s9JMCC0WudGzJ+2HMvFhJZQDobnhksOVE8Im8pd5kIrbjID+q92uNyddnCD1x2GigRCPM
rkAt3ltM6rypq4aNdvxJRg+lx4Ip+hJYAC1ZiZd9l06inerowPtStnGgb6rYXmu/ezjRMbnQcCci
w4Rd7wEs5Sec7MdatIO0AYMjKLDmnXoEdVZqPJ/dh/w4cUVosaPmgbuDpHPvx8qoWtqMSPrtJmt8
E9/zk4oiXPcanIZXeSPaijs7qZns+lMNcvofq6RUD6UP2j61uhGYojRGgH1QpuA5aEo/x+Noggbi
hERF9J1zZk+zGAsNR71/QGXZyzepu1a9W9r28C3wpZCWEJxn95OgRQOq1kkc76Zt5MZvHY9JX60q
k5HQXgVJNrCmkhc9/nFvpCiD2m9qaARPRKsxORWxmb/FH3OrD85wrAM7egEt+2fxxnwyn8Na/P2Q
sb9OtMwiDQSC8Uf6L4Xv0CQiAagsn8ZNBDWSdyg4VR/+0der/OPXc7da9F+SrcdsIlagWb+VhkfR
TusBKf5S3O6SGMUL0OSNtxZgLp5CRHzrv4aoq1rmO6YAh0eMSPvPKBpn3+x286E/DGtH9sNFR/YJ
oGXA3IPtC6Km96uXM/PglwTAbI8/BAegwh/PZ4x+tl6X59/fVynv6LkRyOYMMybYyW4rr4S8y9vs
5uepu6DIoxjlGnx+b0+W/9XaIiLwTfPOfGgoNwZbpEjwwJx++p/Kd5HT8RC0U0nnK+f5KB/KC9dh
oppJgOyIHOhhMnEILyTrNZvB9lNxJ0Py2m+RAWKRU/RWWWu8D8tuf2OQchCJqXtNUKd4Z868DlnO
7CQ6c2lWOyUxpPJYr8oMk3vvYZvfGKTuRTTPxawYYIRgOLCmk2YH22b3azbw4rWajb9yfi9utBtr
1BOjEOQeu+9qrdzxhggsQP9/pL3ZbuNI0zR8Qz8B7sspF1GSKe92231C2N1u7vvOq/+i/ALPiKX6
VeiZmZ45aYCp2rKyMiMi/2jOn+vLxtz8Z1aoC1EZ0IvVbOc0KPbmPXp43PBeshf1LnpfUB4YQuNl
GSuwMHygrGEPJ9RLvdpLXQX1xN4f3NlfHjMeK+E7GXBtsahTvRYluqbF2B2qjxYI2U+0znU7t7Mz
hM7Z0fJAAG6eFzd2fwi+uFfeIcjsV3vxBoHAHoJAdugsO15SkfmjIEMLogQIXQRktXU1CExqNUvA
NDB2o4DLAbh5dJ0af+d+HsxP0U0ZWIg/OsBmuqD2+z/VW+cXz4rXe8NhcOvb6Fft8wISZhR2/qPI
RjyLjJVQTqJ8xo8S7todxGLczunRRzj+IO91dXd9v11UZ8h2OLNGK/8uclID/RgSd6U6iZPg4fer
tAukDHJ/sQX3ujlaBvs7xDw3R3nHVV6wFgUGN3ilO+3nt9/SLsZGiO+mD+VO9PrP9UfrFUfNl/bh
XQ3nmJ6gMC3b0z7y+xeT4LP8Ai8yzu9iRfDnv4tyXkmOximhiN/liifhTjiojnJQQGJCJyaAcZ6T
fYaCjrIvPwRPOurQYLKNh9gD5ugLup4dgqjn6JfiiPdiABDiLa9IwXTm5z+PcnXdWmhClWGVFDxE
Xxvyx3DeV4Tlx6+Ms0a8DUiTac2ozhs1hTHxCEUuW/F3b5Kt2qn3wY3UWO7ufFyUMxoEMVUzk+w+
uIL4TrBH5Mni3bKL3Bk5KsVO/dc/15ea6QDPbVKHHp3bU6tbYNN6yvC8XzxlP3iFjxbXjuCMHvA4
b+Wx5k0qiSpo/3dulTrVAxqXxtOKDSb6yeO6H5zkQXWLXeP2P6+Pj3VPnRmiofmQcA91ccDwJk8L
wGmxLT/1Jjt+uG6GEUURyXxSBgRYDLHn1ktJwGkYUjUlgTq5vf6RhZ8h71Ay3grgehCxGTwWoB5A
zuyZI5TithOEXE0CqXfE+AQRKNQXdtBavj4SxmsBxUVA5g28QVXgI7Zm9KqTp6bX8byWDgB9iU4D
VZIVhXduB1ueJWrOBFVflA4NeQO0XZSilzay0cwm9Zb+puREf8ypOxsT5c5MNDOoBsn8tpSVXpcc
zdIJs5fpLzvmEH8OiiHR5IWKHlJ41LUOYa0p0aUMKEHrlGVfrfy35K9vA6D6QuhKQYKAfsu1XbP0
o94kQabMDmaMb4Hh+lH4QbEeLDbQyCkczvW9xJh3NHkAqgJpVGTqvtHkZ1tWiay+yBXsJUFwk9XT
bprxuVDcmOejGX7z3A796hPBV9CmwUgCaM1OaJAVumF4bHi1d54Var92hlEXS4xdVNhieP+WGa+h
wrl42Sa+aZ5Y4IuiWBMbcTbmOBKg287oARJYmdfwOAoMX0XWA4AFol6FU06dcNAKl7xN4BJrp6vv
u/eJx/hkWwCGHSUBpLNp7mVsNtlaQ4wZDeAnt45HV4g4KUbW+xuDAK0LynKyAjY3NYghN9JKRFJD
PxaWl6MpquaE6u0wQL5DOCg8/AzzVJyZIwt3tpOrNTWt2ECiJr63Bw4rnbnoZ9+mnAY4s70cgl0Q
VMh+qXftcX2/fgx5BqjLtswVBbLdmKswP4J9a85+0p1E+eU/WaGpnEM1iFKhYBjhy3Br3ifPMwcg
wLgvzpec8kz/nyGMVd4gW4ZgWUpsNOM2o338OfWelb5eHwrTb/2zIhZ9XxixIq8FLEn5DqDPwfTg
aiERK/LS/syDAl438DwoCoJtu91WnRCVVQmN4kAV/dxEcIk2Cg0vB8OcN7zqEJxAP/0ChmU1YVhU
FRJwXeGliYcqXYVGXoWzxF7Ny0Iwz8mZLWpAyTROqTDAFuBQALTFnGPPmi8ZrEdA8vBABd1uO1+p
1pGyRgUu/Po7jZ5nXnGBNVXIRkugDKI9NRZk+/1YMovaEEkY9zJk0N61zd/ie5jeZbysHiMshbTV
P4aou2QeFQ0KLQvu8T/tO0xls/24Cp4eurxEO2vKEM+RKi0kmy8AjmbSkamUkuCufRoOEwcEd/l1
IsGOJdHAkwBOmlrvFWjTrk6RPSxe9RzVbFuR/etnkXxh+1IgbHpAgr6l7y9iCKGQJ31duzRIrRdJ
O2XgI3lc8AZrGEQkAkEPctQX3Y2qSDHDjuTOSmQDc79EHw/e1r2gziEMAhlVN79LuwAiUo9WPa+n
pu36NMhev4DFP7auFnyG7/GufrWOzU446vfFk/Ecudfnj5GI3NolR/bs6mqaRVo0yJ4E0WsE7rPq
qKoN2T3xUMtHtBFAbqvkqeowHpWwSeoZQN0RwSYy32c29bYf10LCWCtbqOy7UfdjV71vXmbRHnW7
f2xM9CKBVrk9/Vg+r4+XtV9gFTpmoJSBkU0NF1251jgdZLxn7zDK8k4pPR5S7dLJgaCE0BjFcejJ
YEW3o2vAw82EPskC44eEbPbfl51RNYWAE+kcTMo2lG/Q9AqyFQk+P/xRUK+Z7WWy0ckHecjrM8Xa
9Od2qFtO7IwsWcw4C2TvXbQ5+WFGjgYaO+g2jXuH6FHR7fraSK/1RJmJrIgNXCJSJo71Q3o2fmRf
4q/it2S44Pt3f9uZHi8wmMX6wzaWCLpU27Uxx1RtBFXJggXl2sD4jKSd/Gv8EO0BnSg6+/oMXsYJ
MIZ+ihD9RRe7C953t3RaWbcDNoL9ify3c8w5zo89i2cWqDVahnYAGQ4Wilcw2IuHfr869V7xfsfo
6yC4JjJD14d0eQNuh0Tt7TwatGUmQ5qQAzfd8gCRMshucibuu4si7dXPZ45yEFCuLcK0g5mZ0BY1
YFsgmuAndvQT7sHedcFxchP3R+ShtwDSrs0huhu9l6+Vi8liHQK0HAL1FfER6mzUeJe2KC3cxHkg
dQ9zfVTNg9VxUlAMExBjg6QVQMFo93lBdO3WPG+qCUAdT/sBWi2vESxjF0LbADxaCApCQv+bVXHm
bOHdhzqp5hzAWR/9vcd9M55wtmSeMgxzHOAuIF4gVFoa4BxHliDmg54Hk+Rr3WlKPYMnB8EzQbm+
yMzNuU1hYm69rjzChMDL1DHyuTJCO9BlCYAayC7KxprpvZAPCIhCX7sJd+kOGv6AAy773y+8e1Bh
XEYbW9Sdn0RDKTTEFmS/rV8moJA30e0YiC/rTkOCNb/5lPa9C40iL9kN7vCUOvm+cauXwS9d5WbZ
qfvWG0kZAiW8p2VXc8/hZR52OxnU9i/1tka7W/zAV8kVvRlEW3Q9RTJdt1sndH9U9yKSca+WzROd
+u5WSTmAzcyQTX22aefErFQ0AkA20x3s5nY4SjvzoDsKronKiZ30IO2z23q3usaN7jaOdPuzO7aH
GDlpX3FR0XdFV91VOyDRn8TKlnf5gwTsWbwHqxI/VgGCMwH3mZeDJdNB/2okstCF2EBIivO8/dW1
FS6NrMaIa4Aa3S88eDfrJMsSZMRwmUC7k05qLF2bCrKC11N9P2MdIieb9pli9/XHdSfP2pYQ8SOS
OGCIIUjbDkMR5mbJ0HkjqLMg1g6AgAGNbPKQH6zJIkINwKwjIY6AZmslW4osjBoD1YzA+kSz3utj
YH0dcskkywroDNzq9utankly1YjIYiFAepr217/OWgmQ6IC6ICJikJzYfn0sinGRswY3+7LL2g9D
DcrIRcrO5RLCWC7v3BJ1AqcRQGFBxkLInX2IYxugrutDYS22iocNXnmoHuD9vx2KngviIA5VFtSd
F2ZeFR2N0l9HTnKGZQWMXwt0KOiSoUfr1kq2ViHqyloWtLGnzicrdCz1IZO962NhTdaZlYv0t1TX
AOrByjQGUuOjW6ik3183wdpXSFYjrYjsqAxBp+1AWnTAmdFVHdkSz/B4FT5GdIX6MoIN8OGAfqPV
CONE1yc9xZEwS18E+ESwFcmzul26OOjleH0grBVBgQDsNPAS8KalBpJCsbw1Jax709rD5IbQo9OO
vXS4boU1XWjIDtlcvIVEnMTtdMVzVyIxjoOyJrblDM/Xv86Kf+EP4T2AHQP8ifaIay+Eq7aSzbvu
ENG/mafFHiNHXvdtgs6/j9peLFJHHHzthWOZeCfa1Rs6PDGuKbzyLnBX4gRB6mjEwCxbGm/RYqU5
tqWnC8dB9/u3vcUZKmtrIzdgoeYGOCSGup1IaJ9WPV4uWdBD3D72kefgyemyNgTeYdgS320r6FJo
Viek6GpkgSkdm488vJFyj/d8YNogqoRQJkPyX6P8ZjWgvVSfFYh1fyJfM9wCGZCpvGbUrKlCNx0d
kEIcdlwB26lS0XYyLSw8LcFHQzK7aU9G8np9+RkHFYqe0CQkGTNUF6jbZapEJR8iAatfvSODAdkI
Dblz0clz9891S4zBQJgCFpCzQPiukxk9C4QisWqKrOzzAJQQ6CZAkzYeOQ8QxqKQjAIMGHiPXwBA
Z/BihXnBm7gfnPJ33d9E1j7ilfRZ45CAlDYBMUXugoZJaCnq31Fe5UFh3NSfEOjmsWcYngZn8R8D
5AecTZQ+1YuKrtF5oACwq9gTr5Ura5YkaL2A+QZc8oUmoa6HUqxa5ffbYx2OWnUs8yPqb3+/3EBX
k6bJCirs9N4VDDVtoxVaqDARTg8CTEwP102wB/I/EzSGKTMsIRLNFnKrJbnwi8lZm53Fa0DDsoJY
FVMFOXPCud4uRz32ZqXlSh6oHmpKGVLlipMYnKGwNhWRzwabDtMF9butkVyq2j4CmSBYsXnH105E
DoeTwWZUEpGLtaABDnIoIhSa6hNHRiKrZZ6TCC+Mjgugfw/aiy7bCzBgi9tOnMCV/GbqYoFuJ0k2
4wUKfgl1YzaLWsaDiTGNb/qf/KlE6L2Hjl/X/vgXVwrRCkT2DTqOIH5QluaprUcrKgsUzMLG+WxN
9/pGY63O+fepE1mXo2C2RV4EonEzVAHCymjkRGMsEzpIGPDz4FRqdKq1TzQNrdAwBGHwjeoIqctx
/uuaEpb9zATZ6Od+pVHSaBaLgmSAkHDIk5Mxc0Ix3iio20TP49BqTZjAKBB/YxRq9W9GgfcQgCe4
skQ6OVPniZ5qRgP2qfgTowC45d+NwjTQFgkVHzCQqYdEHiKLthRaQfxKL2c2fJfBy5Wx7l1DBXIY
txScC10kScrVMjpB+bYhyLba2PGT+TzGp4knVsSqi+ANjBwQKRRAHolyYJOs5So2HEz9gcreGnQy
BHXvoXK8hHb+U+fJhJM1po49HmAyAUQgbAHKdrvNoOrXVLGkfPNNWuGmOaClyledcpzLd3mDNgNW
HAT1QEJHgZHaalKa13JUANzReKo/BsIe/Di00jzU95Uz+WUKLSrQl0juyS7A28u895cfraMcX0ZP
20f3SMkDXHow/NLJkALKDpn7igKRk/r5Yfy67j5YVSLwqv73W2nYTjhlUakOyKbID8abkdjDanc/
IeGYvZh340f41n/Mtw0kJR/gHjmmWauBlUcTSgMaHlBG2a6GXieRJEioW1arM0HfycYl2Z0iO0Gb
1ef+jzW70s/UXiJ7ee6eTee6dcYNgMsMDyYIeED1mobHoMivmYMcZYElu2a/Wz/63I5GJ/llwh7n
emMcKMInQ5qTtE+R6Gxnl01rEfVAZcyaJ88PceMpH1UcDKY98GovrDk9N0X5h1SXszqFFD4ICNWr
FORPNQJN3sIxnmWb8VCnVq3iNQMbBhh12f05THZdoO6SrmhUC0AfF9bJ2qKgjKA4gCco3k50T6Ip
SupF0xB91PpjYidO5WbP2UG0w7sqqJ1xpx0FqKLzYAiMmdxYpQ7xOs+pUIiwuiAVathfhs9DzDFu
JKjuiaSnAIiGl32IBD2bohRPglqxu/excfrUu77JmRbQ6JVgYlGOo3GkQ1Ojn2qN1ybEl8eKiPDU
f/+sQRz1jwXqDJtKHXUgKOM9uzifVr8LbwreluYNgtrS4To0QxRjEKH8jkai7fix/quVOBsFtaHH
dSnjooWJtQbtUbM8a399IVibCVhRmTB+iRgpVRHV6yW2lgSv5QiI0aG2w+aUhYfJfPh93Q6JJqmb
RyV5WBTGIT6Gdrdbl2qGmlUZs4wMoOQakFJTXq9/n0FPgT4Mwabi6QRqn0ndoHW4VlUtm1jvE/Rb
AnFvnhS332k34152tYcMtCf9KTn1d+sn0touUA7gogt+tEPLGmDLDR8t5Gr/+o9iJajOfxR9kaBY
0Iedik0o3BV7ATWL4hjupB/hXgzkIPWHQ/J03SLDoavgcANejDc9SPDUliwI/FiIMQvz+CQ3TlJ5
OF/ZPjrU/eN1S6yNg3cDCNWEC6TSyUrkRvt+1oHejQ/mQUM5xWkfuA3EWLvm3Ag5gWfR9xqPiM10
LQl2PP72t7wYvSHPP00F9kMNgENNPr14uVvY2Y3ip2Cn/FTdPhC/uofyfr2R3pRdCnpL4aDkAm6H
NL/0QIdLHGfIIPrIaMX1z1xSh8MSWzhbC7/FgmLCTfw7drQ3DbXHGZdl7oVHJZB2RYFOGxBy6G9m
H524s3v1pnifveou/FXc9bfZDv0uXyyECpxn3HdQfW2iyJY7W4MxXsUwjrDQ2L0e8pzYVV6ExJ23
QOE7ss1j/W71NuCJlrMcksMs3E6/UbEEDWFvHP7bnqPOuAFCVLKSPVfgYs1fEzc9xH9fqThbigtd
VEGs+xhAtiSA0N4JSvMnznRe39EXKqiJhu4MmoClFj2PJwp6/UgiebBdqVINp0ojK6WvDnRHV0hs
8N5F30J5//+74aLTpwTZ1Wg0YcNFTxbZ+QPNz/fUzW5l7zm6mV6Sxv6CJrC8y+7lmwXSpH72Nr7k
e15zOdb7bLNO1K5cJTFqmwF8FxXvF1LQlV57PzsNd8Jko68hx5Gzbvp/DihEX7YzO6GZotLmoBCU
IFr/GHgNqzmfp6MhRY+7NiKD6X8vt4IzP2V+jshrsWWnfppyO9m39e1UnRbes5MZwZ4N7Huazw63
HLfVIjUYWGXXroX/BSAjR3v5vYOK9uRbt6VuTwG3YRyZryu76JtoeWa2MWbo9Jcw27rIFLyN++wQ
OZLDwxEwzaDFBwHvoFpHA3ZzY7BqZQUno4Vfhb5UYSseADZo9H4Tcl5SLOAI0eT5ny0qUjPUZQrF
EAcjPOXuCoUKcacEZgC/mEDli5czYh71M2vEzZxNoLkosw4mGNwUcF94fB8MUCmM3XV3y5s+6oxV
uZ6KHRlS8Qe96f0aguPCiyqCoX/dDitoAcwAOm9475rg6mwHE494XSGMwjJBPmfGjdLWthfJ9/PE
McScNZSfIT0jgdxCVyGqBBVWcwbYdWeguDr7suylqh3x8tLfaXp6eyN9jwQRUkR43FCrkwxxNS6k
+578MAfLXj/G/nSKfk6PxmQPD8UD+pXbySfoXysU3MuHZVchFh2emsFG4zEXXWjs6xN8IZ0L3CPE
IP/5QVQc1U+pmUXkBy2OsbO8DGTcym9v0l32ou6yO+U9fVi5WRSybNdmgYqw4nxRJpALCDU29tP7
z9BtPcFfHSn4VdzzPDRrac9HSP7+7EAYbV8YrfA95eXuCwpuNk/emCFWsZ1E6jisnQqB1Qkmare6
tYDFuLU6J1Dd7Ea+bx8bqIwPEI7IdtIxfI8O7XE4iD8468gAZG3WkZzYs1HmBaAHOiFQ5AfNVf3s
2NuQrsPtyvOcrBvpbDrpe6ErklWewhwZMA+obMXhNT797nt4ZXN8u9OzkYzR2pp6iZEodw0oxTOe
aqFTv6tHtN+obtUDpIWOs688ac60W9zEz0tb9crPdLfeLu58GwfAhkP4G2J8n/G+dLhK54xM0vlM
f7/szn7f3EX6/9FiZGdyRDt1DLCDTbc4yLbpXV9Vlvs7n2vqcK7l2BRFjakYPO3Q3uP+h7b5wnF9
PBfwHQmcDShSe2UUSdfR0/z7PjvMdmeP3oil/UKB/GDdFZyghjcq6kCOUr80SQx7vat7FvCLZFw8
siJxIdd2EXUkVbE2E2uEkVWyhdv1mMHG9cVhKFFtTj2t0K6NiYRhgISFCjyeO/Udnj3VUfZ0V3ut
70R0+3DGU3k7v1Zwb8PvD4PnR1kvBhAVDNQGUDeHvOH2zENKs5m7uQRUXkaBE62UK5czRIYF7btV
M3rfAtRGQ/HQI1rqMw2gJkLSQePN99AP0fRij9bNT/VzhNS7bz5IsSdYttg4EF3XYk8U78uwcPal
Hb3z1P4Zzoe0ZJSIJBXIPfT1qZQW6BNDDFi7DXlO4Hk4bvRSSRHatecGqBMXKcIkzRU4FDrgosUH
NCl96a3YG7v4Vy/a/nOFnLG3BJofP2qOotiNl92mhwzpgbucU5ljxY2b30Kdk3kdhRLYgiw4EU7C
22lt3WX1ysSd7vsus7uY/Lm+4Ky0FGxC8pwUt4go+nZLVa2g6FlMOCROvJuhzoIWBxJCyV0CoTEL
Gg9daCdLwjHLWlaUUkGfg0qxCJHBrVUBsPExyQi4IUFiflfOP9WeUxAmn6D8AUrOkCU2IIEsX4Dp
NXNSG6MCXKavHhp7Dl0phZB9FRD6L0fRm6wLZQp9wVGf+iZOQgZyO5qp6somluoiaBsXabYMaq0/
xP4I1BRnsRiOlEiJwQuhQwTwJ1QiO8nVcGxDlIe7dF8mtvynvg+RpIodE41qHiMs3o/Vn//oCTRq
93nqzpw5ZfhYaDWiFICGjxpwFtRhyXT0SRzDpQh+VpVjFXaU2jlP7p0xmRsblI/TS1Tcmhk2QEJF
FbIALqV00MtY5JGzeIaoC0PsxqUIKxhCrR2EDkLcReeoColSzrnmGaI2eyjrjTCpMDQt/iqiQ2L9
c1pcfeWcKcbikAamACgABINWX9R4aqHV50ayiiBqUhtY56o7Du2Jm4dlmQE+WAJuD+oiFh0O1pFU
lym084JGOlXTg2K42OdcyQ+WLwQ4UCYqJkRXloaLGn2sxaaJyhY8hJy6+ocANW60RxJtEwwJCMEJ
dpn7DSQ2r58xxhHb2KW239KvYSSGYhZ0McrgyF/poBB0Bx62h3HPbsyQPXMWgkGSME/jSELR67jj
4VTY34aCIpjJaDxBlz8qa+6AsV6yAIxAOeBhhb6BAZS3w0//3+dp+n7V6aMU5ijf5IflRfWLr+Jo
OfkT1JbvWu9YCc7iWYfe4YFSWfCrjV15O2WF1eVtXsBuZ4Pp4M42UR5S7dzjEaEZNwd2HBC9QK4g
DUFrswil2EtRBux4eOpKVyDtoLPOBR3VvOWZYi7VP6boklskxwLOALC8YEplvS9MzvXdzErqAboA
IUPcGtDCpp0C2uZ2YRmifGsojhU81jfZUfCMz8rv7F9KA4KtuFd3iXvdKuN23xilHJ5ZovXAaMBo
C9Hnx54zJoYDIr1tgblFIkhHIXG7D0IjlqQ4BeLWAAEqme3PBqdULXbXx3BpBc0ZZIVAixB3Yga3
VlQ50QezRIQyShaUvNG1VEldXoXhcvmRLCb4Zw1Kk+g7QN3nZivX6OfXgiiX/DaLU7hwFuLSmeH7
aJYBfR4A7i9ACas6VQXakgEJO9pJdICzlB47t3ea6ev6bF1ecVtDlDsbUwF9gzQwF9v5a1QdPUDz
7G6wczwY/pshavHTYpmHtceIUvDh4wXc1sRdea6GtfZAkoKkYkDSFBDl7dqbFXqOWwWAl50nQNJP
cnjvOOZ0nRkg++LM+49IJ2QzQavWB8lFkh0CgiInCf0N3t26aSzJmQ0qVhNEI58rBTaqo26/qBCL
BFHseG959R69DXIntAe781rndwlP4DimgwJn46F7s8D5Jd9H5dovoTZHVldt2lX4JW0gL3Z309xk
H/Ev5U83g63YevVudDT0RHoUnkxwGnkVFUZFdTsR1JYZMjMuJDR2RU7FgGYytI3t4gjxp6J2iMyb
ABJjtSsCBBfpa+21doItBa7xXbKT/PJjfZU/i0/Jk5Dt4flJ5vE0sM0s0qPpgjswFJmSDgKQ0dBw
dDUE7YG01w9Gsr9+Zhg3J+mTA4FIXCXARNGIQvLYCrvYAGD91/AT77vKrxtQOKXH9ZWLy2SdnTNb
NK2+6lM1yWTzm/tbNgQcr0kHUeOUZhk1PwwJ4wFNGswbNFPanqAKqPJ1lLICCVhxsfMgfpahGjB+
Ruh6PLkjj/56eaMRc6Dc4BLFJNIPH9ls1Coi0N8i3+PpsxD4zfVFYllAyIGuFSjloL0y5XPqMgfW
W5GKYMmOlWq34iH5FzfauQXK6fRD2aNWJBdB3J2qzBtbpwgPJU9vi+Ha8ADGHlMgeA1mDNkfZ64t
yrVZUwS8QoD9HVpnGU8m6sJNUPK6TjA2GsheQHvDBnmNUP5NlpdCSEMBryrJB3khrY6j6f4LtqKy
sUINx6i1TOpWWCmko1baSAnJaDPI216MSUOvPUA8sfyETEh5yGhW29iqkYSp8qM424LyQeBdxv3A
uT0ZcwYMHzB2oC/AmEidmkhdE1Ot2yx46y1/am5r/W3hpcsZMQ0wpHABwHcRiiflbkux1npZR/C3
+PWeE/qx5glsS5wOHbItF60ANGns1j7EE6Dvjni1Q+7WumnNmz/XjyJrljQkN4CZQhYUuZbtFlbm
tgibMYNMwiN4Votqy+2RV1RhjURTwbICqBhZI1paT8jqVl5C2JDeDPOzeTSGlyYKQFC/PhSGGQvS
BYSsAkU0oP63Qylza+zmIUTCuHTRIkKBlJdbWH8dZaLVIGEqYWkglqBTDzMhl9dVbrGrZD9B++cI
qtiSk39dH8nlowxGiAwheqyQ7BO1rYown8U0isEiAtZkJckn4SMVPKJO9qzykgAcYzR7uGjNygSA
OA9CiC+s9op0w2SHuYN8Vwt0fMRZpUvfD1EOcN/xpkETFIAWt6ukRoWO/pdNGbhCt/+UssP1qWN+
Hjk7VA6QQIcux/bzozUBzYmm4YRxDWEssG/+BakEIyBkDLgWxBn0a0nPAeDtIqkMlsqzVGJiLD+u
j+LSr6BrHl5kFnj8RJmf8veDJNRrNOhlINnvvGzM5Ynffpv8/dmllejFqsa1UQY474J6QraxK05Q
Frk+AsY6yABjQi4VTf8IHGBrZRW6TB/EtAzm3h+fBOn4cP37jFEA3YKED8T74L7osl4nD2ulE0rM
Tv6jvr1zvs769SBhQLYYJCj0yqPuqEKHflHTZ5ijUbO7r1Qc0MCUs1OZI0DeBXEWSG8XTHSrH5QC
FLsyqCO3n/xEvV3bF/PX9WliD+T/jBDWO3UcUjB5F/AFS1LF661dMj31KcfEtXEQE9QNIuopGCsF
xoEgCKnlUj3V4ADwTgRvIJTb0FJBMaaJWJEf4KUs6biu3vW5urw/kGUhawGBtO/2Itstm0cp+mBa
mKtZDCQoSYENBKmnn2r4fN0Oa8JI7yxUoiAxiGtka0eZqtWom7YMVnNfp3f5zbDusoxjhDFfAJsj
vMbGgm7Dt9LM2SlvdX1tjAl50WTsbfkQggaScpgGTBMIG9BhGBk3CDdS41iGAe1DcN92thG6KmJT
5/pEMQwg4MUDBCkjoKNoDqoYzbU5RBaSX7FvpXd6dyjD1+smGGsBE8h4oSII2hFdzcoGuS2HKcFN
K/p6AZL5R/8i8iSSGd58Y4SKGfKuisupSkmKZbwX/vy3EVCrIJa9FZcCru8VHUPl07ofoQKhcKo6
zJVAfhB1P0RYKIRsl1qPUKNfZKyEW4q30nhf8Vo+MaeI8E1RzgGpmZZ8jeVKGHMdec5M3GeOPvjX
J4n9efLYQDgFGii1AkM8zFYmRYhy4TpOw9N/+zrlmwa0hl7zGZuoAXSHk89gzTyY8US8T0LMRGsr
SXE/xYXWIXYGWi65LZ4zHtWbNTeoTqPECXF7sO+pDVRmixrWLZIY4uQgJ8WD2jK8Kp5fKE6jvAB9
SIOaelFDLJuoURXE1ksb2mtxSNEaY9orvDwjY6ZIfz3S9RDM7ovW2XOK96asZOjPuzq4T43CtiYO
tofhLTTgBkgDAAT/SJZuj0EdFalelG0FMMpxkY/Fzw5impzzzBgGeiYAqIngH7SeC4+khWlZGWkb
KIhgjfVlHF9awbu+YXk2qOMMZrfcKWnWosub4vgN2BNSxvEYl7sKFSW0sfsuK0E6goqgutTQ+0UZ
K4hcSYvd8xab93nyqDm73tRGT6J4wOcnr3MGTmTGSLghLrOQUYbGDXrS0kWxep6KWcc9HbSjY+Jp
j/Y6L2MDuWvo0SblSfrbrs9gu37n3kHlJ8rttDqrNJplGIXGGGSAOuS7qd5NmrNGJ0Hn3KhkWjbZ
aXRIgBgibju0CSWPcWra4g6Ie6hHBHm+05r9zyXzw32nOJPqJbxy38UmQykGuja4uxGGQDmaOixi
qVfp3K1KYGmePjld6E8833KxC1AVg5wujjvWC9uN2gVLksSD0pRysFtBa7t+Ri78Fvk2afdAVMJ0
7IXtVA1rVITl1MsIPrxacFP01b2P85uX61bIJJwvCBZC14hQqgkENlEF3lqpUzGEJFWp30SvRu3t
0NHIG0/j+3Uj9FBgBNlcCd4PdzeAdMStnR0WwciGQa4M8yZDs6bIPQnt477nKZ9cjAScdbyXkNhH
cp+IIWyNFIo6r1qqCWjG1TUvIzq970XJEVI/5OnLXqT4QeDXcJHAFX+3iKTz4XUHaI6JyJDIqfe7
5raxy8+ldY/FHU++56KkDFNEIh4vcATReO5TO0wFnqVIJggHxKEtqQcpAmP8IKp2cW8dJXQG+uh+
h6G7Cx/KLym7v75s9GH9P9tIAcCJks7YlG29DONOUkHqHgpXCJ2uCtaHSrKt1J8nu+EVrshLcLMT
ISsBJ0S0V4xvofft+plhEsmpARI86Nvg3zSn3G6cWAc9hhdwXLhXbA8FHg/jQ0YQshzUfkyRZG6n
NkrgvOcgPOrOo65Cc0tAJYon9/ZdSqCHhWediUWEugDCm+2w9HTpkqrs0DzWbx6VN9FLY9tujd1D
85kj+XzPA3hfLhqJQf6xR1zW2VnLtKVLhQ720Nkl8XaFhr7P7YP1pXLaY1xghsgk4lqFDBC0/bBH
KUMNOmPWRgEIsHEn3emv5m/dBfdN3LdOhH+v78QLEDUxhuQwuQrxzyVtfdLEqOxWAmo2H9J7/Rih
rvhYPI7PUtBAErWCXvqyH3h7ksQh9OIhAwMJIshNolpAZS+MlDQ2IEQcsEL1BayR6T4HMbQ7KB6P
R8Gcz3NbVExUr+ks5QJsTY5FGnl39g+8/kEz6B1eBo6+tshsnpui9mTXinLfEy5h52nounV9rehr
Fx9XcR0iPYmGE0gxUONYtL5GtC2iSpg7iieXXAlzhqPApU6E5kgHeCzLdodXXT6gGwSAu2Zml78b
09W/zPcapQk3rry/1iXGcIjIIeEJIN0OfvvWWl4M7bJOEoZD9FACa7BFv7wzyw/ZHX6Pmb3woPWX
99jWIOV1azFt1TEjBp9lMKSFF4CSPeVwfZEYVxi6Q5D+8eQxQXpBbYeVpmbV6COq4aZuF55ZPmY7
dDA0XtevKHMgsMIxR9aEOkgbc5SzWKtIijVBJfpqN6uR7+efEUBrk9ej5UnmjNlNku662h2aY7a7
bvoi9sD6nQ+UCqNqKKUVswVAgn6q4wCCzb8BlTE//5sR6kIBqWZNIgOzOXf+z/QjeweyNXy8boMR
CiAMxK2FaxLJKKQIt0sWg0a24r8ClFEFbTBX97M4zvYXmCSRU3oaOhHyGmFe4NWx+TcmqV2yZtGS
qVNS4PIad+Jx8kQP3WN6+x5SlYcZakSae32QZKK2+wTvHR2wawPaLlCtoAyqg5X3wlBBL2txpN4z
htu1vtUHDoT80tfiAYLkOl7peOCS9B41lWYllWgkMQbjL1V+UJ2DZNjRoXysRhu63lBb4hy3izP9
bQ/bEG9S1FXoYoRZVHrWmNKI/eFUX5ATtiu3HtxVsK9P3+U9SRmiNqIyqKkcWjBU5W7zWjjqIfmy
PJDVvMR5+SO62Y7zfrg4XpRBKuqOoiRuRhEGT+uv+9iVjryr/2JHEAPoWIFqGiKKCwS0qKtRNzXy
GKy/qgRa4pXsepxJu7gOKRPUhSJWeJ00mjIGcfKYdm7S3quq3e+DcLTr3B5fox8z2g5rv4XdfzRM
ecVaa6I1j2BYu5Mt9H4B5S5unB/TThH32vG9/QAdl2Py4vKkxkqtV4XQtyjIdGYxOvIVrhU76luN
Dsdu/2iVfihzdiQ5SZsDDXsK8qkoJaK2gUO3PWldDOBfGiXT/yPtupYcx5HtFzGC3ryCRpRXValM
9wujTBeN6D359fdAc3dHghSF2Jnoid3p3QglASQSaU6e3MiYAbjU1zxU162JYgQwz2WkSEJTqdGw
CcZlWS6L0a2infI+HIGF2Ynr53gP9v6Hn3fx7qKQmQFaBcG5yhYeyjiXszTHooLRlglcnJrn795T
SfR+AD5GSwM3tbkoTwO5R9J+M0m/RZrB8CS7JhH5ToEdVH9jSRyJdJtuzuk/AmkV7fqcov40trVB
BdolRgTHtvHRGmRGc/uMojzHyt8zh/9dHYQxL5mod6fBTIoBL9n0bREyfr9zLPwdCQCQwUk0gIxC
2MBc6bRIhjhWihHBSX9s0L0guWVlN5jbk3FM+60nZQFHZsEPhW+IdiF2LpAQ4eXX4n7ctJjICnaR
oFiIgj/qZEbHxLLgzSjnymOMRj2OgzUp7biR652EsXS2Ydn9Tsy2UUMETAbmxUB3LPzV+uhluAgo
h0DSh0HrRnQk915jJ/vi2dhVToBOb4mO7CVfGaDa/ys9Fi2CUkZscFqKSK+x2Zy5qk9plw/YVafa
luR9xVP428D8WsI5SXCxrikEc2ap4twAP/UU4HHbj422mt5azHoP7OL1Z5NxQ3v014LOjRxAJYBz
4Xob21ptM3XANg52dBgW/RJXGvOqtUWDpJvqgNpn3Sxqt9js5hF6JKy1ZeYU3tfPn3HnXmBb//MV
AJBcf8WUivUp7PEV6bI8Dm7wq9uU6Er4Wcgd83glhLl8ATKNlQYk/OZ4sHmgujvaiN8Gep8WlcEt
wjg4qKL2U2tBLzpx0YwOaFsbi7RgVOZxQ/EE0f//Qj1qPTHrcpigHt4gkOWq83nYvXtP19Va6GFd
iBBGuR9O0Uh1XLYTqIPkoWfAid77FJSJmPqdcIz8beKL6jzQz0ANwTji364lKlMk13MnjRvtSfCP
Adx4dPIfKsdaxhx9v7+4C1GMJy9ncRpVI0Shs1DyjoGDvu3FzoVZXKS7DY+F/J5VvFoZo3N5FecJ
fO9xI0ho47Wl2dE3wreQOeVDbvMm3d/eIpTeANJAEgUhNOzT9TYWTTkqYSFNm7fUa10b3CIcr+mu
AICK4PiiXQURw7WAYBKBuA6VaaO8obdwTGzkzQ/dPuFNa7nhGEOnN0hv/xbEKIQstqo4TRCEx0u2
248QbGv+9KJg+le8MsBhFy8b70/tGjqp4OY41mH4eNL/58eafoSpAV0MOB7YUK9Xa4FeftRqbKes
I5StbXUtOAFH9W9oCs8rBYSZllLwgyrzjAlSGpetaEybEYRtptt6LeXxIMPKtKcdmW3NBQgY/A+1
m6NH4QTSHZ2scrKq0Y9i4HP+wRHTEh9Si8Bwotue0aFJylSlbCrkn8HoewzQ27sOMGTYOvxsi28a
CFH9AgAZMBzA4ND2wA7MMAZ5Nk75aQY9o0D2+bL1RLdwZ1gbwf3TeUpkTxuJ29V353W9EsuWSMKT
Lgx5m82b9tN8HnQ7KXzB8PzWrinz40hiAdNCOLfmNkNC14pwnpb64bNYzOMwp7NcTm06gxqxcNvI
KSK/hN/sBk/Ro7UK7KfuKX+I/px4tu42Rj33zQIwizZQJC0YQ14aSlYYZTGjdNF7urut9yc0GeHP
UiUB+cIkFC474K2FuBbJqI/ZKWBKGcp5I9rSWnWMFeZFEV4q94Z556w82Mj/Xxg7s6A2whNoCCGl
c/O9bB9nEtmzv3/86Mmv0JHsfKHY6aJAD49iczyVG/4PKhsVYlolxlwvkQU657UWoAcVskcPMerL
7I+k9Fs/dQxvnxNlJWEamu7lKw0k/a88C3/HMF5LZ96TIeyaXkggXV8h9W9XoKKMvHhb+wYyKaON
D7ADu3bUbbIVluoaTNWE53jTI7wOyfAJKE7h2cIUBPCDXJvFDOwURdhUuEIeWuP2o2e6oac5jVsu
0dklOahpI0SD+yOjYk9yZBxdju24p2TAuKKYJAFgh0D++gtOmjI1fdTPm+IFM0pOj/UxP8jvRu/k
u+FVXre2Yvcwl/l62HP7Tulv367+b9lMmGNoqZmrYjeDMb0i00Je1KDoGZfBd79pHvC8q04JYtDQ
fv9V2i8aTHRnf00kcZ8Xu+dnE5zQlv2YkvfQ/rU4YoQXJpOj+ayx3fdNCK6aza7eyZ5mt4un52Gt
P/Ks+z2LcLlzzGvTzakhFxl2LkOfWbvONimvI4ee/vX+AHSAVhyMwqIBLmvrUkxaDdRIMzetah9A
KLLJVzzOhjtvB4q/dJouNAB+znmO4oWDGsuNmhpDEmzM5+pFdCPQpTV26o226MlLkCoQN0JH+MAx
p3duPsQClAC0GUAVSHZfq50WiX3eyHWw8crInV+ziiz7D/UIU5429qIk01J9nVoiBg6404QDj3fj
jtWDfPQGoP8Bw0HBB38tX8hCZeiyNtisrRQToeUXYXf6nX+hv39p/ba2g1Mcq0O7SPzGB0vNQdzx
WmLPxD/M4QLkCO5EWvDEvjMPitSWklVoRoBgEXNW9/E7SPM8ay8vBlfz4seGpN5poaMrfyYxOT7q
TkgOu1edvO4kOzsMSxA+ObLXg1o5IbMr43ZwLMNtiIfsCh3Hg6ZA0B2zgUQslmnQjoK1UReCp701
i+K5dIFRegXGblc85QvpEPGc1Ts+/rVQxk8EFUuAFvQw2DSP7XpeQDdcOg8ht3moi3saaKEhCadv
YHFo3rrWgKBohxad78Imm0iwjQ79UlmDdGFbikRdisvAj3ZgKXpW1+E+2AkbHhaCtfxIiSG0AH8A
FY8YgLG74xSWNSjawm193JuJE2/15QmajsV+cM7xviSU72mRm472uF5oiQ6GvIwELAGJ7g1YT73U
SZx6DfcX7Kd4YdEzTNCwu7cOjc+RzVqw8yrRU4oUJzQJhuxadiqNNUZAYJWg9INzug9W3fb0jN4f
dYnevE2yS3fdstzGIuHmtNiHjYoGvM6i0zhoex7ztALTmoPmqgy3GpHqbfJZvga/yj1m2djA16xm
xQP1k7BRnidPWPIQIWfeoMvLzQpnL/dQdZNZQnjldm7mYszsPntHHdQ+beONFmEEyPu07l3xaScc
eoFwQWvs2wT56DIAoEdB4hJhEXPmSj6AebZTw23z3a9mm4O7vGmFpz+vICtOe9MwxYOt/0foO4Db
htkwydJclJ65mp1s1Ww1fyu4+he6YTEhcGU587Z8SDCwIYDr6PuIgRCQpVsLqYif1ezGk8P30Ml9
6I0EthGwBGa5dRYZVViM8TbCwDgbfFuvLbAiAHNEJFYBB0Yes3TV/ejCk/ue1qKDsdrFOmhsjr6f
lerq3BHOIx+NeiPIarHtjNJJmlyVp7Qatxkp4I00NshuQHgjA5Ov2/Mb/uffH4dfk3PCR87ktUZN
JgL4Y3RBmI8AVSd/BLsnrzOKYEhR+h2xnAH23XZEGMF16JTwSsFFRLh29zz7iv1yeKAies4w+B6Y
n+ub2rXCkFpRNG0n+/d23Tu+/VY782fnhj58c9nGlPXXmPwGmTt5U12y93JnoS81dP/vj3vMaSRk
+fu4/OxJ5Lz2qEU+PTwoxFltevvXd0ZWg6cSnRwyu8UDlto+zajspAX+tXa+e/v9u3NPRAOLwmB/
63t0iHoK/vpFcWKrwa69J5OMtklOy5Ts4Apqe4Qji42yeB2cXzl53qTE7eyfteoMHv1hS9j4VuiL
oVONcNqut7+3og025ZeCLLdfv5eLx62z3S9rF/9s3NXqfbH5Uy/efM4TfCaT+ekLGC8pi8ckGyR8
gf67deqNbi9/770/nndwHRR8S/Lk9mShkwVxfXe3sV/8jUvIgazI4t0xuemMG2MO5b5QEbZVRp9U
NTRmfM0JpH1vBmicft7wM+T5p+UyHnXeBwHGEkGA95JDtbZv+wIF0/WJbC3o2RFFJNvGut8877HF
ld4s3MNqsXl6BdvG+vkBevDF8/HPnaLMJwE/ALQTHetEie+ur4UhGMmgCXO6fRNI7zjtMlyDwWiX
7kcnN4nmg57drhxpUfvmEp/ULsyQBLgkTo10QOV9J9v2OR85SZCbpw2InjNwX8TsVxDlMb5DZVgo
yFtJs9VPANUfLTTUgmXNJDqPvfIGawA4KhoFNEycR8sznGVm+ZWeG+Vole0WIekEKxC6J9t0Aifb
Zks8qnbo8Wz5PZEoI8OKQqpkYFDf9Y5r5RzJhlB02+wdGbOyRXZFc+GUTV/advACIvpWQiLJiyzO
rrLqjTw98Afwj9CXh+aLs2t6EQlJmNjXCr2c7Hu8aa1bd6TT/Tr1246j5zxBzPFp0SkdAfpGV55q
N91eQWvb5Nayp9ec9MKNj4vaKBK/iHTQ1wN0IzspMpsiqc77fj7Unxa4Fn7NX9KTuLIw/QK9dEt5
2YdEHIj1Doq7Y3cEZZ/3842+Yao5fwBgsXQ/NYoavD5MVZijSTXH+TCswkcVaSw8x8JOQzQzL8qX
XXzI4H1Zy8ZPtpnGOc/zgV3eXSTpUFlEuwMamwAYZxE5ZWeNmXgSpEOBR6taDYticJM9Jn4llZdy
YTnUlb2RhkK+jt4dYCHYVI4ySZFSzoF0kGpn0L3EMX4jgkg9cdM/jzxprE9PR4wCHYmGB3DQYHQt
YykxKLuO5twKH0qQNoR4c9Hr3jkZgIulo3KdAzYSRNciEnRANqEgcu64uT5FzYoD0Tx1yUPxEv0q
KmIeqj/V8+h2y3Rl+u1zQJneOZpzs51Ii6H8B2A6ptjDqWM8KXHCgVaKPm87u3MHkMgimbyUQCa0
zzi35GYvIYkit+nwdMCODWYvM63IjLgPxa1CRmdcCrvYNj3R56FYWJccDSpXYhgfdbIMEDYLAha0
Gp2TfwILI8f7vKnH/SXCoqg6DBdDcuP6nKzYyERBjcVtu8QdR8LAJI3zGR7sFUioN18/n9D99fxX
GOsdRZYSJ8WMbTv5kWPZ8oY3ueDGTJ437G8BzNuTBsmoTOL5XAYXjKwb2eERbdxU7JkdYx+bSrTm
ZhgicWs8tQXJKpsOBHkcN9i+12CPMfFY2eDEh2gd7YZP6yEAwAmDHD0D7L4/byf7prNfwjwKrRbK
VTYk4rYBoTcVa61ih5vToXt2ZaSYPWXs8ZBqZpNRXW+dATlXzTMd9ZPIaGziref+rfr79JhbVYRB
1vUJ1jPZ4ToBQbnxIPsCMrg/b9utkWdWxFwrIW3UvM5xguh7dmYnQhpfXubv/YKnjufGy5/2jrFI
wGsPpdZDUvBgnVn1T75EwofTc7m2dvJSsStPfg1EhGy8tifeTWBis7BsojiWIVnGUMJyraCPhbuP
PP1jbMcMfp4qG3Fes2d52egrH8HhZOfgc6OotNrWd9ZBbWyrc0Lu+m4wC2flp+E70t3UY2HSRFUO
jjMtSqlaYmDyKnXkZeUYCxNEmtxjpP7jzTFeyGLMiiwHU5ObJxFwps6d3JNv+IGT+5GvuIXDI5i+
fTlh9C+E0Y+58ClzsBrMTYKFLR/9B47m8xbCWIxaPTWVEuK3ezwnsZtB7wdndIFWDB0u1OPecwx/
w0C6FBlz8DFcL8RS+kwQ8krcYqgQ6nOgJFqfDuU2sLn4FZ4kxkSpQg+nUYEk+ko2JHCAU1zlqOzy
btV903GxJsZESUmmiBVd0+D2y4YAnrXtQDFRL4p/4mFcCGJsVBmIchpOJbVRo6Pa9Lk0Vu2/3zrW
QuXdVJgaFtQ7/XJcJg7ge982RlI/clSPd0aMQbLG3pJAWQ1t8ApSIdFl7ZB0s1Wfh+C7+4pc7Bxj
lbpUT/PghBV1eBVTBJ7wAe32QeQs6K7x+1sM2wMWlEKHuZdYz+jQx1deIhSyeZbnjhWXEAeZOtqv
DR3p0+srVJo9Zq1bZ8WO7ARCpk32+r8fzJUM5mDmRNXCzjyrdEMSBxkJQmfk8l6LO/t1JYY5ltI6
aZjcUdNjadDBKeLxG3yuJaA3nbHUl1JYhFQoplM8x424rShs3m5Ru5BQucj92J5k5AEoTpqzf9SM
/SSSeRy6Uw1OnQ4LU/b6A7Wrgp37aUo6R3RW3zy7cO/dAxu2hegGJV4k65l9lII2TIreoO8ekO1o
cBtxi4z32Em5/thtLgANjhey2FLMYCUno2zPsrJd39vhIzpjnQaxI6BQG/kp2Et28YWxBytxHTxy
je3dw/x7qWwmKcua2lLCs3hq1lOn2f51myuv39Z2hDiPc5Z3fF1aXtNoYzXt4WbuAip+Upr0JjY3
JircJlQAkEBUAD5LbV4MeQNLggdDo1UAxBGag0STeR+lqIpPsZ5IeEtkO3Uw2+9DLsnwi86PKm0T
BUTgjT9EkbPIm0ITK5d5LedRE3JlgFwKH7EswPdiZH7nzbDDo7aRX+gY0cXQYQRasG/fKcyt4RSD
bnM8dOkUv02x+HANGCXuJRmzVCYML+hW2r6MnOgYP8aP1MQZbgMe4KkgMcoCj/mOljt4VuKuXl+I
Z2230KRh1J5O0jZCi03rbOuNumo3se950m4x2tG7ZEvfM86d2817T6VRW0MBHyUnBf99bdAlbShk
cWpw5g+YLuU32wgPbuDTOywTGdUankrf1N3Op30hkdlqUe+nUIlbzImIbB3Gd7CNp2FB/YncbzAm
AFEdsiUSUdYjBkzSKDLwQe2ok+Az+ETiq/L4wckNlIL5KJZyPxHiqBVmbIPla3vzAdmvh241ezJw
JJGTiuBNaD4np1+UKG/1iKYrLj3+Tc6Y/QTGbA9BnHSFik8YndSJ4CYU2+AgL2cbVCdbARdCOPJe
85v+QlYm49ojVmp0Yeqg9i4Iek6+co5yG2dyNLRBPfGaJe55q3Ro03+0jbUwRq1og2LW0va3so7g
FNO2pNJGMdXn2M07ccWVIMaktDOmK6YiFqbgOhW7xhZQtMMA85SgU4jrFd1LWl2JY7zwususYKbr
GlAqH3F2CWrJPZaXHQLYC0AQl/9ygYw7jiDHwKw2enK4LDQGBIDdNh5zf3Iw/JnnwnIVhfH7LGMM
VCGAcoL2wsl2lvfX6Q1orxFWPEaZmzouq5aMURpbZRI6Ayaiw0PULxOTWN7stI5AQhcUfX4AIyA8
aPBvS9uA8oROikQTd4+pJWIdqUttZSyVGcpxWOs41W7VnpMyAQpl/Z4aK9URtpLdHKgdsByBm0m7
qdkxW8D6jTq6EqyM3kzzIVhVO5hCVyH6Lnxt0QVUYtf3yLHtUXXxLRt9uv0qfdFR67Zbt+qJseqc
FLCU0C7/YQLuUttZ5ERWDaal9VCGwn1pQCsVOIeF9kBnIHKU/J73Q5sKJbAjYWYXC3ArMT4iQQue
tNXRtWucLUa/6gEqSHxuFpUni9HwWugGvYl76oT0jvQ0erT3qXeo/c/98NASA/0g9FlMcKENbvqI
qvStrv29VEbljbno4jiE+G5lAXKBrC0eveR/Jcj/S6v+lsJodKIrQZzn2NDBhtts5/v4gZpFsBzs
/1EYcnF47JMKWy+NORgpkG2hSc3+GDg9fT1xfDJR/1mkhdlQ4NIF5xz4jJn3M1VSZHcm6a/bmqCN
YEZzSOji8JY97oPp8di673ptcBlBlwduLchkziwbDNC5DoIEBNH0PTryi9Iuj7SQXm2EyY1L4pfb
wou2BaI8YaHxfNZ7Gou3FBgdVAiRcWQSjt0UWFZWRvLWws0woaGUYCHGYwMvnZP8uftwX8piNrfq
TDFtddBmTguEy1vLHoFeAJKXH4TQe8ZehEtJjEsix9nYqAlWBboer3nvjwbwCQHmWrbf9Xu+qzzM
IsEKJ0725K77dSmXCX5gZ5Kq67HC2gkeil0Pn1RbYyLxtwGqAOWPSFpABf6BfQPhGO3G1cEVyhr5
IAikU611Mt45IDP2xSoEMkRZzCMR17zg9Z6BuZTFnKCkF21czS20xaeVyPhPs+wXvPrgvRfzUghz
eL2G9qhThQXRO09NJ9z6hQYH7+eN44lhzkqrmyEIi/O+nZD47leDI5PA1d2fxdxNbVwuh/Ei66mU
jSzvZVRV+33zoKxDt0CaqF+orzGHMZO3JMaDbOVBNuZ0oKLg/2O2IcbLjdB23glx18Q4jjHeOFMD
cgNvKvX3Q5ea5RGDf6Rt9U8yeZf7x7ypp0yoCinEompndIZd7EbI7Uc+nLd/qRCMJS7yuUFbExYF
YrQNTQhRu49F8cwgPYUb43RxYZn3swAtBXg+sKBuRd+0k6++TzsapLYoUncIm+ZiYX1xtPBOohrw
l/9aCZboVOkDqW0iCKX1ThGJmcyeV5NTo7HnZ0n3/G7gTjEcDJwEIIIzmfMysrmLUnWSUaMbdicf
SIKN4ny2KMEDoRiQ92dcNLd6egqdhwfe1t6xT1eymSNsBMzCFLVZ3q7fyoPsntbgcwDAFNBLYKfA
G5S4mZcueHtLLQVzoFdSmQNtjUop5RErRv+OLZ8QZwQ4x2aTHcadDidTOf68xfdybJcC2UxP05q9
rKH/b2uQreSE69LbLw9uuWsOz/4XZ0/v2JQrWYzJT2YTM1UTLK5zVWSyYqRIE4L+cM7lu+cHXclh
rL41jnGr1ljTW0XKX6ItoCY/L5d/KC7/1y/ZK5wz9UgA+C9nN++4QJg6AGYwtMEA5sfywcZAxEjo
/aL3cUSEBiDjtly3O1q/5sIO1DuqcimLsdBac1JyqaSy7HN+FM0ACVBELabN9QtUKx1L4EdA1Bqz
+gliCbTfoi0W9OvMS9dl3SmTElXeqose4S/qbshILR9PiPNkDwk6R8S7x9nUezfxUibdiIt6r3ZS
cxVmQN5K++Ahe+yAYxVdxTn25Nx1/JKCXLvdKe7gcwTf09dLwYz5CTBCFK24kgyccrA6rT9ObuiK
W2rveoIRcM7gRP64iwZAB7iaxFs0Y356uRMxEE2Rz80Opx0aaTBSRNiBZwsTRUc6UlD3FAzGw/Xh
mQSeaMYGqVIp561BLd/H9kNxaKPUYnFAonlcPKFln2fk792Zi10+3+aL4wXFV6GWOXZ5svUFyNkq
sv+dOku0OsPY6rD0NY3P1gP5+rebfC4EXIiOWsXoJUwbQzvLhKKbQObl/rg40Kj6vXA0JAMfeGEo
R6fOid8LkWotGyNqYdRCgAGbJGgI7JC95XmkNy2IiKxlsEhSoCqlTzUZW2vUQlwVuUb1Jy1Igg7r
vbePyR9wEtSuLtEGz2/OdaFm9cY2XIhkzK7SSkoSh9hNFN5QKy9WFdIG7ap+1P3S5lZI7pm/ywUy
lmiUpraLKiwwipDh9LbH8Hw15DfxU1sJDq+17e5DeSmPMbdWD+bHIvh/XVFt8G67hY3dpPqZgrz1
uwPj7s87evciAmhrSZhSBhA1Y38EBNRVK+jyNn8LMca8d8pXIBwrxdV5PJN3tfJCEmNtTl0xWEoF
SYpEMrTMaIhwYxjzz+4r5hEx3X1CLmQx5kXU67qWc1Pexmg73jwOJZqZ/tW+sQ5q04SzqsdYTdnZ
o0ymE1G/TIvOgS95JoSzcWw/pxaHqWZEBo1e4ow0WwzhKieihPbky7xDOj+uNxcMtBdoXEZ3Oxi7
rx9CvRlyKzMTZdtUqEbqFclCu4qJ6Jn4g0ThfnjlqeC9RDvmMliiaKArDeQ3zDXTxCEtpVOkbIfJ
zfwB9ljFs9t8VuBIlBGjWb94Iu9uqWphYgmlLUSj3fUqm6Sq1S45KVurcsyUiKqTayT+mo7J88ib
RnAv+gSzPvoi0EUGTleWXaqIGxN0WaWy7b7Dx8zvfWGn7MaX0/HkqQbHO7y7sP/KAvz7emFD383a
YOXYSnRPFkQ66goJj+FX4fyvtKpn438hiTH+QgjqfWOAJNO0NZCPfY7fZUVS2fv5nt3LUV3sHgD6
1ys6qbUun6gcgYjb+Df8Tx13LENF8nSY/Pq5+TCWAwjln3+Wy9tIxiGMQC5UBinEFjUJasDzPQNV
8EPyWK+Ew78TxVw5MbbQeJhAP4Sn0+MJ+bAgJ8UR3MWF++8EUat54RcEAshAw7Y4r8l8kV4DgcQx
ER6k0JZ4qbc7JW86MpKCfCnHJIiSroUpAAC1YO9En7A7LSY7cwkqdU7ihYvQlRzBbRzTQXGS1IsM
Lj36PRe6B6JL71n6MjkcRneMGpgaYWAwBBodrmDcuf4W1ehDPW2MdCcutM9uMYOfIHHH3Fe2s2tp
dochWKU78e7iHf8Itoz2JdF5k7CozH4bzakczEgvd/H77OWHD8EeDiraI10TK5bX8KvTZ8PhnfKd
jMa1WOahbcewVUGtXO4EX7QV9AydnuVlvBjXlntK7TaBxzQj9xWhe5y2pIJQGvAW0y1e1YZjje5A
TK4/hbGz81SGk1hiB5LljFkMmM2Gtx+Yh94W36xttUn8bz+3hYOJqdI/6/qd7D16KcCmht4XVNJu
0C2zImZAusXVDmTtqGGCxg/tpuFe5pSX7un5pRw2uRHqCuacJZDTe+mxPc7IB0gk2Qtu5fQg/xFc
KPw2Al4/ADfH+0TCp8g1/czLF91H+GQtea1bZ+/++gUHWxfUHc3MJtqrWTItCxOhpbpqMdN2iUkN
oKM++aKrutp6JKBX0f3ZTR9L+3kATvs55dIz3LHX1+IZh1LVhqzuaoiXV/lReIuBtRdQJnUWgJlu
AAxPSPGLk/O5A0WATJl2tBsUx6QwFlQLtcpsT2O1s3x5lXxOFQl+6U7tNmDPCtb6R+hkHxz1osu4
2eULkczdBmxGjYtmqnbRUvtU3rDcF3AzfOTreDnFxFolj7T4BpQHL3K+zYxSMjZKrg+SQBAksGvN
m8g8wYHZgSMN/eneIUXUvOL1z961Xbg4VIEwiBkDA65NZopZuYIyYTIyKvALIMc9wQUkKMKkkY2C
cnC3Vr4ov+h3wuuQu2esURr6r+Tzxb54peosnzClHpI19OrWiNG1x3St7mf73XK6tcHZz5tz1BSQ
J+GiYNgIilEio65SrJ4SdZjq3fSiYi6wXR8q1e0sjhdzKwUlS6CEASHQUPMyGG+izEW9SboSjOke
2pWUnISI7VATjjhybqI5mKJLOYxygK5Ea9QWcswJll90zWSRZIt+JiavRfWOJDzt6LulHEe3PEBN
FYYz4IX9Lnc8mrFOiMp5tW88MPABXkpgHu1Or6wk0iABnqxXgYIjXpreA89PuQViwkKKmB9JFQDz
dFnvvAcKUyyzfsJFzmWivJ0ek2P3At7PQ2Nn4PFJSXiIDybKejNmi8jki1txu7OVCAwwWQezvBEH
sQndoc11sW3qeTdhbsAINpvyiUJ+RkDucndaTyQ+IJGSLOann20YVYYrE4aVX8pllCXO4i4XhWre
vTkHTsLtNuZhfpsxj6qcoE+6xm9bRF189OsWGUXNfjiB3/HnRdxQiIB4/moVzAWeakPA6CxImuyP
bJEAQWgu1WXuz4vmrXHeG38CC5K+w3MLhhHUud3C//kLbl8f9Nach7OhPYCy4jGmUlDzatCzRNuN
/cJYDZsd6AzJ8/vu6cv5WZJBd+36xMAaoNHOaA3BOXJv10bZKBXdOA2KumuPp5G4wEU/WvbmMSTe
b4t4n4uYII28xF+NneDYrrtZvbp/yPvm/fmpW4Oo5CsiK//JXWx++f6D778dvx+eQI3hrJ1w97ZG
q876YeKdz612X38zo2VhIJZlOxrqbv1WgCgLkQCaAmanIPIiBS1iRVD3ckdiAs1+CIncrpoN1MRw
NG6++zz1iN0+jHlEA7IkgTWRzW1MVpiDMCLVd95yKdhLMCb+0R2VfBquYf8JnD+HGJQQIE4DTQF5
8o1l+vYCijgyPX7xosuzE/bTpzBa2+hhNOUGPiUj0yojb28W+dh/oB+H1Ju3D++4NJ0/mQ1KCkCB
D5/DWw42hZLAzgI96r1T6pmT97Au3G790nEHfZxbCpivw7WiYz5UBSaJzSJ0ZRB1Uibqu9HLCKp2
BnlJFi8ACLu0awjpQXsfkj+Gu3g8HH4dTOeRTF5ONoBPO/aATLr/zWe6OQdpNx8FNlw6Fxk0Rgaz
Za0i1l0MGqFds5pWwOB16CJp8X0aGH47EAXUb2tQp6zeFNAVQdWOfwoU5fDxmJxDEAMU9uOfJVgH
T0sdEVhsq8j9G3YQAQqmgvbmtExeMM+MvPZ24xGRoGL4wLVVt24A+AxAUyHRsYF0ZOv1/Q1TU6ur
ODN2bzR9XUP9X2Kk5VN0lCEIRp0rBboRqBjQLZnAiL/JgISDXcLPNPdnS6LSlBq7mRgrCaJ/BEhw
KJnNrIeubIREMXad3Xsj/miwjhMI7XAvETQA+f+YL0cHY1Jx4Huc9khO4N/qXcpwlJJDuPgTumQT
241MIqAxVw8PnW1xxpgp1J7dfCVo7OiYdeQi2dxPNKdlOmWWARfAIOnyBCYXyaNVFPDLhL7k0GJD
Tz5TsimWJSr2FGc3wOfX7Ijgezh7dvtegqFXAXMkuO8RXbF7BlYtDFTJ8TU19qUgb8hBOQbULyMK
wYEhyWEh2tJtfNVjsAndP58m+fyk9EkVNg5c1OIn1bAJDMcPJycHzQ+aKngl29vwD9MPMT9MxEhH
jNHDe3StY4BdlYEeFibuLsiEQYwa2aMvYDTQSA4mec3xBbSdA9x5OwSjDq+h5oYLCJ2m4LYRVXCy
oN8ULbTX8nWhx7ziJjF3JZ3Yt0yWIuhnGpAhhuCOE2DSjhY2L5KxeQWZUd/9CDHPRd8cMK6VAi6e
3wOSLTfPqMWlNujBcReRgQOv1PPXz+cp37uNlJ8ToYZomuDJuP7SoR5yvE66tqPFVxPFdMwZ8suD
4iE9RX6raLPXUT9DEpUcKWVwT46NPRuO2Lo5r934jr9E6Xow4hOzwJGjYglfBiWx2kwsjF361orO
xxwSJUDoCkjnY/iS/v555bdAa9x5k/JoIiUNXm/WDtEBbVnXBsZu+6YRZ4YRlRcg5zLI2+/tR+J8
FNDqN/xnSGAubXqzVPxZ6KndP3M+hZq86yuONaMNCe15aL+6YQ3StbKt47yxdmj2ejxGtgRD/WnY
OrKDgk05NJEud0Pyeyb4K05hUT8605qyq+Wof9gnkxNB3bpY+B4AE9FxJ9PBiYz6xnWkSUktWLtp
dDVML8gWUcQHfN4E8SBQvpDCwljVeVJPcwkpc2AHmCmoLkLFPj1/GiD/6A6TwVnUHScZ8kwDsHKI
pZHOtaprRiKm0pQFuxMRnkTYqegI7C6u5RHxdYuzNcBGBjNqrHY9/Nafz/g2kLNQ+wChDxrtcMgW
c88CrLQ41XUAi4AOrxJ7SubJDiR0tGkdxxmnv8WqEwba4h9w4YFhh5GF8Xw5RrknwS6NMJXX4VFP
3yY0YdBgWoG2RlYbF4j5fdkcqkYXJWGXbGhSd0QbtUAkv0GRzEYv9cJcxq6QufLg5Xbl84zrbXIN
4rGNSFnQwbNIXFyfYxYHcliXpbXrnQp03w1sU0wMt3R/PZfwCEWf9+jdlqQBZ0chBy8eWLYAOGIc
BRTmmrBT0miffatgixT26dJcZe5pOz6CLDJ4CuGpoh7DLfvcPP3IxdCkHhIaNNRhU/b5NFVtOkFu
4YLG1h8eMGV3GTU7ZaHzBjpZN84QlWXIGBoFRUV8wKwxFDQTg0v6aL9++w3Sbne/lwioEb884NQ8
GEegGsij+4jAijw+Jo73BziAAl5S5Bz/uIfjb9D7/mmBDNjgRV3t7F879zDbu8j9+n54sZYP68n2
DbioKzjIv/ynhy+EFg/204Ptrpyfb9rNi8YshDFeaVEiKUwXEu7UAwbL+eDQ5OXnbrygswwLo6JB
TAvSD/YGVLnen4Q62osrycn/j7TvWpFc24L8IoG8eZVNn5Wm7IsoK++9vn5i1x3ulLbypmiG5hwa
GnJp+2ViRbwvpHJn1y8OD7Iw2Nzo6keijPJe5AyShpyrYrud9QcCjrk/Qb8a5pP7gfw+gghWhDAu
qtxkK/xJLnbIIMecq/nH8RNPi35VzevHEXwpESBmYAokfm6r15vn3avVG9aXamz095XQO/c/Y17x
BuBUxG0IgBsyrKCvmn5GNCoKU2tNfOwGvRjgQYqQwTqATDsEJqh65hf7NmYkOCAJ53F1YNTAQUHJ
g3oBOK5k2kb1kiMQBKpZuwAlC0aNt500s12+vn6SY7dIRU3vR+RDoBYpkBo7CIyl31Tvn9nmxqGR
PcWt92AwdsFaBDFsPZHX9yeTbLi/S4r0owCiM7DFQSwFrgTZUn+NNF7bRmPogclC/1ckFbqG8G4B
B/HLso54ePrbQy5Gipcr3iHf8aO17wF6ThzpUcVp5xbe6NndrqFkA8lrqMohuY96KXW3M2VQJ0qr
RkhkaXa2gXLEuvhGdzIhH4bbDPlLzt8Ui0VK2gEjZoGyxFFGYgnbkspeKTGfDYkUxcQ10FkrNY/n
zxzE5KhQLQRQs1TrryloyMggb4dNOoDyXXFsJDmLD+m6IG3uJsMhcEL76Dk9+kf+1dt3D7U1Ao8R
6BGyHWlvFMnCDcDRrhf5CDh3aMfFvkQ1mDoIFVsGQygnAHQC/CygKpq8JLyeoL3yCz0o3iITJ+39
wB6qcb9qviCqA9BquoWSLPZVuSiyQ5CYz5rVkogVqa7D47M1IDfx1KAIKy8Nkn49YRROHmIJhfhc
c0RNzvhCAv6VQxrbaQt5Bg28kWZWraCrkJgcmACX5pW+uCFDgpiPjA/USHhKqYu70lqQ8RUsBGEh
u+yd6vBUBkbZLVRbZ3ESMYOoFoESQksBbCzT2eTQFQamDy4/lLso+mlApA9p6eizgmww6AIeF6KT
3wtqercgPAJNgAzXWYXWEWUukmI3c32lOESlLivoOs70+FMK9NTX11mnu40eVOa4pJUzuzbR+Ikn
CvVbHtzYiKSng+SDGKKZCawmg4yEBwiiOgxPMBe8Bfolx1xyIGoV8YgTinma/yFoFRe96WF50IYn
KV4Fn+5SOeqWBVwt0OjGWhG5hOlAZCZxodXQlgfVaSEEflTaj3+9+0maA6J50ABXofVJGQAwLu8q
gSsPY+1kuSMIr/d//8auRhUKYunYbtgHNHtWpSihkBVxcwj0ETS9wSHO3hdWgTIBdRAka1D2AdwO
Wt/weqZz1AtNHyhjOe473h7A/eTv2/Jt6R2jz82vFWQVOI2wDvPQ1Z5aicWm7CtlHPcpbwrP7lU0
E2S6eVPVjXBJFZjavrCF8AupMhn5J5we+iELIGuW+PEg78PA6hDGHw788Jzl1j8tDbGCtZdAcAxu
UzyZ1LwpopgmDdKte04DiUOv7JWN6i8kIKn9+x8bcEYJUQhM/bpxf1yLIm+lpK9Fee8DAamxRi+1
ujcuuLyU//J/jaCmA5gKUiG03nXOyYzvJZK8l3Ezj6vFF4/eYBx2FwvJLbwEnELqHtOlFyRPjmLQ
wOwF/92PHxnfkALfuL8Y1CMHJTwEplCLwJvzC0ugHjnQcUZagWamQ1DaMrepgPEKuk2YOqmVsQuP
G729OFS48cbAFjJXJMifjqcqM1YK8TocmvciAnBLd7e9qC+F2rMRUVaoWQvEJAHOHFbYE2u0D81j
G0KsTPsuuIWpo/cYPRyyPf7sMa7nazEZYUjIdNH0n+Lv+0tDA5RQ6xIJ9BSxNOYLK0W9zFrvu1HO
RgNyBoOVv6qF3gN/hvhV1BtRj2TQhICM/hUlwufSYTbxG6gwayewfWh6ffff+SnfkFz1/a/6JWj9
87KSrwLpEqreuFRFWaIJXCUmaQKW71B8ftkHur1HMUt/Q+YccXfyW2MCJcxAYmwkVjxrHYG/HH/R
ffvjg/DWcSShbD2cn3fX7AX6Aq1FUsc+kus8EIWZnUOBBhkRPUCT7AkKFgx6oy6WfnZ2u83PaQvg
ytfP/RH9gozujYjaMaWm9go4aUcUKzKkDLbb1ubBURKiJ1izgdre1qvwqFnuTja1t2pXO5JkBMf6
ZKw64HdQ5l8J+sLVQkd9ZJbR383jVsHzDn+C2lxurbKRK2UsxIgzlMdRzdEAxQpQwXl+RBWR1Q/i
eWEaZtcNZZLs9z/7OQnEduw0mBSFV9kgnJOEhiYxrqiXFPpbgKUDudSL4CTrg/GjHoS1DxCibDWk
scvmYpDh6zw4lu3Xrl7YdLTvD7QUwl8IIwHPhPoh2L6n31aMIBxqxghnDa1VT+5PeewRbps+7xQq
dIXvz8RsImBMwM5GeE/qICz59z8TIXdeCAB64B4U3ow0EynCxN+qS0j2m2MCGgDPOjKTKOVRS1zC
rehiBWZG1GVP46qGgEEC/iQUy2LDu9wfE411IDOIm54AcxByK0C1TgdVh7EYoV+WObiP5QN3FTlb
BX72G/WKYbA38llqLQ5IFWlhLuk0JLxbIrQHRjgIKEBwkJ5MVu06pcr57ChdFMLYlJs1ybj1P4LR
45SvM0g42NxSxEryZZMjDatIfyKCU9A2KtCdFxzjSzIobvMjD5XRp7A2OEUvCyOFrOLS3py9N+Qq
BA0baOjglM8I92N4gKEbK/kx+snX+UMEHVSzAM/R1V9kaCcXETUquORwz/B4gmCPjqGizGtrL8Ko
KkjXQMOpMHJUB3eBLn+513TQM3UdohqwBAa+MZmocKGsgjUEBT49mWiwZGOk3/KjBAD4NRbXAtgE
o1UIdo3Gvr9NZ28qcN7IZSAahN+DOJE6Ex6TQTSRUyroMobqY9zt8qWc8cwJQY8t7lRQ3OMiQVWY
vkl6tx/9kKuPxY93qsSD4tuPLfgm749jdoUQK3CsMGfkraTjpy6reo1JxPooOoKpnJtd+HjfwHzX
TQ1QCWP4cho4QGCAR/VaRvFNhjoPJEMX1oOOo3F8kYxAKACILnR1IYxIXRsDK3eixzdHf41c2rr9
ZDfl1XPqTQSKE/elde4Pa34pUvaoR4hNXAaU2FxzhJTw2tvwV3GdW4IlretuYYluDg3AUWhHIK8F
bAc1tGZU4s6vxOaY2wLqhWat6jnYdTO7AT42NgN0OADs8Vqt7g/xV7d2eooBJ5VxJ2l4ZiDqRdlN
mmIIIgZTKqyCtwpN6F8fPqpBFnSaRXRt4frftqsYlyR6Y154T69W+Xf2gZSajNcYsqyqDi378DtY
ushuT4iCgADy2L9Ql+lac+OoKZmACQnRUgt2Ab33AXX55Hu7aZHfjtb8gstx45RAJOX/GST//ueh
DYSGSwMZBodNvAbqweiEhednbgFZYOTSIFCtagT0OrXARankK9I4HuN6gzRDku85SGu65v0lnQXp
UJQlvWgI0RQFiWeZHkjWJk2ulOwxBe2moaFDpoGWLm+mm3qfvi0xzv1Gr9MdhGIXizwsSC+QqP9F
G/6ZN02teQVSpcyRPyE/z7xItb52a8O7phswu+4Z+/7w6CI0UXgTQRGPmx+CNnC+qFms6tqPq4oL
Hjpgk9uVZsUgzOFMAaX+GLRVDFx8xrA77M1X/jN5aDhDSo1u6W2Yx0NAYCEpQXokJATtLBWrDkPQ
K2mWZQ8tzEaP5UX6iE4QD0KzBpGmzRzZSHaZzW4TUK8OO/SuWLEzPrBn/jw4tS2tl5Izs9eKwH7x
kkDM9DfZRN7rv+tQFcCvZiOQJyCkwUK8LZ9J+p7HO0hCZVCFIfEORUfqsijGBFVj8Oc/DKIdHoNH
/lW+Bvt24+7SH+gqbgCVAwoOymDr2NuEi+Uu8hr+3WkoFKKLAAR5JOqD6A1lHhkKhZGSUHiQN7KR
gkfxoQSlbWAXC5fibEsTQ4Q0BiLj6E8Ermc6lYLWgTlPSIUHAbFGYhUoUYb2p7Bxt9DnvNzfz+Sj
J4MiexjZO+Q1oRSAUtfUllqETMdoqn86WgvDWPplfvrLLKNBfhNF0BOgBcZSSEjvNmSzUAfEXQZG
UuBc6EJg7auaH2pJdspNrwIUl5f1rDTYCOE0uwZkOtezRvfR8ag3CxN2yzKeK+TqIAJPSnXTYbXq
mMcjk+Sn3ga4fYkZbrbHMC6oIf92jsDVoInpuNirsqjn8xP3Em1jQJZUcMOFGMb9VacdP3hiv0lH
ZFKwxfDfdBBATnU5JyTFSZa3Y7npOUfUnFAxhKW24fls4bgQnCsCVhLxUIZ8sWlyiWvKU/kimOJD
c70/jvkew88THhkUholUE3ULFo2nckPT4+dNUV+Yo1ufTjqxJKQdQRJI80L4rqxmvddUpyDWR1RL
2tjX/XFhwWdG8BgjkOdFkvhH7ZdyXbVCrSK/dfMTBOijr3K8wq/5xylCPh7NLXAtUIbB5Uzdy1nK
SG0dyMWp5020yhaFef/3yRdOLhD8Pnnl0X2EQGymlCW4nTbEo1eemOfkMXrTUApMTGnRQZ3d/TCD
hiog/Qj2GOgNaseObMYzqVyeeEjrxIwJ1UXRHtBr2wJdngFUV+oQzXOEi7osUj/bZaSkARofopMM
cq1fP/3P05Z7FXZh4FcniTOzt+Ixexwew6MLHKgCfMXwwiMv167vTyvtrGGxEGCSZAiCJhktv9Px
ikHMi25c9af+M0C9FfmnxuSW2oZuGEFGTcZtRvpLEdNMjUhosc8geymd+sZJm21bQXG6U0/3RzLf
4ig6/TFCbUAkdJMgKmFEThy+XwX+uY0WmqxujAPpKZAukFuNhJjUOOpArXyvkE8lvxuUnZJsOxCf
CQtLMt/pIHLCSnAEuo/WPjLQP9sgHSIPTN8ZBiLakvsuICXINquu2YT1gpM5u55xTHFD4zpAukYD
t/vUklZxghLJiXzi9GiPrBTCnSXam/mehgYIYi/4GaC/mWkoi0E6yHngyqcuspy4s+6v+XxBpr9O
vf2SKzGcHOPXPZJScyIjHp348d9toBYEpxDxI9LD1NUZDL2ncEWhnErfklpjAOqZ2wfNwtaa7178
uoJYH14/AZ5Siz7IbhZVQ4+tJTs+fL3L4vm4sdhwK/HSyADvAXJA5vLPtsqrphWbOtFOe6+2XXbV
lobKmHFs/vN0AS1CggXUneA4UWc97vPWHWtVOXWZ5bHbJjG01ooZ5//PCuUdjRzbhcDNKCcO9PDj
OQd5pGvk2cL5mD8GaFUDkhPQEIJooJ/mKimlpOtq7VQ2Bh/r5Rqm3MoakT94WyzR3jIGiDkhpIPb
jwBguj5xmcla23LaqQ30QDH8wjqEG2Cnuou3VE+axc5o3CK6s/+1Rb7lz14YIrX0hpLVThz4eTfj
B1fr2jlYQ8DCYiJLXVLyvbG5kRtDuI50NBKNGrVauViDzYgt3VMJbgFkwFG1Uq73N8SN3Y2yGE4O
oBPAUNDAITf0vazNGPfU9ZZWWS5um8p795YKCDdGAq8AQfmvL4WVmk6cm6qA2eaKe6pHkApFus94
iyRT86EA1wb8hIz2Z4xoBqoHuzHqLql7UlJdQr3FlBzN6ft/PqcKonr4Urh2EP/9Jqb+bAEpVWQP
AQJz6kACUD67jaNWhrQUzM7fMlhBJhNgQ4LZoCHYDVOXXOlF3tlrzkHsOEr3GGbmcMnkBQd3VvOA
PizaxIBuBKCJcE1SF6ic+B4cqNo7PwXoGwKTgy53ZnJqtoGi+xGS9jhRRukaOyMpFmzfWDASQIuE
1Q0+yO9p+zOVBR+rvtu23hkJPBc1zMqpwU/YOP2wcOvNdx/GiCY0pNYwp/jLdPeNDM+pjCx457g8
5rmlNo7fvd4/R/SLCtQmizwkIStH2Auh6KkJVxtSJhpS71wzGxyinrX6zImkhYGQY/LXmQf+COlO
8hyh1ocYl3qLysCFGFngRufslJ6XOD3oWcKPk9KJgmiBUwkmfjqEgB+5VgPX+7l8KZojtxeXvn4+
R7hpcIGigxneGbLYUwM1JyY85ik7q05oNE8xupwWvAEa/ImSz2/LAoI2gtVCcmZqomo0ROfSUJ8l
oEwzp0cxXCASjhvWytcgIuL1rnHk7SX7APOctDaVBSzPLDdEPkAm4HKStpmD0dyyDd08EprzYHC2
+K4iz5dBejF/Ag76kC5W2eh7ArcEMMlEwQqCVeR/0/FGXCJy/tAEFwFNdj/KsTU/MOafwOheM5AP
QVtKjy0IeYR6/+AuIQhnz+GvdVS5AXPH4YKTN7XOC33aDj6sty89iulgidWsINPbn1zPHxenlqzd
ZPOTsf6xRt1UTBCnfMvWwQXKRpDqZtC+BblRg2tMNDSp1v3zTAOlcfESa/DxUcSTgf+hdpLgaknj
dW1wqfR8HW29E6K8TRMCA8Ka5b5bMdfalPKFZMCs8g2rhCAE3VN4WhD2UWOMBJ/3htQPL9lPlxs+
+j9TU3395r84dKvpvKbLq2oJVDvfs79GgaFHmIyjKVHXI5eOaCGA/PRlFIzkJzskaEvsnHEtG3m0
TlpDXcgO0h7b7yAVXGSA7CMgpN3DBD5wpbGwJxvjKvQBGpH1KNWH56/7azi/DcjA/hiiBla4gKXy
HAwFT8NPflG26nfy3nh6Z8VHLiEtvcLmdcejQ7Q30jOB9t7/gNsz++cDqNi6YsU+HOoYy4ku2PPQ
66DMs1kbKlfX2lHW5oI5sjuoEzIZL3Ue0w7Vo7aHOVA2i8Yb//0gHlGRRG+us9MezPB7iaD69koC
5AIgJB5W2nusxFIt0VsZXthkyyPr3idrcBk/eg/sUkb0f0zlf03Red1M1Hw172BK0x55xYp2LRqM
BeSy1Odw438vzCRZmNlMwldAbyZYMKCWPr3ZuliMo5Tvw4v4mL3Fl+hU7BOnt7qr+OyfoguzlOm5
dZUCC4h0ApLKeCHpt9ELZEgisBhelVojCqzMu2LkEEXr9+1+iS3jfxiTwQ2A7BVub2pbekJUJZ3a
Yi7jHfwhb8+dFUMadBnYLdEMLsNSaf7GMwWvAt45+k5QmGOp6RzdXmw7Xg4vg6P5ZoIO39MlXkLt
kx+h10wAfkdGugQssxIVCI5dBDhnNwQXN3pq/J/kemBkfcPWujd8MSCT+jgtbJKZP4PrhXAPioja
cdHwVDQYcoySM5wWXFCP/2QuWW+i9+ghQSp6VZjRlwCx5dZYjQ8LZm+8g3/N0qnHqM9HdixgtjFi
0FAcvTfhzNrjG/vMLLXh3XqP0PT0m/nGRkGYOD0H2pDEQcELEWwV1scIsvBvSCjpn54BWj8jWrrA
iLtCLSFSeAh34EWT64Tybzu5y6uBCZILEBWcnpotY+jfwvv42FwSX1+Yx1vGCF71F96LTBt1CsIm
URBew1i5bi+J0xR6+xRvjOQYboqFF49cvPS48NAhy4/sNLL9lCk5T+UOcMXkktrBKVviIab7hYmv
Qt7R//48de8rXjAMqVskl2AwlMwMSyeMrmGsD9v0u/jIIGL2PYZYL/Z5WKWP6qEDt723MJ23Hlu4
SWiW+e0tm1Fc9YVblKraJxcQ259FC/RI40fhBEBgKqfWetSc2mA/NLj82araNgsTPKu3kykgMEgE
sMjPAOE13ahSJYCMmR2TS45yf4cGsyDSYxuYJsMd0G7ZmNEDsxGs13V9lHb91UnP7QGM9yvpB2G1
Lp6Dj/u7i+be+V2Tvx9E3UY+alaVmuGDJJ3fVO+5/UEEBsIvyBUDmgQhewkikJ3hfherU7YFfkUv
t8z5s4IsqudojyoKJ8G6Xnn7WH8VrNpBO1U+ooO+uYaLIoS/ziy9P/9+LHXM66yoPb7Fx8Zw42M9
OQWyEV9qgzH5Z4s7S1azcg/sc7OujdX9eZp7EET1F90VSDrCh9CodcuFKG2LMq8v6iMMt+tPhGjl
U7KoAnfDf0B3FXgoZNI4hlwxZajzSjEuOBgCsPtxRFd1tEPyRh83aFQw+4U7ev7eTY1Rix/UaQaw
fVpfBmMAs9q79lYPYCZ7uj93c3dvaoVatUQrMUwXVnrbv/pPS3DY+aUFShxsUxQfSOMrFQH966dO
f4uOU9mEB1+MOFzkk/ABcqTn+z9/w6OZ/j7xDf6kkmTe91wmwO/zvhG9RVv/stYqPQJnwGMCNqal
svkteyj+Ic2AYpZMsvZTe0VZhJ7iZdyFu8QQTQwhaDEqevhUXLuj+LHojs5XGt1hSPggn47oEDHa
1JyS9YiZ0oa7yKrBP65FWCJg6B0P7bQY/qHBnhcmlEzY9EaYWKQdYJ7xh7Ara+7Cnqr31Cycs/tV
rj7DQxEZ7pKx+UtMCqmkUoT8ENKBZPh/Vo/3/LAmfBiX5Cn8Kiq9v0qH7iV5YHfImSwl1W/cBMQa
msXR+KhhY1PWvCISGSVguEv+2tc6UvitPhqb1klPINXv9Pb1/lT+uoGTqSQ5BCA6EO4S/lg6+4jG
TqGKCre65mvlI/kOrBZNJok1Ql+t3rIPpSXAeLUq7druVs2utJJLt63N8cgehlVo3f+aua9AfQ3l
ijCZGDFqoFVXHnqDhVWh3dQD600IgAbha/78HsC08eOZC/f8DLCpAJGL9CK6hNEnNOceYsIe2MeC
Vy8ms7LXHwH4+DD5hiFvFyzRvEOoyk8tUYcl5qVa4kpYGpx8V65Ts9e/UwDdRxCvikaNhh+bQ4tP
DX5of9VagaOaMkjCOSsw/U0CSJ5njw9LkTJNCzj7KmrXZZLQkFSICk96gERo+KVu0nUKNRPC5Cxs
OZDfxgBKfOtg1ABteYc/LJRxGIe3FQfSD3rsRGg4ihdy8LP3l5osyuMeY4FFLgaT1RkATwAwQai7
SB/TwrabvYiUHer55apMy7Lw1072RLiBiHsPhpPP53dCvFXtXICovu4bnbs1xCggLwgpfhurqZ2g
sUyXSKmkXkabyLIKK2k1rgKD24SHAa2pJRjxjiDCMzeYV+e+7Rvzihsbem9IRMMfpbUfOqGV/TLM
GbjkelYYPat7yN/lOtJO6I1nl+pr/Oy+hsAERC1Qa4UXRagApleoGkVZHkZeeK1BXdfsP8TNYPxA
NuuYoA3LQ4UfvWusWTvIKaBpbQmtMIPCA0mMDhbCAQCYLyq/5PP+3OCqWLN1L8ThVX6EogdYyPNV
ZRvNwjPPk0MyuUopM9Tl1XFFWIbIVF4T3XUk8IcN4E/zDQSm/LqE3yzq/qEBI1wAtkNBJ3RFHig+
768sPwv7qY+gpjoGakOpAnxE/uKtGPBZQEkbAUZmIG+D5soevDzoRIMaup47qo7tHRvSEUL3xv3v
+PUx6MkAEwEyVFDVIZju6ZwXTRNknVuF1+o9spBSsTUw3bng2OfBhafYiYWvsnOQO/YQVPw41yCr
hUiwETjZTjJK6GBCWvFV1ps1uO8c1sF7YPwgqocILCJ76Lz1RBd8EYf827w1+2wVnWqkrImDSX22
H4ZtGfFieG1tAeT1a7RYEuKi04hGRh7UB4PBQhQ8XxcOZBxO58bubIBH16wtgN5Ff08AVO97/RKY
zMMi8dZ8aYHrYgGWQ+MZUOR0uqPn+0wu2Si69rZ2FF4LK/nJH0KTR2eo4tSr0gJrCMhJF6KFWQ0W
Nf4/ZgGVnK5kB+y8lw0wW+8aRzxlJ0he2po1bhoki/ONYmJtj/zH/f0z6+2AVfiSLPx7UpGT6eoN
GyAxkntsfB131emFkOTiPg6s0B4RjJ6dh93u2fl++P52X7pjdGRyvV1yo8mlP90KxOVDPwJKZiA/
oNPHSaKFKNsW6dV9S23mnbOixdM693cwSqC1kOeB54FppoKkIecKty379DpsxKfmDaxVbz5RIF4x
5+GrtrqL+4wttY8ghJKbi7Lg5EKajRDUAQRfy6MVmYp7yk6ok8IX0msOxU/RGree88yhKJfiOoDj
vuT6kI1yzxx1DXND1MYRugnhaiar5NRzRmKwa+1QbuU12hBWglk8SofKri2kY5zgkj5qV9cCoduz
AsXFA/MaPy5dlzccPyzAnymg7mxWC0Im18g3mSjCgrm0cHxbgtoYb2a2C8rs+9v6xp7CC0Sa5rCh
SEvy9Cz1UqL1opyF1yMAzdaZ16sFTa5ZuzPOzR8Ls9Mq9VnC8wMsiG9eYXRP0TdEObfxR2d6e11Y
DaElrgO0Vz4CSrEkbH3jgsK4ANdAmosEg9RNIaap0AgIPq9Jond4+lblaRGRPDsy0CkAbg9WkM0j
TQ7UA5c2rlJ7iZdd0133w3zC2FPxxL8nG/+CwrIpbSJXH3/AbfTQXdmFLTyLzv5jHFg7guXikRya
rl9bdmWmDiGMX8FR/+wb/kXexRbzkDqBry8dUNotJdZAzQqtPyTsgKygHqOw1caiEdkMm1OV7eIx
Sox+RN60W8hPzhwk2hA1rKKrkyQvxuwqAOpieNvsMd5ym/ygrpYugUVT5IT88cXkkc1VHnjsK7N1
9/k6PkIbZuefkTb814rL76BQHgOvDK5vAEemlsApIkQux2XXbiNaPtLMH/mz9hgSwaEHKVxky5hl
XWAPCQIkmOFYoyQtUpNYIsjKyYV6FY5IFnbn6qQeo6u/FX6C49JJu7EzJraoWaxHpvF8Ji6u0TbY
1LoLbe3meYnVn76s6AFRl5Uvqz0IFWDEX8cPwoo9Ah+9cKBujgMpFfRhwG8FKdl0jQK3jfgoL4rr
+Nm9Cwf/Qyh1/tl9v3/rzrL/GAlKEEhzgP6D5HOpi4kHtxuagLPiGr+g3Lw9O7bdb3W8cwdXfzZO
KyKPfN/kjbn7BQ+grQs8umg+mA4sQRdW47FVcU3OHvj9jzUQzEuYk1nUjowboB+k+Qp8RiAYpIww
EpfJfiZXV8Jb/AGCjf7D+04rQ4b2g4jRseD+yJ2V0kF0oDRPvL7x9UaXTBKbEOXiC2GNvz/uWaj3
+00q4KCkJ3yee1TGYfRVlakRBKkg8EvOJrpRU5vbQmHAQSYrXslbZAvAkq+tF64xnlz9fx0M2jbl
zzRFizYWDbbBSPsM8pQQ0k7lWt60x8qGe25n6/fMTswn1lTt2Fri+J3Ff7R56sKJ21zgGs9rrqMN
TggHXf7wWlknX7uxjoDHloD4UowOAIv8zO/6Q7pZypfcuF3hziBXSTpMUaSkFeekLpT9oGmbq5cb
Qb6rPEtmtsyqek732m5pj9+48QhnmorSFlrpAPGiBlwNkRIzcdLgfZL0fXiR9itoxK9+7m+pXypu
eln/mqF8NHSXKykTwszghDt+I12kT25r29BRlx/KlbtzpDfdAS9tq5/XmhW+W8z6dIJQ09upQWbq
kkP14+dfw2yy1n+/iTp6ZVLVaV3FzZWPtlW7F3JjBSseCCM1ov/QgcvmZ4CGRggB+9Ix+LN5ipfo
Mn+jA2piQJWB6BpdjPAo6cis0qrWH+Wmur68HT+QK2L0el3o6QMI5QO9QrxPYn5ESwzERTyw8JA/
6Hb6pXhlkEs7HDbWhtU37/HqUbCgUIYbA9JsPnKNA0KA//zpiDrd+nR/TW8dVdIADZ8G6Fp25kgV
QsGWPEn0ascnTc8fROhmXiD8+CibHVKKggUhDZ1ZsyYHn45ZV9vUKVb+gotw412AvAfiLsCyAWdD
Mmx6S8t5yGuAGDdXNGHbJeTOkd3/lVOASgE6pqBPXWIHeSY0zMwlJYxZXI0tNDFOPa+86KVj4/vN
VdyLm/aSQxHL8jbg7EZrsMW/IN3fO4U9KEs3NB2G0XapmLMD5aGnMm59rawSSRSfkF4g8xjtJOTa
hQTvhqtndgp9Bu2q6PwCCHYG2qDM02+xlrhemwkwz2zzHXNQDtq5f1YOyr53mg/twd8v0Zj9j1Um
omNw3AGwpla5RPFY9vqwubq9njxF5/zi2+NKM7JP8NrLvg5MDPMqXC+VxXqAbLmHJbjm3MvBSpM+
PFzIhMaHuiw0IW+UUGHra78DxcBKinQ0zj7KSzN7c2H/mKEcUG4sU0CMOAgj/QifzEv0jUL9TrwU
xzRbyO7diIOmI6KmdBzSfAwEmBrBWfU2Yg73MWjKkK7esrt+r3V6/Xr/xqDV+Ij0CWoz+J9MGuiA
J5meVYUduaRIsG/A1FO+umv5NdlI0qYzISMMvgSo4iXPXqrLS5w9sxQBZZjucxQrliGKi/VVxFNe
7mRHe9G2xZ4bdOYnsYOHRZwReTYn1zpSpmh5AEsAoQ+BazcdqTgMYZFIXX0qOtPnkBjJUqjMxK4F
UGFxUb6QbRsW3rP5Uw4+fwBs4TWAJ0+bszy7nByE3tijS1XnlFXbGP5gI1EL1RLZhLJY+9QubFey
XtNRElUltAkQAiE0YVOjhMuuikPlsyfuwoMJp3P4zhhB8/HDNQtb55Yl+MfI46GgimQe5RaKSTxq
wDwMJ3UfGyUowp7OmWQAeLrIyzg76ASTid4yuOUEzEGreMeeqrqxxg3gSwSSCBGn6uv8Nlvwc28s
Fo/jgJOO5hs4ACJ1FMKyYbm6zoXTYKSCGctOYmSxoTjlJiqtwjXjl4WzN3OssSeQjAVpAWrShKFz
uiNzachQTEogzayr+xKVSfzhtr4td0jg9RCTMgoRbsKC1dl9Rlml3Eu3kGJGYLLoLL9BNO3bfRDX
0a7Zuc/jP28QMjxoHwAuIQLjSg2PdEzUSMNC9jBGcQLy2nynlyCk36UOkGkLoyKX/XTfT41Ro2p9
KQ3HEMZy9Zi8dwf0mlWFGWvQ5pU2NSC1qTPo5qKvTpzkqVkIEiFlhW5UOOooxU2XMGYKpXDT0Dtv
P4Zz+CLJm9GReitbB58iFE1zGL0/0FkETND64ENFgzCw+zPOTaUdupZjw/SsXLxKt3vIwVZL/Sw3
bOAUoJ8fuBOCAaIe1qaMo0AVtfQM3ljG28nqLnnl3gXDV3QWysJoRigdad+tK5vfLapAzP0KUNTj
DIKmGtYFDHM6pUMjsIEMFP25sPJddojX4kk+oe8ObFvqejxpb/65u0qOa4so5mrrJdHMWamPUOT/
tU/doGXupT1WQDzzRrrO7WiTOPU2XYFjE9kN9Mo73lq2w5V3lNb8SXiI7MzmV5AcdJbqu3N3gGja
aCA/B48Grj26PbiQ87wvgkI6A074k2conid7b5fsvAe4ksel6vX8/kMbPSJ5CKLhKgJCnNrL7KDK
VcMz8vkF6cM3EdSs4I8/5nt11MdwsW1r7nlA0BK4FEQr5OqD4ek6V21RlU0Wa+d2BUKx5/RS7PlX
1+526io6hk5l+bv0e1E4fPaW4DZCDI8ICYSWpDVwatXN2VAZhN49N5IegO8RAgiec5Af75/S2W1E
WaFuIy5286QDJ+g50e3nf77AqR8nd9KfXK/aZAzLDvjx5jAgRXW8dg8ANeY6gGHO/WHMnTRiCnSm
aHrFCwwuuqmpIg75nukE9wyu4lJnPjU7vbiv7FqQ9DAw3GftYRHpTo7X5EZFtz26r9BKR7ifoSAx
NekOrCc2EuddmJW3DVoT4vKa1QOjc2lW7Ee5Vw/ZM3JtS57a7FWEWewHsEmg8YOQL03NSl0hjb7o
+5dEtGNGrwywhQkomANsbxV2teBr3NiFoM0CpRQON+Sk6BQjQNNa0aWBf0lR/FVQ1hFQsnKhX/r2
rwtIeiLAIgm5TdykONzTYZWZKxde5ccXD8RFjvxdIoHz7D8zuFF2IGL+lr76hVLZbGiURWoie971
ILLgxRfuM0X5+BmCXNUuBWngEv3M7JWiDFEbRez6wmM9DC0g2jrSGU41L6zuz9/sHFM2qDtq4FuI
+kQYTPugWUgd3P/1+fGifp56aEEAD64vAT/vX7MDgOKmcojkVfMCnJKErFMIoOLS5UG+eHK8KJPU
69a6gutVI0x21kf3GPNoqJROllpDovfr5AoLF8gsRqCskTX8c1VpbDsqJRkgaABV5IofwsYG2Hvc
aw/ikhTdLVug/8LTjZZm0kc5tcXxjVZwFY+1gtYo4I0ghf4cIOW6YiA/tNh+QQ7OdB7xNsM5wsWI
xxK9QFNrSTKKRdH14uUlesfggrNvx8/pk/zZvkfP97fJPPmPZiPACAgLBcCy4NaY2hLy8f+Q9l29
jSNNtH/oEmCm+NoMynKQ7PH4hfAEM+fMX39PG/fuUC1+auzOy84CBnRY3ZW6u+pUW4uxpp73vYVx
vv4GvZoTOigD8G0P1vf68vGBW1E8O/A61G5t+RqYORGBvSeLm0BRUagf66imjD78bcAxsdss50o6
vHJfSyeqGWZWTTJAjsW52P7wtvHa3AlbkJ85vJ60L8d6s23/LCVKBa/B0I4QhFKApeyqjZhb3YPx
rPi45m524UHHPPbupHv2v+/0Q7Y820HUVl7DJvlkTmKEhYxflYuMitTQkZ6Mo3BEuadzX1tu4icD
xbhFsygTKYLSnu3yadu9CrzDAe/3GZdoSEMbN56knuUnzDmKZDt4HFO7nSwf4wJrjJJCH8dO/zmN
jhry/OWC0cG8wf2K1xg6P4vRx0IR+sHPAu1cHQRi7L1D43gP0JN1vefRR9xmw/Rq8Q8WW3URoXOr
1DVPPYvr4RDZ5CeGxlVOfuC1jdyUlkA3roAYlayDcFKF0FDPxrm6uAroxvfid/Ux26MgDLyhilW9
oHgTBbqPNa9/ayEAXWMzetmVgzKqqamewdfk773HRzKthXdtPYH93A8IF3DBoVzJyihnGZh+DN4x
FQ1SE4YIg6p1TUcG37eA27twZkUZFU0LzB0rB0FFfXO0zR7LI96KPbvCgipW9xLs2m88zuTbXOR6
HZlogEK7Cr14UMzVOieHweHY9K2P1HAWR60FKG4kDUT5zD6FZpLSVNk4F2/ip+Gi98RwhBqz0RPk
PqigC3ipyY1AuHv9oiakhDQojmQ2qlGUoFJGOUAFnYjnE38rOf++PIZi4EyB86YJiiCWPiUVhtAM
OxVtTFt1NxwG1KvVB7DIOrxyiNs3IQaJWT5PKUcjVrXgUrnCRthg9vGuPFYbMN043kZ6CreoDt9V
3Dsp+rNXwYaBZRYxFqOw7SfA9rvgMdyoVvYoPX1HO8125QpbjtLfHGAYMEbps6CdBAGFC5f4dPFj
op4nkDFGx3LDq19ZUMbrfWOUvZRF38Psj+AibFZrw/V33i/N0XYSagoDLrfzoiLOlITJV/t0pQRJ
BrHC04P0LUOlAU+em7zxa+EoebyBYk3wY1/H5kwxEy0WleACem9H3/mbYaOsvQccWTg7dOP8AEQL
QmnpK9JGVt9xx5PrsV6Fl9xB3TMq5hNb23d73Y63k0UZZSk9fo+amVcO8K1q0JmEqNVHizzIhNjM
uM0xu8sr5OhL/f1nDXdYyaexVve8+qnbQgntGonZLXUAgVXSAamxOxR5oyXA+aY49T7nOUSqzdem
dQ1E1WZ2sAj6PPQmKhKY8f3Te/f4013Z2nF0g2f/O64FeVkPbwnp3s7wijGahKIB3ghPRTlGW7e1
cSkh/XszhmB46wA9L23DZAkNwiRVS8yoilCH2dKOVem0epCcAC9UvHk6t4U1dLNmUIzi5yFKQHCr
HV1Kpzokbmkl9nuHocTpJnSGTV+Q8VF+WD2UW80SMVh4fB5+/irxjG3dV0/ed+jMASBKUdpbNviO
Hiz7EiyjOayecN0pWqOTuXi9X4fb3m3f4m3yGp3MNZ0uG7vGlqtUN6nt9YLoTCYWrMoVUgd8CGbA
2Hiiqy3hufn283tEqmOFuVWe4zm8YtTba1CAolQd/gdjj0E4yZhMnMp5p/XQrM7VK6IcAmvaY3b7
yhYfykPzsbOip+JYfpN4tEO3jvUal7GgFMRKKH4Drv+hoqJMlnCbzusovXWt1xiM1QxFENIyO2o1
Aqpmfui2d07df03/j5tcjPoCsRDox1G6zHLQF55UVO2I7hJxre68tbjDgDi8FtRuiCeKdu2t63W1
kXYTSuV0N0cFer/h8dDeHhfwDWgJphkayvPwPdcOop9Wq1zvi/TSftYnFOhZB39b/pReoqP0eN9e
btNbSqH0RRYFcmraTnMNhZdENJ1OaXapQHsw2RIC1mqrYwprRswdboU33BII+vGMtwWduwomVNzM
gvSLifgZGMdAp5dll5qUOLr6jmk9Oh+0BvKRF0IWHDugwBiDUx4dYM2kMZrRlUXj5dklth55R+Pb
TQKNO6jJURVLq0fxAHm9cnEfF8MkDzEqO22QD44YHGI7Z3Tpoz7m/ibdaD5FwtU5GA6QWKAz4Rqp
9FZdUk5TfImJbYxuZ+HGtaKcE/dhbnUBOKAXwUM/5YQDs9Y1jqhWWZ+aUoLmJRSpnRS7RqMFxuM6
0elD3SQgweBlMTe6wCAy2qd3bTd1vpyg6bA4HENll/YW2FCtcnIpd4T3zH0Gu4m9dBQSQiEe/9H2
BqbaaxmlYuWNUpimqKwyiLo7orpo2zjjxb6/ljcOkYFhBEuMYEybNoEFW+nL9/Mn7776NjliABiP
W5tFkPgFALy1sW/I4aQ4EbH+/UsGA8M4XdHopqKoqRzok4ygeityCnA7yAnbt3cHDA6TPmjh5NVm
im1p3MGFSK7rE3W7Ir5l7CLU993fnSXbxUAsFDfS/lq80DIW1VXiqgoVCgeql2Yr/65tcPdgeDKP
Qe4mTadyzYAYdQuGKRr7IkwvbyVB7xZqTVOXo2q3RyiKAYJfPHDhMACtvlZplLjgQDrmwHAfsGzb
Q3w4P3FzyQVTvUKRr1GiVVmiggAo4BSUiCttULaKe84XtMh+Pt3fnqVFw0UWXpjgulHRwijDIK3Q
CxD62UUIyFs+oGom8slmcx9kwalS7j5MNaDNJ6ByuJYnr0ylVJUWsYF478pDBt45sVlbNac9ftFQ
5zh0XWfJPgq9BUHIgPM2ecQ8Ev/SJGR35lI9Ly3aHIdR6TxRBsUMgeM9yeAJ0h9wCHQ4qka91lXo
hqbNMRhtVssA0z70JrvsPTo9NPk18JrvFi1zDsH4NaE28s5sayxXspXXoiU4wrtinTlPpkuh7koS
upqzXRGnRtFCCZJE6D1wq4NGstXWqJ7VDNXVL7zT+lI0mAvFKLQkgV18rCFUSuKPOCQWr9adLvyd
jWHrHxM1k/QKJGGXZqva0Y6z7Yveefb9bBNqkam0zh4/r++8gmiOTk6Vtfk1okW+/HbfLHkKwL6d
G5Xud1WAlt7Rai2DpDvBKu30IKFDgJv8LiUDc7kY2zQHsevyrqL7gkTAlSMSu6Er2Bxt45gmm4ZG
vT4I1QRlw4S9c0eLAK3Q9nmbxNMBxjjzZBj7McbClZ+Rq25/m/utCa4IJz6PG3kv73379f5W8cRi
cpw+EjS/GAFoh8+/08NuwxOJYzYs41buJaKniAB4U1H+rv4EJcP2vgg8BMYN9EUptJMIw1wd95M7
EJS+8GyfE2fYYBao/oSOamx+j7rFcl05aPAKCCdiLuYAfzQZRV7X/mxsE0E26o5q8mh1h5KMv3p3
t1mhLeTX/SXjOAO0vl5DVf6kppUCo0FbQmQ+HZwXcLX2RP1WB2hI4RW3cOInBkJcw7VK7UuiQF2b
a2srPFQXYHBIdoXFW8KlBGe+hIwz8GVf8vziyxlooHRZWZU72dqm2quYl2lZicVZR7pO/9tno3jn
WjC/Xql5pVDzick7ZgWDQ+jwEj/wjOh+zL4ZatN4ZdQ3I9YP0y3UbQ2ujg1HkPteFDXV14KIvTjI
YQXdw3mxOa8eg73lWCteTwxXEagtz0J2VtRNL0gQRPwkmM09WRado87zovc9AiaOXaN0mSJhcA7S
qN7C9c/KwnP0Q2CFGDvYfWSgQzE+24OwzhzegW4Zl77M4UoBU7CYRYz9avAFIYD3RsfPsaYNL6/3
92nZEf1BYNYv1cJeFPMku0jn/BnDzncKLrCi9X0QnhjM8kml1leiBxDotPncuxvl8e8AmFRK1IcQ
lxcASCeSoA9q9TN6uY/wPxTtn4Vir5AxanjqxxEQxx7EXtZ0cpTM2WH+EOcUStfi1gH8wWEcqRd0
yKuyOMMdgfgKAvqHl8Th2CZnz9nuT+jaSi0baFUPwix0/nwbnF1x5ID8j5TtjyCM54yKThsrI4KL
QUttisd4gcTr2o5OyYZnntTb31szxmkmfZUqaYOjYXTYgwHVXSkgJPo+HTNrw7ucWnacf6Ri8imp
bLo+0kLcU+7eMHT8zBHl9qXi6zD15/cZi8/MOpSqFnsj1TuDSLItaUQ6CafaFknqVgRUQYH9/Bz/
Di1jIDKyK45DWFZ0EF6jmwLPBSJLeStrnVYELb0eBQPVsJWIscEDCfoqLF6soxpws20zJMYtoJi0
TQoNt8zy7xLMz7jSCcAPtR+O6MnlJNvLR7sZFuMhjDRL0rCDVCNqsHyrP3xYTrLZfb4qyFJkju4v
Jt1/wNiqetyN9VMmACzYBmerdO+7okVvOvt1xkOsSjP34CCyyyvt33tOf57v//6ie8BVKO0KwPQr
dsJaiUoGDSzDiNyDbacbDD1MCTKr+yB0b2/2fgbC7EdRgJ1XGpDnrNYIpOsXFCD9HYLCJL+VgHq4
wEeKHbyBohGq1azFDSc9XNzoP1Kw82jRHvr/st7n9RNHYxd3efbTTIYrjyHenmsskPwKWqkdxpFv
OPvMQ1CwRbPUqWgKM0btLFwZ3gMb5+w9/6UIjFv28DK3EkwAJI8dmsEd7hF62VfNFonxxmic6sfA
gKq2Tvr8I7cewW55qCyOHBxd/aKemy1UYlYKkIAyPr39MD+QYf76K2NgXW4A5guplQEQXNDOvcYA
72p9H2ExbM0WinG149ikuYaXnEuy9V/ALsK9bl48t8wAGHte5YVQJvScpK5fK1vZo38SPiMEk8df
CcK6VkPtpyguYRblySfxBZOx/33+hRpo0L6rCjpZDfa5Ky09HCgaJUfagpN5bo0uyXyeRi0lR1co
TJgvULFu4j85HpwU94dEtvF2wFPNyEvvF2z8Cof+faa6Ul5mg0ilwfl/Sxds5Onugmah+xgjhsHR
gyMKW/kTq0oWgKgtx0ncBXsSSP5KzpbfVlSjTnAOwSzWhBEmK0kAhPeOGU2vD4VbvxSYlyS9WvGv
gHCsfSH8XaExS2YWuTQ1hZ5f3ryjK5aWisaZDtlP9fu+JvNwGJMEk3DfJDXFQV0MRvicLO/EO3jx
MBirRAwRNL3Dyo2WvsaURER01PugGf1yX5aFODhfM/amOW6M3ogpjl11JO+4lwkL3gUEDDgAo/oB
BQIis1Zm00uSMGGtwtceVB+rbbjFjKUIN0s881+6yLqCYpbME3o9ymVAaSjJNnBocQOwHUIDAmck
4jfehc/iDv2R7CvCzQy0jpQ2jqhkGjFdweqsU+x+csLLsreZgTAZIwhLhrYdABKTaLsfnemEe5IX
Ti7ERWEyllFrTCMQgVI66voY70vLf5E+X8ZvHCDekjF5C+bUxKhW+Fqy9kPa6Gcne/+8r8/ywu0V
+mEpiynqX0ANx6QueS/1VW+o9IjsHeNTsR136clbXzw7PIZHVCQcvg+v4yG3UY7g3MdeyDYwNhuc
Z+j6Rr0Pa0tdlqFrv5JwApTsYj9p5CW07b+DYPShM3C8U8ye3gvLlqsfPs68gqmlzOxKCkYZFEHW
R7kRs0tekbcS3MGKTzIN98FPvA6iJYu9gmL0oW3UfKVXkKZ2om2RWG/o4a6sMrHo24Ox5bHSLPi6
KzhGNcxAljo/Bdxe/N2HRPp+f2+WzOjq9yn+zCOAdCNpJrRuXqYHvHQblQV+loxsXvON/HwfaiE5
uEJi4mqJ13vFl4A0rmXrWK9XPzd/B8CEUjXWqkjRJ/qQIlo/wPnFEWDBE1wJwISFAfTvWRbBVHA9
ulWdKiEfm09OOsAzR/oNs+0o+1Du2xiKHKJW1h1bZ1Q2vDuX+xsBVoRrjCr2Kj03gNF+HvO1ahev
3r/lbKEtQP84FQx9vkaIFcwA90TshPcCdpNLbxIrty1OnOGJwdi8V+qdtCohxr7DZfVL/2/bfhkZ
GDtPpHoA+RheFHJyDElkP5tOzJvexROBMe5WLTJ/qEfcfYh4mEvs0u44ZXsL+fLVTjDm7QmY2SUl
1H2EO9MCvwV37ibdS+Zq5QqBMeshDmvZ84Ag7MXdkb4coFt1cF/AhsapWb9vG5gueq1VIu6pp9rA
jpQlWRHLx2t8ueH694VYfCUPY+VFjmHWcYM9ecP5QrZEx7DKg/G646QV9/06KMyvhcEYglzJVAhz
2TaEl4hzVopN82CZqhkl+HGxs0GEjnEtx6bkXqhyVuortMx8VZ6mat0H8Ie9pbjvtB5aJ+FjxDvy
3Xe7YKu8XilPNQLNy6FgGnFd8Wz9yh2O011EwOwBENiD9U29yff1FfqaOgVGYqCiKJ+I9kT6X5ws
SKHfeWMoMxRmx+tMmULflGEoG4PYdbIpcQJ3G5CggI4mB5leY3VrEfWtORKL+KSvNw1aaNpvn86H
+LDj3SUuup4/X8OqCPhgQkUQIXNM8vfS/o5GHc6qLirhDIEJArmc537pAaFpiGkJj/se5no/4i96
txkEoxpxVxWZnAHiFdumAyX3yH0EnhBMFIjwQCKoDXQ8qWw3JKtDgPnyFkc1OPr39ZowM6SkDUq5
7wGikaAjtdPZ5oMbGXZ+uS8MD4cJBmq7qsOywXKN1ns1uaZVTZajvdwH4a0YEw+qYRXWOnblsq8O
Lurz7Oq1su5D8HSXCQRh1w9x3gPCeHC7fbTheTaeWlERZ/tR60ZuljX2o8kxdqQBr875vgA8AMYV
mNmEt134/8t0ftMwHIRbW7zomv8YxteBcyaBGg1BnAY4UILZamuSt/g0EDztJTvfvS8JZyu+uK9m
QO2gFA0sJLtkP3PyAEsPf3Fs/JbInyZiM1kYI6+FttVbCbtdOg3oV0VLw9sKuGbx2BqiU6SrLOPJ
qcj5F68gnKPJMmP7mhq0YF7CLqVEsuuIfNv1RPt1f/04JslyRo1TWYxFCYxo2zur15/SGuzXv//O
v3y9As82aVi1ZgHKTxqotRyN1mCs/V6d/hKEsXvFK8cE7ZKw+/IVDuyUbsGKa/FKVJZeVq+0gbF9
KEozdlTh7MFcty2usLbNpXyLXfXHXt3w4L72+E7QZl8no9rr+q6G8r11B0l3wsPxMjrFYzygZ2jY
Ka+WNQw25JRi51PIrf94szHTfsZVRK2faHKED0B5qL/xd+p5Rc6GvfovJ7Y/MOzzpdoNfRbQYP0m
rvfjV6HG6Nv5j/vavnxPM4NhcoIpMLKi9LB7A0IDasF+fXhWtubY1NIN/lxHvjKxmb5jsFc2GgHW
DPWUvaMFtreycZWGx5VAPmKaJrwHr+eTKxnjLEIvNPKR2pjdZCSPyAfu0UJ3A2rBv1xC9To4BX1U
jmqIJcSpNH0J198+Mst45N2ocXwf+y6ViIJnpJL2VfYKIvBt5/BaKbkrxjgMtJkNqTYA4phuXDf6
lWHWGo+RdFEM8NTS6hLMRvmiKplpAkZElgMmsSBTAG/S9xykD/om/C+Ob4bBWGgRh7ogJcCoZDsG
fZG0U9/GPe8SdTFQ/EG5iegl5la0sk5zt+i78oRadFrwanBkWb4OnMEwBqqv+nQykL9d7NEKHk0M
m8R8y11z4gT1m7FdaCAEwcg/G/PFEDXbGJAWrvwmB05crDHx4R3jZ8EWQCwHpCbb3am+7KOt4K52
NcFUNVgsepb4BcvUJm+c++wjGJvNQd6iFyEVVs73/lNrosIKMeRbQIR1avNiybLCz+AYy50CrxiE
EYqyP8oVqnuljhaKyGvOzQIXh0nzwzTv07w26NEuxfK9dba/mz4/7/shjmWx5NNV2iWhLwIErVjl
617uCU5GaMi4j0J9wL0dYqJ9OJiBBzYtlKXQ+ec9GEP/U64/2xQq50wRxywNxrKjiqhj7KEY8m4v
eBIw3iGUG7T49Pj9Af0Qp4z7tE+z3zsrxAZuedWMY6xhhb6eKt0fvhNurY+IPxyTB8R4hqCXcSsm
QBD6ti9bDxOdi5M9V9waeI5msdG7G3Qv93xIlBIwcVktCZ5eWzTKCg/BI4jVxXWHl1G0rhiX+7rG
8bAsT6ew6jP6FEtP4eZZeOguK4yY0APeDOFF8UASQOvdUGjNFnGhB6uCfzXhdNrXZh9vX2L+nNrF
498Mg+7lXKn7MBb6Hhh7fZ0dxJ2E6cGjYn38t3PmCj2s4JkBRwDbFS4bURz6YZhjr14xgtEVXzF8
UQO7B895Lp4zZ0CMT9O7tK1LEQPV4NFAZYoOOV6p7VL7Cvhk/sjC5CN+Jk1SMsW0FEdCdjpiqvTv
wUIstwPCu2Ve1LUZFuPXhmYYQYWMdeti6wQ2DpwgQswO4UXzZT34IxLj3MxpNRVGBJi3yZ4Oj/pD
e3jisswvOgZTBL+1CW1WdcbD1d00JpGQ0ef+zs0/+g/kpZjLOuZEdWUMiLlvpcsZyh84g8o80+06
AquzIBYY12ZN7vgKdhHyiJnfb5LDiXDLcXSGxHi80szMLtKAJILG/iGwVVASpxCIpwyLuj3DYax1
GLJWUJoS5SzgwhQQ54T/0P9rGqhSAIkobdNmH/nbXu3iPq2gbmCB0S2ad9DrZn4191K0mwMxS5Z5
3qBj9gY10/gUgiy6w+iYw4+BlLb8ExpRH8pLY/2XjZqjMgsoCo2nTiMWUCHTW4pzZQPWvw53Qjyg
JVWfAzEJ4yB1wjCmbX4xcC+YfFetmjxnZHKqU7E7c/Sch8Vki0kk+llTYs8aFxnc6EjUqtwaA5nh
K9z7YEvuaC4X4121sYUS6ti2jrJcYaT899wGfyLPHfG0g/59ZrpGrZiFHgAGQ1S/2MLAR/QA6lCo
fGc1Dgi4fbhBLtkLD5ZxtqgTlYzGrKmDmjC9CWw2tvqhOqjfbZzkNLxLrzp/KMWSUc+XlHG9cYIS
3rj5soQpJ+3r6Biu4Zpv/Udg+XgoM1aWqDnpI7fdZjGOzZEZfxx2yrDSKohbYZXRxGUVe7CZgPOp
WHMJGagSstnnH6wbqlslTXQ5UaniuDJlPDy40kG3Us0h45mnPUvBbI7F+BYcsyOhQasIlDT5JTs+
+dnb7dbbP923hcUAM8dhvEnfF32jJ8CpE/IjdQL3d+NkJxmsnv964Dw9Bc+hGH9iTnHh9zmgJlfF
8/+AbjJMVUblHze5WV48VdVAf4mpwuxzc2KEYRXUIy38M/Amg6nCxClw4uYNY1lW+39wvmLqzMSR
8WqC337h1O+9KznZ+j/UMJqYZScjjoF7EMMWrr2IsFKFJjEGqgfov6NrJhy1Dz6BPtUnVrdXoP/A
WzkGtmJ+5jWO35tC7SvQ7QZ25GbYnUdt/RK7vzj6tuTo5ziMPJpUj0FnAAf8kz9r0pFwO7rmWsLj
r29zC06XFGGGxm7QEKpq6slAwygS8mPY/5xedzzGnq9XiztLx1YGTF5flQF1Cz1Y2FOCKWMPna1j
Qh6O2A/Pk+3i9Pjob1XVGT6jzc7c8uhrF58J5mIyRpyEopx2Ir5g6nZavn/ZP/mnFmMLT/0Wac/K
ur+HSxFmjsbYsTe1sSFMQNPQ+Y6LhPat+biPsGRXcwTqiGd2NajjACWFU/c/UNvWBZaxvQ9wOyUG
vmiOwOQAhjyKjVZDhsqWKbHKZGeoRTaItk3J29F/wmQx0ruPqm8PL479scusT56XWjoazz+ByQ9a
wTAnX6MpD3reY1ykyuSTx4nIw2CSASNMMS2Dpjrt67ZwGufDt3liLJaIzuVgPEdZZ8240r7UwcDg
jUtIQsezO1R7vIh78/H+xvEEYtxHkIhSnlL3oTy4FGawRjw83Megv3HHntnL58bPvXpsEKdwESN/
qCQFlz04STkRnqPj7FuyPE5yOIRA6aF2AzQwsE6ffycI4xYydahXgoDFskMkmyS2JitGxRKvrm/R
H2AIykoHi52qsUdiMyqkPO8wvPxdcadt/Khu7otxy7FJjfUPAHsILoQ4k0I6iN3OAsfVd7o1gIgA
A8lyUiGqn7LK4vLHUxdzowQzTCb/ipTEj4wScTeGk8uJjoZhml3qdmeJrlU+/K2MzF7JZV5UcYpF
RP6sWgKmRMgviRtb+qWzPgIM7xVpk2W35mjhVwS8lZP2fsCGMaKdRtCZq+16jGcudcyDx02jHX2v
rUAk+WUXDYSXaS7GYswB/P9IzIoKKpzRqABJwwRF0rgYjjzk9rRuZW5LCw+KWcze0PNBCmQaodzI
jo+HHZ3cy30FpT9zb+2YQIiBkeEqVbBndbzBdS3GDqlE/Sk5Vj+5PP3gYTEhEQltVkQJRJrcDjye
UQBaM8WqH55CtEnw7mgW35RXs71iwmPda1kKNke0m4AFSHHSg1nhIN6s6akAJXv7fIPnKitYcwyd
qsDtglLmegPDWfSvTGumjHFhiIIYK7hxeNi6KEDrj4cB9VT/5Q0T15H/wDDSiapSgPBOpfc2JmlV
Iu2Ld/0Hz7J4wjDxPW5AkSr5EAZVbiUJ3miL4MEjxis47+6v22LAmsnDRPlWbISpNnEMEZ3U+Z2Q
Az1U8bK+xZPifNVoaJ5tTmUWrV/SzbGTwzGzwSSL2Ks4PEVfjiZ/NoeN8J6hCnoAmOzRdge7deqX
ciueh4+eRFZlt/+hbnMmFfuiJCRNbuQe7OptykhxKlDvmHGZh7686I1iqxicBWpKOtuI8bKSAErK
oITGUYI1yX0Lbeu1Da14o2wCV76gVn3bPSeOx1PCRc2Y4TI+FwUBql4kwK1wx/9evjyWj0/3dY/u
+j3JGFdboK4v0mog7L0jWtIseFrODvFkYDyfllX+WIpAUNzElp5Fkq2feH1h1OKvpdAwYw3dvJhZ
B2pm9spYVf0myU21vdhbXjCin3fvp6+34P5i3+aM15/JLLY2tWPgT0oL7ovaTY+9a/GeBXkLwYS0
HmS9va9iIX48P/KqJ3m/zWykPjSp3hr47dTistAvnEKul4b16b4ptJKGH1fs59oGsYpz8BGizr/O
r/f3YKGy/RqJ8esFvJPQ0SWKyRb8sj3Zw4jPuk1c6/ycrffvNmzAsR00yDmcurWv59J7ysR4eg99
f3HVQQGO7nv/Er6snNT6DZrgo909PAe2ACpnaxOeHau1z5sTprZbvmtuf91fAd4+MoEA02wisavw
Ee4zbvA4sezW/V+vLuP+2241YpIpfnwgv3lWvnBZPP/xm16wVatpte9r7eU1doRTui5+JASk19GL
LfD4+e+bPdsU9jcLfjPGU5a8qdJkuuCPnK3kfSVj7qVQe15YQpf/+pcp8ixb6KZWMT3qqsDyy0u8
7yugzg7vGwUxDfsRX60RQjhtV7fT+lbXOsKYWC95o7Gi2o3pU5ZCYkzTcA/03rUm2aZ0315Gst44
n3+5EYxNjYaRdYIIkQZicX5a4W0yY1JDgcLAWMdv49AQlyR+ytc75+EwkmfLfmrJYfNh/Tq3e2tt
U/6rnRLZJS+r43wCcw973xq+bkb+txO8mVwfBhLK/SfIs39vCV5AI9s9etuKyMT5Dab0+2i8L7+2
kL/7LYo1s4lByeWoK/Dh9jMna77Nka6U9us8N/vlwK+lygjxy6jmIbGjnTRwnvaEN2tJ5uEwsQ/s
DblQJ8B5c8FFQcjxQbDejxffUfGUswFP/eveEcn5dcOjpuGY/NcV0UxAP65LKaXuBHcwPHfCMxC2
btZYDUUvUH/yuu9cN7AvEZ4/MvLtssWI9meycbbaevcaEAssm79Ga+fbvFeer9KhezrN2KinyknZ
DJDvzbaPz78eHjYl+X4pibvPSerg7d11Qf6aWxg45dlg6Qd1hk/sCXd61uf6abCcs7NT9+fkuCOP
of38GZHNdvd78/skkrX1TSHHY4CBPJuVc1+j5fsZqc5eHwlmV6PPDxFVch88+7g92j0+9d3VNjW8
CWqcU1chB0zpyB94F88cy2QvUKNJqjFxAruWWg5P3b6oju7sB1uxq/dBNpTUx9gXnxy3dKXXlvPj
gpecgKBwN8NwR/tXiBAxIslC8xrRbOtni6dueFTOAeiLAfXex1z7oP+jFHoixDI+BpS19vbt+Zv/
pG7f1kd7W1qrx4Y4m7VFzvgXBZe4DdcdBx9orTfnaL1Cd+WGp60cY2SvaYTAWOkd3XSQ0XCy68U8
3sQZGWO1ZZRyqYyscjD6aZMaHe5mjpWEYZr922qD7gLBrrnzzpa82RyL8cdagOdQcdA7eM0Qwyx/
euRM9/K+iSzcm2jKHIWu5sx1jV6YxoOugRjAOsbPP1Ir+UARHJc8c6Fz7BqH8c1msqpzUwOOgWrr
3nlXflRgUwZRWAbORwGVXAFuy52Xz8q9LyBvFZmEqa0jXEwmX6uIWZPvBmLP2ej/A6v3tXhMhhRE
5jiFBcSzE48oKfF+plCKBBZ4X5zFBBD1nQrmdZpfc2uu90sLjDj3hlV3eTtKqPlFPKg2AtiIA7xp
VZsGRXE+JlAZ2+Q3bcwrOca+5FDn6Iz+S4VSjGFJ0dvn53qbOb/ui7d4BqKdCCIdYagZbLATJy8W
RhMGdjTRYa7vIpwaG2dyrOzlL5GYmCYYitIqEUSxvddosmt7F9ux3W7oNDruXGO6LqyPnInFBiIw
IWZVF0KswtZIj9E5EvG2IopNwURqoLGccIS7fWKg6vjPMrLRJ1aHyU8lCJd8nzbaaW3JuDkMdv75
Ps5CccE1DnPlI3lB7amh2V38fZFvVFvpXMEp9riNl/cp5gwkRw8x3irIDoNXiX4qDcIz8IU3outv
YHQyAIl1HdCNHFHHFjvNZnWQnHP5468XlXHIXiQIaDDCJo6gAkcJIBjB3ZfV6T80Y10LxLjkSJZL
sxu/BKJEJCl65XoXQwLWXImoV7qnloxTDjHSc0wGSETHHplgP+jQYYQC6BMtgMY4QrivmISoieci
8xSUccuZKFSYRkzt3AX70KNuC2sfiNLjfQVd9v5/7IBxy5EaZELg+z3idfsarxNQx32E3Aephc7U
6x1jfEmrrEwwx2PH1Kc+sNCFA9VYH3H7ViDJNC3PDcEWte486/suOQpb/6He8J6EFyQFcZiuyjJS
E7CHMQua9mNR5QI+oXPfarAvVCgpO/Oij0QVglGYKxRmPfXWnCYf4+curyYJrHggA6iwfFLbMt5a
Eid0/fP4g4u64D2vUJnlVdNEUVMVytK5X1kXTnOSQ6yVu+PS+i5YxAzqpoiy9uTQL6lFpERE04Hm
yPaZV1uh8ECuL93/DwbQl74P9hxUzZn77Hvmhrtmozrlk/k8PSUr2huCh0yrQCjPN5/Vk7w5wKdm
ZPdSrNGYgNp+G23BtrgxudVTS3na1QKwHj1PxyyjO4y1FldWaZl4EvrhHR5/F/tvBZ52ib4ZibAd
PVw/3TfWJU+uSXjlN1VURRqYxHad22Sa6MdRBGsdLRRZe4fDR8FNoL5ah25UeAbChIu0j3o89AOk
dNKTeVIf2hd/p2/LteaETzGaJWikOmXOZj+4Pfls8a73mT0JNv5vRAUd73i/lIBfCc1EFTPWhrI2
8D2Ve5QdUSXrwelODd75eH073PVlAksqGEWr14CyvTW9agO53MvZ/M47Uyy6otkKM1FFRCFFogWA
Of7wd48rqExPeNM2F01ohsG4O7ktxVIdgVE8eofKUd0nnHI5yS5PDsbZxboU+WLjIUZFj6HzU1hX
OKT8l0h4tf+Mc0N9phxVIiQpndrJndZBdQ2Cbsqf1raUXM+h2EqlxJcGDeGwB40aenn3yt53DOeU
u81LceTJtXQtcAXGODlzQpGLKmD1pAfpTYQjOW4NslpLtosq7nd1Nx79XWLr8Cf293ZrZR/aJrcE
6+AoKoFr84hVbnfBUUFpjIy2Ds897Tbd9/seZ+k0dfWRjDOI8Il60wgd2oq8nfbN3w8N0VKydsQ9
KM02mKAJ5B+/SrRwhu4rB3xZh3VDQVkapt+umBUadH3U8gArNFr9x1uwQ5dzY9MsLNz1x2SFxqDJ
KibihBf1ASGhxV9j0u9NmzcEdenOGjRkKAhH/rCSb4bciLKg+ALmwSAPjDrc0UqkXGd2+rvcPg6b
EMWf/5e061puHFmyX8QIePMKS0/RtETpBaFuSfAgPAF8/Z7i7h2BJTRrd7Y7omPmhYmsykqfJ1+R
mz9GhrRC37DFagOdVoFozlMlUQLwF0epwEwsPT1oEUWIjRl/Yl1QuoD0s4YWJp/ziAql/fw4V/jM
x3FzZvkxM+NXJIRZSF7TKnZEhNJ9CYbYBS0CEZjoZwVtjSGCn+uJM/aPhWciEJeBifzPkVH6r+EK
rpRy0AFK2kE4igh45o8pTGuLEQlK/Q1lqqU1EU9Yi3b3+ZrML9YXg8ZEGHDHBqX8RBnDEGUGGr2Z
fPDzfNUuqw8zclnIrZNP7ZuX27WNslx+0AKy4SZhkO5uMTsoTov0yGNupqLhMTc3OR9RUYJInc1C
cNM5ouNcAO39Fm7JsFFi1amh7RSHrPnTFyZvL0O8dkbyhEmf8p/4oRLLRMI7en7jU5NfhacTXMuZ
2ThQoE+XRY56u/ikY4Y22zCUGesN3zKnY97TIOIyDbSL3ng76UDoDE3PQAcgSyzJC/rhv42uklIW
HOergDqEyj5bob3ZCEtxW5zhK8lYMf+/CFSJEn5EjtYaWp0MSok7zXPj5ZV/jowV78zZTaHkd37S
EbEyF5ll5WdmOW8DofVgm3UDkzQZ5xSWDJjIyxNwHCLgnRdPzA0Bf1FW3zSpo4yLqEl9DTRRvMkC
qCrs7g2dryvjyqbKMHgXqihhtzKMy63CNZKNUOLCrMnjKzLZmBL2nvXYFFcXs0YcpznJ3HwlYblg
zCwJySL5uXQ/rMcvczqqGX0BdYsSdmPXgxhcT+cuMwAK5C/blW4Xtwb9yOBW2UbbAlEKewQzlxm+
kmf382q/2adsQq+L0qyLQbxrMO61yAxvbRutbR8fMznV+oMeMVWRJazxwhJ6iskwChoxkMsrbI+0
BNZvCF2HsVizy7BZZBPOpWVhyINVvzSRUZ2wE2eVFzDnXATYJ+UlPuLfec6q709a3dFHUcyj+qYO
StLCUccGgiQ2pdMvQPdWL495nxZljRfRmMtLIk+jtvuyloUJoMBP/XJAce/V/MWs/Uy+UA3uEccp
6JKkF3d6gDfuAq8jnGRn5W0l7ZOdsugOXWpk2Dz3tmc1G02llWQM14m4TuRyJZW60Asm4eSZl1xP
4Vf8TLaokWR/aK6dlz9bFNZ8Q93w+8HEOuTAzSNWNE58X1psAQ+GYpcmYGc4vZqmv3CXLuLSK1yM
Hn2h5Sm2gT615rCKrHOPrJmniSkxGcx+k6PcjfDC56EWF1cMjgPludg6HcB4PaO3zJkrs4BNJj1e
QVA4RVZVPBe6pdLPymuRaZCX0uqc6FSnpq+aCqglc9tcv74OiD4urxxmqxhGeqJ5HXyOKFNef+0N
3iVsq+t/A9x6brQmqTQsdPsQHMEokOhluIpTL3BMkPIK/F70LrMGrAaesRHXiSEnBufUDOdnmi/k
bkRVJdeoUPdXCZdQzImwQlJVJ176hr/59DDb+uqb3Dwp/g0+Fk4SL57TFUWXFZVyHoNwJqp9BMZk
4CqtDzraCjtzO2Mmq6ff4TchjXixI/ulXct+qMkJPgOBFK3K59iQbN3JjjwwNpcSltxa23dhlZtN
ZkRL/anesFKGk4HqiFc6VhRboY25Ap+wIrib7eL6WWzyl2w1uOniHdMWWEU6tyN7HrnelpWXIzf3
QxFIioKZB14VfgC3DYknJEneI0NRkCRkYDfMBpqJISrc5YgGdZeSlmAV7wU0NvVTFpskNbWEWXZ/
Ic1roGdnZrEySNMC+02Srsl5fJFf++twReVbXqWIvefxRrefACwabGYWvyh+s7ZL35zgBydJl+U8
L857L4IJscj6jWqP7YrAxsBIDqSGPTQ9qcBlEQutZEXSJY06U25IWqBpSzBYCyfkzMzCmL6yu67r
t2jZM3Jlk/4/Sg//IUYrVK9JMWdcgdizitQVitE81gwIGKBPWH7O9CmOSFEKTW+SXrmmArIVjmrs
IsEG1C26I5J9jU4MOWI2/U46F2PeyEGP3n+aFWkMcGuSN4t4pE2hZYDJYcwQCzDcmCkfQ5AVsv1F
1FRBobylGOFwn+oy8TEwd4smKuKmduYfwZoHNrubYJozjBrDy8B0PQb47zkjytxXtahDtziPrijU
jURzWTMzz1PZCrIjDAV9HcuIVMo2RJ04cDNUGk8htvYM2+qJmUKa8rEhEiInSjzaSGRaJsQrF6c5
HnNppV+bdmYqixzYxLaZf7Ybjgn8OaUSx+QoiRgy6VrOpCsRQeIbbU4ZxvdV+4WkujX764h0HTOM
mDrEMU0qWus9uasQ+V6xZw8ZrB0m9y/AQlYWKQbt1rF1sWB/5jJrfHbS+I3JUk5oljdpOAwgewHu
GybFdhiuEgH1IF1h4CWLaGdufkUXV7G6rEor2lxsFK4YAdyUD0PCGjS+KCrWzVGq7CI3XqpVHKnj
/k4s1R7M98RlYUxPRokjKrfXMnrnWQQ3yS/EK15DYfzezQxkxU2staiN+hivo5VasFI2k0ZoTJJ6
gJdaSDDODcZ6W/ocTpbzZrVryfKfWleax38Cm6FgpmzCmB71TrpZxqF9DfQ2ObDIw9z8HLYxFsMh
x05ctA9W4m0yiygDtUNSgUemoaR/r2H8Wgm9QIJdsGCFqsNl6VnIah+UVcTsHZpSnmNSlJZp2n7G
Y0MzKR+S9cV9YXgW6qrIfWW2VR1nC5RLWedJ7oe26GOalGByxdCFaH4kPihnNlvf/tNYA4rGGbNw
OWn2iJOkiYKmqTjO+5OUq0a76JEHFxDVFN9otgG6nAXHNwO73Hfu12NJmWo7Jnr0H3KUpNTcwGVK
AXJXMmDeGRslMVL0htiiyT9za1t43ZbYJFEa5lo17V8kb4Q11bGFGunjL7n1fP0449GXUMr2crlk
8rWfQWY11XrTPuO97nSecVDzlfnrq37v1+b/oi43qeJHVCl1qydN3aY5qFr+wUmNak7wRAQ7yIz2
yxAjU2gx6hdsVMaEx6SmG5GlPACkkIO4qkAWUC2Z4XKOhpxMzoIqlcjXPzpT6llW2H9XtSXItFY8
mNmCW6qN4W+R3nxvbQLoKO+uqPUcyEMaDNVU30I33QjnLee4r/o75q1dVOjM9otzrtb2lXNEc8+C
rpn0TiCDyAkICrwihbp4L0njOON84p20SFECrMtuEZf7TMAVJiXqskMPKL15D0qDY3VosE+M+Kk2
Y4fl302qixFHlDFVJWzk8KKwOzWl8dYu8pVkVKGBzsP5vwAXwtGNSFGCJPZVk8sJWFKwxbDZNpth
q7to4IDdNB4/0MlkCijB+Sepa43W8XqGKRhBhTDl6402AB6iOvAoGG6e1N64OF/aHFXUahGtys11
znAMJl+pogjoFtUkDrkASin68Gu7FqRrp1kOVlIbxSK1Ph4zyCJCaV5J94ARWkIVCkvP1VeJgTpA
ymCEXMePBzlihJL1QS8xVd6ARmHnH+KSN0WWqZqqteER/XNUlIzXgy6USQ0KsmEVB3TyQMo7u3Nj
5/FpTfs0I0KUkHu5WEmJCEKaKwvoXe8zJEbMVwFNoI3VvBAPmZUqncweIm6CjkChAbEuZa1SwEHE
QLwk1grw8t6XHBrBa2w/Je9ZvkqtfxeEjglSpxnokhhnbdCdzr/9zgB+oWShQnqdV/Pu6fF5Tvr9
I9ao49QzJPa1SIchkl9C7KY6eGb1fwclhaoY0aCVBQbYpZpoWu4r/hVgDxZQnZuVb80YL2kyTTAm
RNmdNCqFeuhxbOHXObUzZ1EA3Rd5ghXjOU1rdBVQyDxH5EGlOOrRFexl3qVDJB1v/flONV/SEwYb
Ht/NtOobkaH4aUVfqiMNZBrZ0AJTTpClv7jK6SX+qO30XM0MZb3GrtDWnS2/9MAoVv/3/Y64utEX
EOU1ClraoRT8UsYXRHDTkEeuHN7VDEBpPeZ0+uZGdChPF315ea0VOTnQwIwc70mzpMVrsr/O/0XT
7pgjWqcD/CQSvQqULra/DcyDN48xP8lyKycdrW9+6IzqcEmiqClBRTwGJwUpq8LiHCY0/7RiGpGh
FBMXeBG2FoOM9ynuAD7qpp+6jRUozmyf2PkG2UbGPRFD8cOQjAhShuSS5pWvpCDYkuzYZVPPfVdc
btFSulixMEdZZ0gpQS7mrnzjg5Y+j4Gl2hmyvZbOHIMlFhVKAcoh9jSr5CkLm1mDmqZvcEd1owFb
i3F0U3ZekWRBBvYOqm63+dLRU8rkoU24IO1Q8fJX7VO+03MrQgVDdXkb2+w8Q0F1ZqV5ZvD2r9y1
EW0a6UXVZEwLJqDtJLtg5wVPrd28cCRi9ZjJMnIttIiMaVEyWXtqlugV0nGXL2+zshTz6qKWCEzB
zq7RfarvGec65duM6VEi2XPYf4km7o4U23z7HNozk1vI+2yVeIgnUR/6ungmaxp40g1RSP0UxUuO
g3d6rxgLzQubKCGq+bBxsMJXMg/Yidma6Og+fs1YsjPlXY2pUfYmFNOYB2Jjd0qsfpujj9j1ESEt
h55lqqfe95gQZXHKix/FipJ1J0scrNIWDPSizL88WwGmJuPeiBz8kJPRCVKmBYthSj6swNM5W6sA
EZfexRQJv9ZmCQiLJ8q2xEoYXHlyeCvAXLYv6ipc1G9zjK42zGT+lDIZHd9ttHb8xn2f7/MepPxn
vwAG+sxi1gsn84hjGlS80FdBEiZX0Hi+mudVvH0T0fRqhb+AMZ0b5hHR9fPjm7rlfh7clES96MHX
gJLcQnusdpUZ279/F8YCICxiYJ8kK+rtZm1yq6Nvzc1uYwJgey8vPpgJavKgHn0E9cy9II1Fjye3
uMmd2Df9Rdcb5nzuOx/zltVsN+mPjA+Zsj1lUYplM4Dl3jwDRnmnWApqThHKzKziK0tkKEUie0nN
FQUoxYYVbpGcxYT7B6vIOrGFCR64Sooj6JNCLEspEO2aJ0lR8njX0nu9SwS7eW1/K4awRrx0ENFA
P7eO1e5oXlcIrZ0ehQacKys/MXmFo4+glEvdlfxFDfARz9amXAdPvOM074XRLg4vKVokWFB3kznN
MdOUhokvbVmpEejl1jOQ9Quz+LM1zT2Lr0nDrolAz8JsiSzTZ5v2fSXmWHCGRYUn1b4uAJbAGnqY
NjcjGtTR5XEU9peE0EjfUxUD27qtWGv+1xIT95tLZLLCwskUHnak/MMUdXZ6rZcdF4Ig9/amGsIy
9lEvPBwOg1GY/jJ1d4tTYBW+lS+L49d8f/m9Rw3R/GUC57m1fTRImcc9dB9LkAmfP7TA6LMoXZ7E
WqEkhQSjobjdql881nST9YQR13SNJgkusprm+HmhNHxXOi6xjXm/Z1jzyRf/zcNN94yMRNqqfFFq
IGKlhSlZJXCYIJUMTqYOClPOKq/qsiQCUvLeP0G3nqYlWGJxOq/eOMW8XA3RNve69ZWbyafFHBCc
tBFjetTFeJx4qVrRA1PnHhPIOhzaZ8wZWIvD4qCaT/bLK9J1pmwm82Xt9kaaGXN/B0yOj8d83zxZ
WkBUTHhhPlkQZVWivuMSe4WSadf+dD6jlWYA/j1gmYc5BpI6wKcYa8N+jzAz1LpHJL7dLx/FRKCY
MU6f9RU05mErFE2loKyAISVRcUNDxej85yE1A0e3pScXcBpH7uWrfIv/mCU23n1dsTJ7aG1WZ+pk
b+zoNGTKV2jqoG2KtsNpWBtsbzN28RIQ1ZKBT5lxJuBRsE0XcML4+5VsrkbX2qyj4H+65wq6+wQA
C6oSGSGl7PY1UoJW8urraRYYyVpYtuvUlrCiYhWua1tHQFC7Amb+WDm7n4/snixlwD2lbIerDLKy
4eECtMVaMxL2rrSfzwxkNEXmkJpWFOAK3D+zVI0Ej1NR8SR9hTPgDy1LzhC3wg5NW1+Z+avdHFGz
fnks5D8Nzj1R6kg5UWwVT+WRMXaLX5Xj7Y5wS+aPaUydnyRIgo7+YU37gdqJhQzXmVKo5Px6O7YD
S3Yxs4TJ0cdkJhwttKOP6FASmqR1WBU56DRm7YTo7itfeGwUzrG0iJW8uLUo3+uGe1rUZfFxr0b6
BbSuy2x90lNjV6D6qFpBbIuLMx7GEpiG2J1tNivNrC1lKWAJlH05LFw/sKL3AYOAWKMernU78ix1
fwWMmIzxdWiTjcUM2YmAPvpY6pKbLpaSvkG9WTSSRWFvsKROtYWFYixz1zMZ1zAlUeNboF5LyQ1y
guYIcttEZ26waZbJ0M947/70KUfXi5pBn0k4fXLPV4w/+0BTUM3ZZgaclv97/u2eGOXvFmpfBNfr
7fTItvKV52DJUcVwaKdU2/jUiHIYGXJYmguan0Ck2PAuyoasEuX0G0QxHkP3gopfuv/9xL/W1z69
VWt3/qf9/lWtnh8/PxYF6piaCmtK4w4U0IVtR1Y+1wjEi8Xy2iY8cXId35xQJ9U3ilrOAK96kp3d
OTFhmh3ttX1OHaajTPTFz2fzTYnye3wPMwpdcuNoF7oR8C3gaWDamd1UOv1AvymRsx3dfsVxkagX
oFTZEdDK4BhfDemoAI8EI2a+VaxYg5QTVYe7U6SzeH2R5nKk4xSfq32B3hpzm+58y3wsEhM+8D0V
SiNHgRS3uoJqjYwlWr8Di3v1sIMYLRiqFTMMGZMjSiNjI2/AeeS2gKBhY6lF/0E6rOf/7uQQ+RLg
H04SOEqZKtzMr2TsnEAk+ObvYZ9zTAfNrJgzWB0WE5Eajm9EilKl16xTi5i/kULmAHN6wYtnRc5s
62MM2U0rtHwxLmxS5EcUKTVRKb7g5xmqXtGis37Hm245oGXFd4DG9pjSpLYYEaK0hepVWSXFyLQW
9rlTDezJSkxWFzPRBD/e74gGrSlmbRlGetyh1HpO8JqSJeO4WExQCkK+CKXq5chwrhKyAM+IF6he
sDq3JkA47qWAUg68OMjNrMFRZecSTZxvwXFTmeiGgbcB7I8lZ/JYtlMCOi9HA4zwIb2S+RDJ0Rz7
VWnwH9iq+RQvlvLi6jMukfD34IDpELfhleBSFJCWjbQcEORihwwT0nECK/OOfTrE1bu6qVMJRJ7b
zNi8eWYCnwUzlNZGe/IkDFJwRmBvlwcDg5wuh90mn4nLfPSMm74pupGCBiiol8T6TZHpBrcB5heg
D/L5a7rY/jIvC4AFHlie+QRJZIAAnoaSsIqdZZRw6UlXYZtjg0nAAWCaZo1hscuR4XVMaRhSQsIf
WeQ1juZL7fwk9EgHRIq2at7KnXYFW4BBpsQOjC+PNWM3kXBGeQXDYARJQMQMPWUQijiTZn0GWV5V
2PiHYGqD3uDWgkPqh9h0xJuplbnaIa0NFliVNKHa7khT9mEmZKGcSVCmxVdrzZB66tZaZJEvOAcb
6HIsYjBm2wLw/mZgqebVEZ6kY2e+x8duK60w4LrGyjEieb6TuOoTw3ua6B28PxnKrAhyW8opKT0R
BAoeoUOMr5HtKzDXnKO2tbfeVl6wyqITXQGEqox2FLhUmJqhLEwmV2WRhdBgIiiSfdnxFjPgvo22
QRVYferyeDWy5cySgcrWM3uKJ9yeO+qUtZFTXu1KD/lqzhVcYMrwc3jxdrfMDfUtcy8vLJyUKX8E
hpu0WsALlnSFasKKvbxtPAnsyka54K3GRdxgyMsZUH59hxU3CMSGUepRUniy3VjQocNkSnGXSdO1
sYoyA0IudeVg1F7A+qNoV64AeLqdubltz/dozTRs8xWwkr+YrjI5vwcfQLMLp/IS1KTOUSP25OE5
AKp9FW+QwNsus8IQgXazZfamk3dEE1U59EKS/Q8cT+eJukFJg1zUkL0Tlr0NeAGkrLZPqDD6fx67
EBOFCEUaU6JedCWrXBSSPGE879CvkMAEDk6B1JxI0Cz8U4beyMEEIo49e4uwwE/wDaBcm3P1xLPn
OiacjbuPoRyashbiBtO4sIVg2sJ+K9tYk/VtramsYKz2rKz6lHkYM085N1laSpGWqeRuLzC+L68t
UqEW44RZTFESHHOo9icZuUus09qkxtCYAIqIFptsES3KD4LKk6tWuFDdxsqMV9kVLFtLTeaEmPCz
aI2rRu4ZoFucwMs04NbMqzlPDv0eg43nN23zhiqljsGKrWXA1yH+DkGpeMz8xKTfPU1KI+dehPmD
CDS5vQyx4Y9kMt0GZOpTgG79K+YQ0FfuMdvnJ89c5mQNvdUYeKLx8SpOQZq1CHvsacECM1NfblmB
LYsC5VkMeYVk/jXoT+k8snQz2Zr6x+Ozm9J86ogHSm54rul1riQ8GOJvs3NZdzMp/P/8PpomoING
7pgXcReh7sGBRXbg5rvaeDW93495uNk+SpFhiQ2G6AUVqWb+5juNiCQFAQvQhP5ULQVXsmVQOsRr
3fxU0GDT7pnaeuJa7uhRGmSQaszDzEBPP5IEJhKKFZq9lIXvXrHZVUWHPYdq7onB5YS6lknnIZpP
MK2h3Ty2EZc+ttYFKOf2CGcvz43bbFK4mn+qtYgRRVYoM2GPZCzrAl4e6psqpvjur02bhdgo7PX9
yUfrYWBdGTc2MQmi3P0+dYIJj6nEIeX702q1udUokEo5JX9OF9NYGH/Wrb2O18YrxgDMzF4ey00G
TOcPpCIYmkOcPNMRn5T4R3qIZcbYv4L+go1zPYQA0/ANfdsZ0fFwECsYpzWmho1jmBnp7vilHb5W
+uljxULanEqJjM5Do5+JOqvjtktRsuH2wVO3SA/tjp+nHz4yFhcGz1PGGABlPGpl8HSInr6/WznS
QiXtcfalQxbBbnbD4pQ5p26FMMl17fXVytEAVMPbOeqLr49nhhhPuJKAFNGBkcDJ2PF8u5KRGA9q
PjT8cBlumaaV5s4ADTYDnmlmzNwLQLtZ+Ysp507mVfjNWH8De6RQvus1Hnqy8GCAitu0cHV0o12X
J+H59+6yd4zCWqul8Voe0qfS6BfHzGQBeE0f+OgDKGGX5K4u0qQaTqtzFxo+5iWeenvzO3ec1DyE
ZmHZjZUXgKuzlwIQh4Cas0PiktWid0sc01pyfA5Eq40OvpIGXxGrYjg9P2/y9Vtl/O4vpm+4M9NF
c7b/hB3oLfYdkjUaEewA496Z10A9tY7TPawgBvkVyg29/bbTnd/VpjMWn6Hp2hHiptK8HI+Axdwz
n/mkOvu+ARqlUG7iJhV0Qnt11ty36ONN+jVAsy0Ay9faV+t1+X5cXudfSwBLvwJG51dkMAP4KaOB
baNAlcAglCrcei9Gxz9IehVF8oDjlx3F5BJ0VpfH00sqYDKztq+AQDk2qaEyrMYEygMqlBIgFngU
YjGyQN16qFzLDHldHs9tJpgB6kpOsUk32OsQ7Wa/kAeKjKW+xPDVcj5v5s9zxmufULBARBExq4Np
K06hAQNELUxTH5sr0CGwkcxwWVhQ6F97hnBNFRTHZGiogEKLS00ewCUQWA0UGtK30vZf2en/CXfm
jg6VFfHkJOjTK+jM5tCcm93vDjOD5uDakF7juJ+zHu2Ua4P8NXLLRIXpAJC/f7Si7xd9W8j8Sc2g
q4PdwsVrAWCOvTQf39TPDKEK6UCfMqahde4HYKKWKEIRNjEcNacy+te1OTDRf36GBvckKEXsaX3W
XcsERm45rAx7vdwee4ZxmxCEexqUrvWLcJgVKtggoCqFuTDWvWUzjmoiOXFPhHpTQgh9HtRgZDUz
pNct8pq3vVIstTXhFdzTodz/GYfK6aUCneeNiEa27MAaaWFdOqWTvb6+5E1JLr3a9+ejcrD+X0J1
Y3Ck83SsGhmGC36/gkuVGdine3xMYKLGeHdEdM45FFukKVtQkIF4FDmhGczn8w/WTTDOiU6++vmQ
Fq2Mi4jf9XeMJbOawyayu/dsUM88iGZpPaBVAX4oMGtdHNUSUtUbe9Zw4wSg4z0l4p6NrkSOLoj4
JFAadptzY57Pb4E5313M37uNk6Pbr0M79g5meM+4qJ+G4J4u9fi53C8rmTx+/vz21GKLnW1Hxi/G
y/ypngkRNB3piJGgLakHk0VKHXrlBR1YyBBDMcOjM4bXx5xMoFfcE6EezaAXwqzis5um/HXYkd1Z
88PB3zS1dVjv48HSc0Dg+QQ2hkGZwZ5EBdMB8Jq8UgDlYN0ckIhfVwDPcEIX+ylwpPxhbbzYlwX6
93+h+K2+fvkDmjE1U2S+h4ksz90Z3FL4IynKZ4KqlxwO+ln79Yx9C4azMJ5UE7DZL/bWZAntXxTh
P/dK96JXWqX7QQZyBZaEYTv2dbW3/pWq+iZBvcBOUtD6SqJrCyjmF/MFYOmRxLjAiaLK/bFRj0+v
AYt3rXGBG8txnE/hyX1a26QPNDKfWTAZzDuiXlynBqra5zg0xLaDs3N4XJJbzrP5GlkRLEnCqixW
/91PP/ueP8r6tlxSXnMZhzisGsfUT4/l/y9a8vuOKLsrt5mY9WkFjs7xdoOxhBMyikYwz7dYbcCg
RT71Plq6Z4VSJTEKfpFwwelZmw4TW5GDTizTsI8hyl66xTIAEz2b9+QopXKJpMrjJEjGapUa1gbX
tVg8tab7Wc8P8C6XmEDQ0XXGMmx/8Zf+OVK6Z7XnKinNZmAz9U35bQlR1FC9quaM8uW0Af0mQ/nN
F+xmkDHHgZzDxeAWys6aX5kp8J9lw7sjpPGa+rQPSz0g8m6dncpEiR3BLbYUYzncMXfR0s0KOlhM
USpD7oNr3BdFf1J+yYjmnAVWE0uWi55TYIWarCNkXhWlPESFr9WLDBHJgBlm+ZvqvMT4zX7PuKqJ
+ub9OVJ6gw/EHCuDQQdiCJ2BfBjK9S427M11wN0wB41Y9lSmlEakFoPOAQzw9IwNeG83W3L6NP4g
E4WYysRSaRb2AsucyJQe0QEeFCo+KMYG1jduKgc2ZcewJyxdL1MKJPKQ+2pySMfZQmHtZCyQXUPP
P4YLVprNescT2ZX7S6P0RxVXwpXXwNIK5N5AL3AO2CftuHaGoiXe9df+44NjbOeeVPeCoCGfBwBb
6Ra8jrwAdHZW8O8hKWpjXM4Ab3msg4XJFz36fUoSgaWYeXKLFy0az2irenvbLZCxwTqTBiODJsbA
WC+avNgfSn9EkBLFDmNMPB+CIAE2xHg/CexNR7NZSyLIU31EhxLARBY4uW1wcDIWnF1fHh/bRDkM
sjDigpK8XClTdZbcjs3S3jF5sOaXwOCb60/Ah2dJ3qQSHBGjBK9R+0ppZykqBQnSBkiWsxIT0/ro
m8LNzxlJmd/4s4sagZ0cOaQd1PonUUdIHmDmkKX7JlMUI1qUnWrFHkiAHi5Gd6JdPkfWH9i5Hyzn
gvFubjm7EUd18p/rF4+hK7uPr38i3Xx3/Td9O/p1v+LaJiHO8jNW6ZIy+1s8d06Fu3CRaV0P5tWy
t9vUSp05ojwWaxP5xnvqlJVStb6uBR0nuEInxbBIeAx9lJg1ATqwWf0Gzsj8Y378xa2YfYoMQbxp
yBHbejbLYh+ISyd1py1kZDMZsjHtT49kg3q0JT/M4vpCOLOQRIb3uUPMUyODfLXMZT//Fwnj+5Ok
nnHZAqcKYFUklQU4SMf5b+Vn2bK5tPaPZWY6ozXijXrFsp5JaqbhFUPx2arJu6/mcr+vXxlkGM+L
7mUuZUnNY3KEYWdwrzUqDR42YZmCygq0GIqcBra76kWdNCRSXlmcLc+95a44/2rf0PPI0n8sI0XX
s7qQv/BpQUilxnNh1GtHXsPaq0jTYjLbjs9LZjg8mUv5vi06KdwDcgnAO7gtZIsMq8LGvPKob7jW
qFh9o9NezIgU9ZyrQmhSOcKrQlRCgpJPwBDAqbDN+ddqzxo/mk5OjahRBp/TokGQPTBmIYe/cVIb
BeHFobLc16W97I3jHGHD6uOxUE77n8gWYXJQ0gD7Tel8oe2UOucRVYoAAtnlx9MCcYOwMLDt0Jxj
huDr63rLxDHIThuBb7Lkkkf6Kg/EWa4JN7Ln8w7DmoD/s+Fsm9itCmfb/NKvRo5OIW6OcsmMocwm
6gpEuXxTp2KXsGnURCjrHh3X9To6vW0WRmeC/mm7ZY3V/+WFfNOiZCgS49qXB9BaPQNqnNT7Q2yZ
d7G+ew3dacMhfny0fxHab4KUGBW+hFVGJKglkSDUJnCFFMtFXmqvbBm0mNJDuYxiqleKohJry7ln
NABviJPqOS+uvX234aXa1pzBHfnFn87jN3eUHWq1Noo64hXDwhopRAY1bPe9dJl4f3+x5d+UKAtU
pFyV5zOotuf6j2qIeB0LN5sP8MBfANA5YFct5r0Z7P3FzH4TpUyRGlT/k+Ss7NpaBSjVa2vDRWN8
Y5of8mLvWx/PTJwJIoJ/P1N0Et0/xroOpFYnPmZpWdgst1HnO3QQVVbnNgz+/uKd/4c/laPVTaCm
aUpijDd951kLQ0Iu3LxFuqxWC5Ec1SOuKBVTh1fMRQUkKLQca0dc50PqOuHqDclHZEbA33ptz3nT
PM4tACTMQ2uf/GKltqazdv+oGpUew4FKV9NSvdliNNmcQgN5EmNYIq5nni05u0cMU5qmnanY31AS
gcUYE7qyszkCX23LsBgKiwylXzTRF6/lFWS02NADtKqee1P8k2KZXhLi/0ifPNzuylhkGj5j8cd1
16/LJeKVo20bi8DxrD9/XtAPeUaXk76/rM0PD8HscmkjrG0urDB6OnE0ugBKRc0Ur4o8knW2gIeR
LzASMYPbsGeopWnf7luuKbUUomW780gy4IL+fHP2xjnmfs6abSca59EFUxpJ5bOL5pPQdlgUlmcQ
kKLHbEwnUkaHRamf1hdqoerARmwgqbc/o1eDgF4c0Cds1HiqW9sMn4AJc9yvmPBS017rP0dIl0uj
XPZ0jkRuG1CtTN3m/phLv2Y4xwy1rt7kZeR5xFoVRx3JFQGRhfhY8FbdloAk2KV5xAQZq7TCUOkq
XT699B0i0gipsNVbQeY24GAdnoCmbwjG1xIYnseIEQOzRP5WNh6x2ORdwA23Gp2y9K4Gv4cekK+I
N6zH4sIkRGmcOuDyvibh7sX1XmHuAdc5PzIF47GvqNINrhHXxZrYQTCeVzkGJvUt9xoeE3N/8w0f
czTRJjb2DDFqcm8K25ngh/KMSMfzZsPD5KcA4XOxPWWOmu3RnItY7ss4RYadonuUYlm78nqGQ1wF
WBWK1Tf+ac9ST4+9JkD73rPlA5qxxjoHUnoLsRSy3KXnr+IFIK4IKZi4VbdFVg/01M1DHclfUIvX
jM8g8Z1jva3Qhr/ZnRaHcPN5SnYH9Az1ovH5aRhmhSZLwA7o69UxPvbzOetkGa6wSifPogrRaUae
Xmmtzm875/TUprhHpH7URWIynGHWa7hFAiO2ezEckoKwPZs7eWB4c8DPEFApxmUyrACdP5PDyJcB
xkoiNgWL6TZabgyJxTGk8i+Jx3/UMZ1IixrvfwohDvaYoMCtmwfDfF+ito63x3JBGW/gFhqPjm7w
/6NIVhtUoL0noEs8ftgsx/P28EcU2hpZnkrBK+tdCwml3SJy6tUfaH3S6stqemVoLDob1yW5PGgd
JCFcfhZszF+WBFDOhpynol+Q2raFPlZiTtBH69rkZlARe/5/HhylOoIuucJagheMLb2dkM/EGvlb
+WGV/malkxiM0RmyrI15ruVBa3X9El7L7Rfj6UwM6d6pdzoz1jRhEmXEd03fN+i9jU134Wwk14E8
HHwXtVlja6PbHWvq0X3EEEEmcSogyWfojS0rcHexz8jln94cayVt+MK6mkNue81e25n9i7Wffx2T
TXSB7lj9P1UUnTurm0gZNLQRQHdYgDSDq4peiAR/GbxOFxm/HcnbCMTouZWZyGO5DrnJ8B09Vqop
nNHSxaDCEhcqEkFoFV06EkwWFzOfK8bl1PcMEgzFJFL+QB+oWsjF6OlAaBwuVXfOUhWMXJRKb4Xk
Mz2S/QoUzpt0y5lvRo7EEOD03NmC8ZIZWonuD2tEqW6UFpT+i7Tr7G0cWba/SABz+NoMorItOcj+
QozHY0YxifnXv9N6913TPbzqh727WMwCA6hY1dXVFU91FnBjtwFJlsflw746oqzNISXej1Rusfnk
+IOkSboONv3JtjuNjGiwJr+QTgw5ni5HARQmcZEuyqaORnCEiC4HEBUiBoVT5eWkuADo9dN1khdC
YaQDMpWdhVFU+4B9JQH5g6CWYEBnj4X2qNFfgcHPg1icjxtkwO+bWG8pGTfFmchQCkRfD+g7b3ov
buI8afYfZEsclLRpyqLB4PX9Q5v1ESf0mNvk94vwGmc4M5Vses98Tj7u//585DUhwNylGmsuU8xw
QdMxA+G+fyDyQkkuJeRtj4LV4+afaeGEIPNOZrKeGI1PJUhWq6XvoqWI+M5wvM/X7LWaUGEeSKO4
ZH0eUd96tIHswDPZs5mFyc9TCzVRgzBI09As6VXSHqNlSm55eY6V4+ka6ygDj/VfHvt5g7l62jn+
BzHx1qos74T0DI+n2VD/myfWU+5G2Qg7mqIOtx84Gh1bkDYa5nNNW3y78sphsyZ8Qkz6KUBVMDNJ
+l9i9i51hd+ezeNn1txNSDD1hFRLTDO6pRoVSzy+ItWOKJHnI8/ACsJ5mVBRfjLSpO31EsmQWmq/
Awz7T4+BdeJEK/S3BIVzX6m5xBhrUAbdMMgGiNnnc7W9kE1nKWibdJU3wTiUK+/auByK9PP/ihon
7LHmocwkAF+AIl0Wly8JUrQEVQtPXfG0nXdcjF0AYD38Wdrtiko2pljQL7RUUffdomKB2NBcdRjD
e7nPHU8JGSOxQGdFltf0FisVWSQYzODWfXjyYwyFHJlFa1IlzFbRrt+YVo/m2i/q3MX4j6Py84mS
79NiXfVm7LXSNEHtZYfkOkQI1Cf7CBwB/IvyDx1eBcRlQ7AqkiPK+TrphDTzIidSsogHE4qC1ZRI
OGPTFpKVnWWeikNAhoffnduux7W8CxK40J53/yDnmwUm1FlzkpR5e6HNnJv3y5+rq0JDHw3nhTtm
zVFS1lVXxiGQ8hEClokPEMo9FupK27V3ingZ0fksyYQjxq5EUm12sUJ1c0d754D9mOAurFHcAlgt
R3qzHtuEFmNWlIt8UYUQPkBlnxsHtSY8zDUBLCpmyFCH4VDj3Lq/vPc8wFohavpt9AV+BHDcVkdU
I1C/xwI4rn3mvNSsJ69qqr+oB1BrrF1JAkdcAh6ac+/m60kTATKGRAdDTUnT18063QKo9EveqBcS
YFvvHgjUX1wfiscUY1X6xheESAe92+xoapvvi4f7p8TzC1kvfkxkyhRIuIeLg0xTS36j/9Uge+Rb
Hz356T45jk6w/rxhACtZ9ilDgGoW9xnRjjxPmndI7MRGE3WDVFOhoQWNHP/QPn0HYYLzWHEeTXpd
7ryZLNJwrplXXS9AaIe9SKvocF9UvF9nDEMRy5Js0KzxRgMC0XV1/9d5lvSGXTvxbFPJLLKrhJ9v
rG5t93TX3O9xXa6sDc9Fn7c6GiIpxaTbzBibHaloUypjxHDGn8bGGm2gr/L2lVCf4e+T+CbBuID+
QpNyIwMJV9xIDymRuOaFxwRzGtcRw7AXH14L+oF3u+Y9tuXCkV4HbM3EHgO0JCFfxDmh+TfomynG
WhtG0lXyAJLSe4rlVNsH521tefeJzMceiiBQACpAXbFDGOJohGJbNNTvu2Aj6A7+GJpWaoLhIAzJ
4Rni+A+zBmBCj3EfxE6+1HQO8Gn8jc3HlryG3bzP0vyLOiHB6JtctVHZmi09Kgy1o5frgEGCFbKN
yLfhYU14JYF5bwyI3LIpm4BHMxmC6nVQ8pGiLDXWhURXMnoU3IB6Ze+hbUQb//f6hAGGyM12crx5
5HWRzarmhDyj/IPmZ20TgvwheISLAoj5+wKdT8JMCDC6vwg1oxV9oFbJJNzuQuvgxnbzvCJH4RPt
eP3yhMmk9JmXgpnPYk7IMvoPYevBMGr9U2+P5PIcLdHseq3h1XL4m1XJCR3tZ2SXmf1CuBjYPPHy
ouPUDHs4lK/3RcjlhQl6aJ9frZfgZWP760WAHhTUntW3Tw4ZehJ/2cEJK1RVJkYd242qUKFbO8pj
BHjl462REHWj08BjiOr0PUpUqBNKqBl1qX4BQ3EL4Jr6ahE3+RMsA3XFC61u9Zr/TEpiG6Qk1QhL
bYT6bdCZqf1JJCDUKdGyCpA9z0MCrGWKyxe6wv7TftRjDC5vVI6KzPsU/xasxHZOZVF9vQ4iXYdi
pwUh6LLLSHY8nbgA2RxNkQTGmBRJOyamj2Udm6LdoHx1ge3w9NXjf6Upf2MuyHU4ZjEV6k6wirdr
tE+BjTHoSNH5jl7wwsbZB3oiP+aOmZ3ua50CjLjLV5SQ6GEd8F6yebM/IcFcsQCbv/RrjCPCzCkw
XpINXjIC1GV9/Ut2TjZ3YIfHEnPXEjULBD2lErS7X1hQRbPDnd07FfEszr2WeLSY29YGQHk2ItB6
sSkwae4ArNjO97v3ZrSME8lX223hNK52UCsMtmP/MudN5dC/Ke3ktkeVdlGbK5Qys+uPvQMrfF8d
eQyyfUHNpSw6M6E2+Hz216vIgflypRXqVjTCt3Nv460117NsbqRPNe+OdWEbhHrg90W5SZfj7IrP
VU+emj8BcQvPVyygBXrq031O5/3ubzVl24OwDRRdLv2NXk46JwSQa7LV3AxZIg6l+++axJYwikjF
0p8GSkPdksHC/qJt4f1OCe363P/KsT3N5jh3800YE+aYJzvPtbxQIlzz3HlRvup1kZI1d87nvr8j
3ZKnE2VMzejaKCP8HUxHL34rVr++tFgqdl96s9HXhBPGmvStMRYxvd3u8ev+L3M1gLnMRrnIs7bG
94chnA2yhN1AIxASTLwJCo5qs3WFRq76PqGCSn7Fp/HXf2cT2DKCnGmRLAyQ0M5furp74dg8zimz
jTaGnpSRQqWEJrAEBeY3IFTdPwjOEbM9NuqwEIMiBwP+CqMAV85mS05UACThnx6S2DbtoHdUTc+7
bk1bc+ttFrnX1ALMGvoOH0+W5bztj8tC5d382cjxW3nZdhsAWEumWtObvz4bj/DYi87+5A0szoeO
EypU/Sb3UClazAJdwCCAFEX3nU6hL4GbiDQ+kJItbjsZldcdQ317QibkgO8QdVFC5ZnaVU0siUCO
yFqiQMZ193gCpMo5oSUuAgzlLGDHmopgr9flVHjxy+ifQl7swbOY7JLeZKHVVUPtTOVedz6C7mrJ
RwuYTSN+nxRbLpDE3A/kBqIbANH9Wu7KllhYM8ez/pwry/b3ZP1VMhoJMUG33mmW8ZBYLepIGO4Z
bEhuIz9wmx15fjk7ASckspBeFJDUPWQuHYLWds/CJkle+9A82NNEhEyQbapCjIW4OKdOtXMsYNqf
PtVPFHZovYrnm3MME9u+o3ayMJY1tC9BYSV6abHPobVbgNAPAOKqiFGvHcG9bwtvzsCd2yUzL3cS
JXngp6ApN0B4OKbkdw08HeDDcF4NHm+M0cgbWVIWMeC4zZpEPrnyjPp8q6GKbgagixqmwo58lFHb
ZpJJQaAxNpi5i2Oye7OwMWB9ilybC5I3nz6fkGOsfKPnRoOtdzShTcfLHpPNk7FSfkdYcmHa3jom
3sl75DyN/+GwvnlkDqspBNG8UGzm8bBxV+7CGo9Y8PfFtfBUqf9Wim86zGFdh0srtwsqyw0QFA8r
30b/MIUNqoDzD7AzLkEa3N4jyHhdNfAGi9AHwQpteXQYCtN6FOWQuqx4V/CsYLba5qj+fHDzzSVj
7AUMqDSyAZV82YCku+s6bGl58E+SLZA0sB7LDW/nzH+w+t8kGRewFMo67AQcIFBArsR42FI8MiAx
cTibfzL/TYYN20LAno0VjQBe0u1usEYXeYt8N0R0QRV3NpCjLDeeJ2+meV3IqhRjAah8ct337En5
lSTEd3/ljcPhi3fp2JgtSIQ6UyiMPoZIgo3quphD9lZkjZr36XnfrGR4Brw2E6rrd1STjdsWhegr
Rg4tuei2j8VlYcThime52HhN97G0TG+pKcGWHomclSUqjC+dsdRcpHVtzivD0w3GhuRmEnQoAsEQ
bzD3Fb3eV73bW39PXIzpaH05yBL1ZqLss7TG/jWsp/mguEg9xg8iq8as8fayQo9JCowkO11ytyRz
5ckYk6JWiijpwWGxvew/Mhs25Lrdvm7xHHi89s7ZWFvHClhMd2BFDuvsl1jQIxVFjD7FK0CmMueC
ldYUQvG+VGebmFUN202BMYitCiyeNEbFy1Ab6DizDbvRfuQWcJ9gk839H81+QOtq4DabwNX2nwGQ
Ig2HU5KauwNT8syhZmppoAYC8tiIk6NrJ/zD4W/OhkwJMEcm+tEwliGqQ5ud++H+0Va1R5s9UfbK
oCCfLwv3PsHZbOuUIGP7Rf2Sad0FtSIAvGwUp/CiB4+385D+BnsVpjQYY9/3tWIKEWicz67dA9gn
LjmR7GxKYUKCBZlO6qqLZXow2FV/il/L36jdB1frk7viau6tnBKigdPEyLeN2BoRnadHC7u/9u0H
NI+kZEv9RE9zXu6fDkfd2F23Rt/0ctSD2NXBPK3Ds+izwQN2XaoSUsOofbIZDDFoROD1CrQErmNk
VqyJAcSqCrw8LgpsZeWlx+YUYUqPej9T4Ulo8e0i0JMjEr+mJHzMACh5X2azxbopEXrFJkQCser6
VgKRyj1v4EE1znv2FjnS29Uk0apWkRHvwNuX5wtYG1lyJ/dv6TdW3acfQB+eyQd0QR1p6mKEkUiQ
89h9lEuC0ExcktHxPJHTvsI9Q+YZu3YLFVl/sAtizs4GKLb2RBNqA7jkWL9Zt1tXJNQdRU2XJYOG
2RPOZElcjGVHzw+MncV/GcF4T4ZXns24heR/SXFCi7loA5rPL/4VtF42WOr4XjzoXnzoA3K1K+Bc
2SffQYPYydJcAKzhoeEmWecFO/kARlmTBCNOnYgPsM/vPgDk4PV78FB1nh8yd8mnQmX0VQsuuXwp
QGcDcI7iNTjdvw+zd27CBqONebLo/b7Cz6eIXYRVYztexQXHncuvTHlglLAJ8xxoByJkhU6g9xWJ
lq2l2NvXDOOOVkPEVcdx3mbTEVOKVKoTVRyDPC/9HBRpiuDsugvn6pLTiTsfw+OMeZD7SOkk7E6g
GDwYyDVBxVorx/tHNPt6TZlhHmFFH3oxRS6ZejWYqcN6QYVIrxzDOOsOTqkwz3BXiGOA4jKoFOhc
HaEOWNW7WTrPay9weaaC3o6/ri98NDTUGAZGSBhiWp5hBkeVQaym2wccEVVBDwaRIzmqWHfIsIk9
0zdjRRAVkKG9Lufe1vcKQecxClf/SHzfHLHJvWufqr4x6pQjd5fZ/WasrAeLhHBzP/v/R8/2vLWd
EGQMUBBKiaQGEh39wXjR+UO2FTtFV+IXj7XZlmZ9QokxQZdUwALYBFLEVUIGIHy4Yux8RHvB5kFA
WRf2NToJG9D91BzeReYoCpvry43iamCvN7DJbf9hXG5Pa+9LXRkW7/joe3FPUxgTBehuMxlb0Nl0
a/O2JHh8FK1HFe1s93Vy3gGZSJMxTVEkJdfShDRfEuTO0Xzl9ph1M63lcrnHXft69HjQz1xVYaxU
odV5XyZQFbuy1VvTV+/KtrTKXiR7zZPkrEmc8MdYKzmUAiOscRHslg6ay/v8vFBh5bnNv7zLzdgQ
ZdTKLDZg4wUkAtrVYp9urr/3Xx3yiSV3vQjv2BTGuWkXYhFfesiwfJdfMROkyKR2yLODBZQp/g9N
KIayfETyG6am5GZtZ5/pb6GyfcFFHyuRWIH6y9XBCsFg7+6apXwhZUTGxzfh9fGF15U6/+pMSDL2
xQdmYyaI1ESfcxjN4xus5hfw81+4B8m542yfcHrBHGF5VSFah+JiFjVZOMqr93n/4s06UmiyxTI6
GftaBebewWM1jFEy0C66HPcef55vnovv32cuWVILktZq+P3SsYGIS+H/G3ewMTx4n495z3PCCHPB
Iozvt74JQuhMtuzkGKyD3ShYWkOq3SPK5Hv1qef0Wv8HC/LNHHPX9LZKY1EGTRVwwkRwsN8OFdvf
BlmHJfn85I6Cz8XRuiZDvwQRcjMYYSpJN7Q+VQlsqF58ZIfLs4pm+Bp5y/q5wBbS7pU/J0d5+OsJ
0EzDQBs2ElU3aKmJzyihl7w2/WikE/BANF4Q1QtFS1r1FVZ+DCRxvcfUkgSLc5wKhyxzz8JqbM1I
ike4kFB+MbZeny2v2Xgy12Kq9KG+xyHzkMs1totIMUjZ2ntOZDezsU7BPaKz/fUPqpEPzusbXR/t
k+f1eo02wTONOeBboFT0+QkULGv/hiDnERaA8yjO69dE9lRIE9kHyI4nRo4v28meClOzx84vYBzw
VjVz6TDPfCMAoEqgZwzWdvlOkkmwsgrrS37IN5rDOdnZB2rCFGNxOqXVSikFU3AJz9jjgih/L0KA
qcXrBZ6Fk8MSqn/rLnNf/DFsDW2gpIAfYizPMlD2g8Txtx7FRPE8C7CgNdE6TGdjPps6bFiVg578
ZoNAmZs4mjW1k69hLZQeBmoqJJCy/T5u5MY1rdu7HD4rAeGOmdx8wHtqzRineqHXoiSDHC1pjnbo
ro6r8GBkFtJVUWx7MIq+ZUheASgBqPFpTXfoPL7wXNXZN/qbazbJKHRyKCYRdAtH0Dnv2Dvq+lt5
iZFoFAPpZqLPfxbfTEhSr3ZybcZrbAzpAM79hLjlWojJAs7B0omwf8BT3xpu6Z1zsmzKMfBDzEgs
QHCjLOEViBcUKNbCJsJOHYAMfPLSPPNx/IRBxmIpcRVLY0vpobc5Pg0HzwMMIsf6cAy/zhifpIj6
XNVBBNXGC8AXUdPkJoY5pldnDA9y6FLc1AHddLlxTVcVLAcPGRAzeUAGPBOnM1anWeDtXFzBzQsc
RWyJ6EkAZHE6qcwR2y3/e+fe6YzRuXR6i55Un5bZOyve6hgmgdVBKlXcCwA9vq6+HlFj8S3N4bqM
nEdTZyyM6jdXYVFBnAnWD9jRo3ykw3KYGbCyBfnvzLjOmJdY0QJcbEqrIpvzTsos4bNAPRpLGYlq
/7Ng7Vvl2SxqkWW1niX0kX6/LpPnYAfouhMwdzqy2PLSMPNu1r+fDYOxH1EWXoouh8nawWa5HxlC
0WwDdMjo5G3+oYc84YzxdDBIOSQLQKLQjr/wMCLWhQR50z48/TcYk9H3pmTkATXDdvLY6yhYoJvQ
RiDPw9PnUmLsRtNJhtRU0H/MxdzyfwCt2SKLv+Ha+dnYYiI5xnroSZDIsRKOqPSg0QR4QhS+GH4L
r8GEZ28NxnhIWZEuYhm6vjlfdy3JvIIAREbiDqHOtihMHBbWwfeVPMsuLWQ3LMOcwBmLnIWjm5a/
zWpSDHZREY1ct/CWPjdhtDdb6/6tvnW+3TFeBmNBFrqZ+/EANUEWBnN9miVvFoAisCMH2Fcrv7R8
wMS6HboopcgJLMPDixrAl6DxDh/ehqtLjJFpROmSaCVu/bB23dIyB2wbBirtYoXSBfbE3Wd+Ptf7
rU/sTtZkxJZnWYA+IXO4wwqcFbBxd8dXg2Abk7n65FCjSsOK2lCwQECTDQlL4BntLRtJbUc9hTso
2/lOxnTX0osOmfUZ7z4R5nCozd2VKTVGhUdk1/LWBDXMgpDMjqzXAd4JN0KdSxhOyTCP35jmLVo4
LjenYUESIOl5wwev+DOrFlMqjJZmYRZlnXrzf9ANHwF4C7DeKDNxK9ez3cpTSowCDmUsJq0PfirU
7eoRS6wwjGzRrkDED1+IWUwsUOSd1VyENCF6+6iJ/5qqmT+EKj2rs90KdKV7SMHtECB98pSQR4p5
6lRjzICLAVI063q2TaQvOnI9KxdQe/lMz/+dFrLt+bqI7EVFD85fhid5JNoFBVdaBoh5oAuzrURT
ITIPXgX86MC4grNhWWLwaeNiHNTAzgA0BgZENe0SLeeWsKHk9ZWOflz/lo3lgoLM+oPTD2HewySU
2rCmN8/e2XVNQB2Ll/HPF3IGyIx+vnAc0NnuFEMxTER3KvZ2s8Cx4WWhRosC29tljL1CW/8PHodz
lvS7/7Zf32SYqxGYdbMw2gz2CxNJmJIGxtkzrbPwvDEOHfY2KOIo1ga9gohDgscAi14iINQRCO4+
Q7OP70Rut4OcXDs9RKU+kMEQ3l2XwuP0Xg8EbWTz6JuDtMCGl3ydnT6ckqRWe0KyULEByEhBEl3A
wB9538nuZa3umpWAElmEd9W+z+NsC+mUIHMr5LZdGF1HeUwPJQBovcdhySHBOy/69xOeukEZ06Yp
wNN53CYlMR9jeEu0ydL+5O1fEecf0X8rITuzkipaIggtdP3lDJNlayjVA5PGw7g8hyuqzXe0/TZu
POFKNYRAk6KSxo+2YB1CKy9J5SlP+vrrpL/RTZf/j12XPO6Y13ShShrAd0B0PLwACZ+mmGO72CTb
5AlgGLw+wVn44KlyMM9qUOdRlopUG89ue4p9G24elh2hWPv6+fXFhTyfd0m+z44xIMI1QGlYATkK
InG24Wt6utU9cQ3IrE9iyBKwpE34WwKjkMP10muVYiCVDMip7lF11LUVS2665MbfsxxNKDEuXSMl
SmCAKQhQfY0xbYRJo8UKw+UcUzVXhVLRLioqOvrPDCzf+3nHpPCS1X6t4Bory6fiwzx2b1WJfp5N
8HFf7+cKfD8oMQ5CX2mLRWaooLQ5H9yPp/r1aDp/fhNE+oD/Tq2OqFzPeOauYWZGFETD1GhxhTkw
XwjzMg/M8UlDruZlQXKr7CwDCKhOaT+fil2x/Nfg4yfPeM35e6iBiYCb0WVFQIffT8FGw3AREyUX
aI+4v36iC3vJ22Dvf2F/AheQ7YYHxhiVH9QY8x8UGfaL941wS9HmWOaEG/7LdK/kIyCxewT4SHrb
1vb2q9obLubjCgugGd4Godb9Y54LfTQJjEuADhB17aYGE/MWtWrRZF0ooHq22UlOqaBCDa9aAEXv
y1zRFTYcitSYMLz/oMgcci0MUd9j6cFT+oCKra4DJBPpYDQjDa+P8Ktf+ImWGV/3B0Xmdg7tIg5G
PxZoKXIn2/4ThatCuoW7rnXOk/hBidr1iTSz9DICmTWBFrXIzx7G0ZY+Xz2r8cynT7yDEkWFs9DG
yXullJkHQ5NEyQTKCXB5oMI/CVe5JCPMS6FQKundFko8boGB4mB5t07wQsYWrY4iK4O2+nJpvBko
13+kr+bSinur23hYEwIcYyt8KY7W5XCyW17acK4X/ccXMofQhpeuwjIhfGGzRmECIP876NtYLWsH
AG8QjUUsY3tRiEq3FBofgNFreQ3pc+bzx0cw51MmSnIJBYgJGMQqwaQrahKuQWKuu0Xl/ZeST86D
ecDjODDzyszALaLu9iS9XZ6c56/ygxfez1W6fnDEPN3dOMK1C8FRs7Ztz6yBFo1qrf+426hEJiGm
AAs32Zlo94dHu8RS2h02PEAhFi964lncqvFc0PPje5i3XUrwEmstPWbb/lDexg/NzogIiMKatJgP
pDmjjW9yEjhzMd+UKtuNsrj60jUVKdXNbthHj1IJLLfQflBWy2DbI02AnUahMxBA7qOv7rr5DOxh
03zwTNusofk+dbYtJdaDsDcNfMaAIiKyINhh77s99lNiDfsnx4xSh/2OhrEwaV2Qp6aWlgLeZ1x3
P7bbo4fEBHcqbN6mTZhiIgepCZVq0dwIuUiLpzIRA6TFe2uBOQtMWlhgLsi4W5puwrrHIGPSEiDo
CHlbgMGcDE6yzq3RC8jHwQ0LoqInZp+mJLfhpBbL07pfWnsA7VhNBAwjamFpUI+SvWElr/+kePVD
2xhTVlzz0Qw13DnY0zOqVxiIwlYy/rs141X+oMMYkbwwlVbwIQGkgwRrEbnKpxKhgXLMXZ7mct4P
hTEjmI9LM1Gnwrbp0kMnwHD5lgZUjRcueUZr3gzLsiaYhiipusAwpveiD7agUi+u7ccECQQB/a70
yP7JJZkQYtjq5L4zw2tF2aJvX7Ju3LcQhvI+mbmOUHhO3/wwRg/JtFr1fZBprNp2h7288QFWtyW/
VzC6GfHq3S2oT3fcPMKsinxTZkc2Y8UI2rYB5R67ll6xRT34jMnYWynuJne30+yjNiHG+MiNBkwF
0aSWQHKuVgST7uMGYiPLiVvongndphK9adDEkUqLNsS6CPAlk91GRPO16rxVS15sz5MeY9pU3VdV
pQCVxQGOxxumatEKgs4EzvM0l+35wQ1ryswKiJZU3zXdsqU/vg18YKXAtGuzWtjeJ+0CiQ6Pj/e1
cq4x7gdVxkwZUlamXURl2Frpwdg2rnSu93bx/LWwP8MldyfuXHb+B0HGu7oYF7EqdBDEcLtoX3dN
Q05fzQeMCHeXsThrsCa6yJiQ6zUTjItKaWHTzXtJ3FVAUoB3nbipszlAuR9sMUZEGGM0zl9AqrBr
l65OjEoLA6om0azEWRwv0Wa0qsev8dk7ZcsvnXbVcMwzpfDXUzhhlrEv2JoSmibVHxqi5Zb2+4XX
nDUX/06ZvP395MIZQHO4lDVINNZtrSgC0cWIEekvD3iA1icPMmXeq0BKxkDQKYiiwVyJS6Iurh3m
K560dVWQbpf/SXaX59+ht64T+9QcEA5uaK2PI8n5SzGhy1yKXm9isahBN9xuztUTcjXyGjG+dUJ/
HecCzmQzNGlCirkOQtBX0XUBUglJn8Q9KuGnT84Vn7XIExLMLUj8oCoMAyQKe3doX3UH410nL13y
Umnz0duEEHMHjFJI1UYZELRXHnJ2F5J8oWCCWTPaXic5lUHEY+U0dvLkOAVmmd3FY4cImDzz2n3n
roIsaoIuQ2ewa4VJgEV6KPiqNtI8TZFYcklsrndChcbeNlmSEKiI+ENhocGvSRJchdqgt809+q3j
o9+1Wlpfjx36MzC2yjlDHjlGtLKax8OQg1xC7Pf3kRyWQNNNyf7Z4zbTzEZnU9YYQ7IYFnjEr5Q1
hIe78+HJBXzv0vcUIGUgr8z1v2ZP61uUbFyWIidqqOn/ilKz+gucIQShT8Gyd9YRMKZCXprhFvbc
OTw2BEtlf4yTQMf9joj8kYzrhehEWAC9NjZrZ4mRtD9k65P9mlC0Gk1bP9rIcn1qR8Br/QqAcmFz
TnfOCEwkzoZpklEtSpFKXLg41XWzXB5D4JH+frMGdAl+WbXk/qPBU21Kk3FrFoMcq+kVMticzyHy
p+R1v5Y8n7tQfM5Jm9JhbKkua0GAdjDcxaeA0FVLjhlbq+WSoF95Abfeiv/AqpZcBJa5t1+W0D0h
ijRzqTH8tSicYTOBj/BhAexWcgacGGbm8p70pYU6Au8I57zEKTlqhCdP46XFe3G9ghzcmnbbx1bs
WY8+hqFW93Vl/rJ8s8WI09fzvL1SVdGPJ3TTYe7w/u/Pvn1TRpgHSfLTCFBKCzBi95IVnsSldl4r
H1hv7QUH7ojQrNc7Jcc8TkEtabFBLz92X6a2XSje4AaWM7hv5Wpdv3vcIeQ5DD0o/rcEGVN6iTsD
/fxgEFXVzMaCEWw5oWCAyweKTm7RUm5HDKchmsOT7fxd+CbNWNZBSgLJSEPx6WVY4oHEerikIxpP
9TkqwvZUV7lxlfMCIq1PnQ2IA1TDOTHRbCw7kaFOGZ1oe3ntimHEIgm4FBSEEBDKFh3JOxpbQBBg
+9evEzayfnLPbq5APT07tpVabqOhx8ZsCNBunAVODimmJc+Rnqt0/qDCmI5slNSqzaAhL/Z7GhOs
Yw0eBPIsEBT6A5vu3+E5nPQX/36Q/q0YbE2rN/pCrkzIs6mISPzVeKGNBUh3o0D4xTm82cSKDGR+
FAEUtIGwgC/xWGllr17Ep2awbOFZpMWVff5gGS4PmG2uNVKbkmKMSVvXUquZqUgfGVsIVhFG75zm
sB5Eh9sXNWuBJ2wxlsSQ0hoI/Rl042wnTuXJlg1EKo67PuuHTYgwxkPr+k66NiBiGyURfmve6fLK
McD0pfhLFyYkGCPRKsWYJhWOp4MueIHzdCWlZaz0d9Fa1xoXQOTmqd6hx97lLAMcvozE3tPm6mBS
uWhxnenAaxOQF3+JTniSfRyPKDnasasCHUh7is6YNFqtnXKl5aRZweHldm7MWspvIbAXXbtkRaMO
sfhUGCTpvHG0kHUZyJd24bynPBXVmctulip0dAEVzSQ7NDF86IWP3vp5XRaEC2dGj+6eqBknQU0b
/RINEDVNEex2qxj4US1Zbrdv6zUX+G6u02t6+djxiWgxXpDVBLVdHxGssYst5ey/8lC5ZoN0WdVl
hOmAJtAk9ko0QS03cQ59tYK9bJdLfyUfM68/KnSfZoX4DlUVZNnlz4Roz/cvy/xDNCHOXJYobjVf
yUoR7gMQY3cHzTrAzTzWSPNUTm/RGq5nK8d/ZK+/ybIYCUUqljUW3YhPauFl3t7qA0vZoPhO9wb8
ozLhRMC3utbkse19sZZ97D1HJeFl17o5wWYds7WRCt9wsatmNVRTkG8B5BhaOxh5qjKwA/yhogbb
lRzNQux3xE7t62p9+gL25P3Tm3+JvqmxYowkv2guw1VEnoWWboJ1/0EHGZPCRrWZQ2vWck9oMS6L
eTGLUZXB2W4XB7bWOYqEVsvSfa7fTwk2Pix5T8Vs1wSmpv9PliyObFz5mTpW4E4mrZtJ1nYNxFCn
dyQTdQz7czzd55BzdLd2komaxFXh56PciU9ut8w8xT0JnMW53ONizFd0ScZF2oFCtbCHhxqQnQmW
Y6w2vNmyeZs8kRwT5GRhrMhNBsnZyFhFDkqJGJZDTzUfb5oap78s8oQS46DUV0y4q9deRF7lbNMQ
8UkkT+Vzbq2M7fKXZSUH75Q6J7h9vG6Mebs5Ic36K43aJVJXg8nN++7dfRpKgiVpxEq9kAi3deUe
z2zx7gBjqsfkUvhKDW4hV1W0hJJEz9mGzoifhpqc4nXzkX/c18rZHPz0FjAWJRT1UC5M0BSWCI3R
xNQ50c6srMXSuhbr1OLnk2YdwW/BsvmkRu4yPVShpi/AXgktdFWPy3J1/TB48dztSt3RHjaPFFf/
J081B3YBkv0utc4v7Rt6V3aZax7V45/jExbGNc+9twjRRpKvtA6FHF5gSdX03odQkUzuvpTXStWL
VJcw+18dUjcDItv5dqgUNRIVf86pcu4NCz+hB1WVpzFuaI3+bve9Xpnkigz2poOn4a61DxSsOBRn
Q6TJqTLGJ62ayJT7ht5U8YDdtcOtUUl5wipyXngr88TJ2B/pGpqCMYJW6VQuxdk/Z9vBMgB3mxOM
WolLYHC99Y7zulSACIMJDOy6RBXEtO0NT9A8ZWYMlCopmhYGuD7ZlurYx9XSDhUuLDdUozzdUyHG
HIlolL74JngGNriyBOodQLPi1wJvZOZY/62+Moao9kURu7xBLE6t3cb9KFWrKJbG3kbvYmxF/wS0
WJsYIYUxQjmF3tMEqOsG3iECqoiYFl5Iz0ea576e3tzdO3Jkl98V10FR84i+KC92vg4P1xizQavV
IcMS7oVK6qUFJ3GTWuEOgInp7pPbO3lbWnDvCxhPJ7j4saY1A55pd7fBIo3d4Wp9RCRZryjOtpN6
64JI7tvziTubxHFBVMYMBZfeyNoAZmhno2vz+sp7wObAOKbnePv7iZ3zWxFbGcUW59i6O3Q0yW7h
5s+d6ZgO+msQtZ26j8yy2uUajYLL3631cHy4LBv0LT6HQHoBjsNyXAqHfetgmXFqeS99t+wf7mvA
bEoTGxY1Gg2h3Vtgrmx0rfVFOQjUUi08jLmmq96+JrYauYuUdCvzZV1hk/LmkZfYmS3PTgkzV7hv
Q7MWgxth4VElWUQwFnDeCQNG9NfNm1DuMIDNM5azXuGUKnOXyyA1xRKQNE9IyZ0Pu8sxCSzxgp4r
hXO1Zt3CKSXmFl+iWgOeDqVkohtasbLaaiHLteyIO/3t/inOdgtOiLFNM4BFbpQ8AbENBlWC0k3e
w4P2dAntZmXlOt6c0vGw7uhi7529bK0zx8PF1nTCe/dorZK9zdPvYG6zECLwzivKdBXai2M6EKtY
U6yb+/zORtJTOszdFYOs7C/mCH4xbHQ4lNYRi4SWuuWQNd42OsUbW7wq6py9mNJkci9Nnbdh+T+s
fdlu87jS7RMJ0DzcUoNnO04cx8mNkHz5IlmTrXl4+rPoc/6OwqjNjf2f3thAAw2kXFRxsVisWmuA
b11tf3gRqvBo612mlX3fN16I3npSRrCRq/H/C9FV9aTMXsEYtzdt3klNE5B7H4pJGtJoCHR8LCyg
tdtsYkzsoq8ztGjz4yf/+Y5+jnvWGJCJmkuuhz6s+VCfj+zlspm9X5d7TvRNpXnjD8QginVuqqwK
JOkgxwvhEU+zQ2j7Am8ueGqMRB+bYSBEqy25yUwae0d06ezQpbN4JA8vkBDHMO3Tis8nzPtWDJIM
nRSVUUK/1apyHA30AM/owt3lXqihS5NbVZnKXUf+sf0IXZskmBOGOXDtWF62QiM9JDzQJ8CJ86kc
TtcxG6NrqixpbO4hDVooKSCgO1yGuUHLuJE9fLSh87zEa3aE3INbwZnKlMcWGXSqpIsQXiQFWeOq
8Ekg4O0el0lUwvZ7YX3fu8lYHDnHAtQ1HOq6pUGCVVQzW8MiHu+bmMSjkQkGjwq9EUAWL0sHoSb5
RnsBL0ttnz00Lt+3M32SjQzR+BwBUjaISXRu4EtrO8nDxS4KQqctV1zuLl5EMKBUBaHR+Gd8n1Xj
E2TZyy2EW+Pd/olyzHCfYCbjfOQWA0qCIlRRJ6g4q4w/11cJfP6p5MSig+IJl12PF3kMNIVhU6nG
LRxW3ttuIDnCAU+3GILn3h54bjHwlIsXC2PwWMSrAy6bwbnMjGdhCZjgvczR3fIL1Efrx8CSCH7f
i1lptGK4aQ7S41J2nunJez/6JitPo02rM+1Rl+u5MM8ZzKCgrM5Om7e33QLN+pBxXLt4Cny2V+Hs
vsnJroKxSQYnmljIGjFGZIAncFPgKiu7YeFF29U1IrgM/S8XUmewojWLWrFEmDueBKIu8KyPVon7
LnHgiO0vCY28q6QIJsKItH9FtCvYjcyLiOmTEU+1Bp28NTSLQaSgT1s5BmErblT+DGfjwlv8fTjb
MxyMoOixofHIr59NZpwjmww4QRRPrcJAxy7GkNBbs+63AhjaebnfLen6HezfrjHQ1FWdHOYlNUMV
1Vt3IFevVtBBh7YZXlcLBYN7thhgSou2MVPcHg7gUpcefbLkXvqmw+HbGwaOznKhSWFuUOjD3eS0
yd1NF4KTVdmop3R3nX3N+VnMNLh/22RwCbIxBejH4RXKjadCJlVIDDd5D67kCfVqztk4jbffxhhs
GuRKD6sEDlJjm/Pi/m6aLBPr/wSdzgpyd3UbRbECXwzvA13Fj4+LbE6r4WiBu0Ayy+aYm0yfR+YY
PLqaausPGswJyCZOrXt9SlbFEYwfDsfQFKQbeBylFLoq+hiZuBDbMEt6tEFg2NPxXx9SB1QtmG7j
WJk6ocZWmEjo0FAfpzWs4CnBQlFfJa7iQmKM481ka+jYDhMEUZK3Sp/Dzk0GBJQUhwVaQzEV+v4O
kWheX+Rkn+bIHHtQxfIAFvUU5sDQ4ngB8omDtzNIjeaRTb9Hs4JBdrSrnzyWr/3DVSMPbr8uoEOJ
wdF5ttnnL2DFub/Uk0WW8W9iIieFym4elvSDds7mgDlsAoVNdOsAkUFZ+WmtOftOncKusUHmLNM6
I1bwxi4j+5BncU/UN2QH6RdeGFp3syPnzePFTrzD4vERbOidHR1R49NsEGynFno6Xcl1M7K18XbG
43KbQoTxD2POpqvWCXJxwQ87FmgDsfisdFP4NjbAHER9Vl/q7kqX2tuUdiISZfZ/+e+kV95pNFn+
GNtiTqPG6rJSpPsU3aIYbkMFJHMWB9Ciiq9/ohcdcuhXDGUfc5/X+8VbRfrfR1cBtWo7raExrkBP
29om7v14naxGjh1jAEhOk7Dsb19pdXoLoaf7aLhrRGsEFW1+WWL6k1mWbEFNDEPmjDeNWFd9hpmN
wwr8cG9vmQNGEteapQ6mTjmgN3XiGsa3KcYx0MaGnZbBlDg7bj7UQ+xx0G6ygWZsgUHVQaswMpzA
wvWpcdH6TskAOF9nGri/nWAA1aLk6kYAEw7dzVCmXKBtht8SOpnyj1xhe0K74aoqkdXQKPO8fnMI
d3/JH9p3hKHKr34+j2a8z/MvQPmPa2xf2QD+lk4capwVp40Hvjwg1OwBiSudLOPVISZfXcb+MSDp
y2ajdxL8A6nB4bIPSLBMQvSaE7zQzaBhZz9dc/IF0mrhgTb3fnJicbLCOLbPYCEdQ4kGGfb7GfoI
AFXo3URuzjsRaTiweezYDIOIhlYZ/lAhXDCYUZJgU9FXDE5M/gsUfn84BgoTE0wBUQ5fUJyAPDCJ
axACRiT1nOusspdfmPPaf53B7M7ZC1M52dg5BjuuyKCL+gK7CBcgr/nazMWP8oNnhreGDG703f8A
4sox9yeLbOr3aq5W6BWL8NXAGjujPS0c36buVGPfGChJpS5M5DN8A2H9BgpqFxK+8xzjrR+DJbru
x9crPcIuJHlQ8S5xm6ziRcd0OvJPdLBUu1pRxLWpIAQR55q3+IiXaKIf1kjCLBvbO3zcLu16pa7k
FUYGOKvI8ZCl3tUzTQDiA1JWnrQKlpade2dvBZo8jp3pM/nbRwZN8IAr19KAlVzhfbGrSCvQ1gYH
FSbQH36kFd6o+SJ3k4MJoxhhSXgHqxNFq4Z3lPEKHUE3kjkISmE64c/DbP3qhu5tNqHkXh84W4Kd
sxSvWo8HY7qu3eB4CzT8gTHhSXig7e5gG+a+kfO+I4MwcTv0xkXB+qJhAqKcyhyC06WNpvdXyrMf
eOi3gtju/Y/KO49Ymt5ENq6oOcBJDK+Cwg9n7eHvDHQnaxcz47wlnbRmSqKpKaqEe6auMmmdFaWC
H1MXN4OHwg16AEjuvGizJTxEMyzheDe1pGN7v5a0MtWEXkvAYrZESa8kBzRsO71CNHsreksbk3QW
2lN4lZWpLAzjuYasKTTj05jrkJxcw6aHeC2C1qvfDLSNX3nbfio6xyaY3ahF+VlSSgnR6Ti7j9Z7
4oDzZHI0NsAe3oMVyFoCA6hE0dQfzRK41WIcyMUIBrRoOPamEHRsjgkN4dLklXDGkpkFaQJ0gP/l
GJjsPB1bYIKh1sIO0xCwgLdcvKd9kJRmQCCAux90XDvMiQ0qqcavG9jBffsE1sPQPsyMPVIfDNhz
TNGfzGY+Y5eYUzs89wmKTzeXHABj4kkzMJ5hK/HqXJMXprEl5qiuizyEWOdAwQk9fFIJem21osgf
kiVYWR0+U/lUcjC2yBzcptFcCpQ68Llyoh6Q0PFPNM42ZSspl+oaxloLEzVtm0PuiGwcdeQXdC7s
v473vxUnvllNoOyaK5Fx7rCAvRuePVPiquxyEIGtvV+K3spa6g14HSJw+yznNo8Sf7LUNfooLIAn
WVrkCHBaEDiddFu1DwSYsHbPhy00Z7lhN1npH9tj9qxax7HZUFRwTtJJ/LqQYrFDI2c6U1t7wPTN
fHmRyHMekv3TJzfmp0+Pf1CcvbZr5aAObU+NOy0EcCjtHW8DT+VUY//YDdzlfSKL2FaYLCgfS0i1
ZyR92M4hlIkmYE4I8pBJZzZx0/u9nIQ0Qk6bDvx23sF0Hmekmz1/cvKKySrB2DFm95bXDJqcCsId
FNnKvPyjvX7e30+TieHIAnt5HxrwzkM5F85scAAq8zPB0OrTIx3MwKs+GttmTy2kJFe8h08O5rI3
+EzrhkGKsIjn2Z7bK8jDWXbES1KaOBdr/PWjo/1ZhQuUc/FY1xxUzU4ScIah3sJ9dPqXtOyfQGen
vcLENzUhuIE7ClTQhQCb5kfgvoLd4921ywXviORgITvYqYC/uTMimloUD+eHJx4pLw+l2BmvWDKK
BH0sNM4vOOhjN52XZEPOAVECojYg3a5jnMa83cxdR+bkv8Zxp4A8gIYkNHyHeehQWeJ3SKnO92hs
+V9uZ1Y1R2y6VB+u2AFINDae5BxyqKlq0EFeAKo+eVDFOSxZoRxfa7U8km/7TfM2b+FnsI8f4sNl
Aaz6/7ARGAC56nKQ5h015yBbO22O4uxkeZFkBxfiP+K96AzpvvuQwtt87C3eKPwBPJs3NEYJxNs9
ztTDzF0ub/NrXE4wzvHC3ttz86z0mQEPW/ScnDYbH6+wF3duRe6eJyLASQ1M5rKQp1U1qMrt2/kP
lzXu6bxnj8mH6xEcs/f0xrzgRZ7eR0C5jVsraKlf8fTzhGo672yZLGuOTTFXhTjNr72aYZuh5QkU
Vrgko44aQEnywVwTsn6F2AQkTyB4QtVVeKQzPHAxmZQEzbZhIEtwFEQFXuIU89nMdtFAhKsEbTzg
3CZu9LN3Unz2gt5oUaPFPczVNirGqFFD/7YjmEB8mJGXdfaOvOupf3lK9ldKb84dyJokFxgvNpOh
JKmhd4YB+zHJ0KCiOv6ZfCEb5/jJSxhYFR2woZwFQaHYiafn1A3Ris6rE3NjlMGUXhcMSNXQGEWu
P8yV2TMaKxzuIc5LTVhRHAk1x7OUw07hndBbgQvgIcFDre88LiqiOgRvj7Zrz2PB5lUFeOFiMZWH
BqyRQ6zA9Im2qXgfCyhJ4VTo5lSec9btfW+mkw7CE2t7i7kAUq6E9WfSEm7pZeoNZxQ3FgM5YC+L
i6S5xQ0KS80CUzqLA632gFfhdathVIeGKwfAOXdGtjFIUKSrJV9gNFxUjnNeFl9LMH/fN8JJ2S0G
fTpTVyOFbgjn7WV+/09PPpiMF43BFqkyzrFPay7eplvsArRooZvJdzlmeBBmMXlKI8h+aWkwc9xo
qO3sOlzi/jysQT6EBlyHs168QpLFIEjlD0Vh0I+ywiXOe9u0j7vFI4Y6hdm2srsZGIE4YcDdf8w9
pzdjPc5vpSsMrxaLwcETL1oyyHXuohW3cRX7GfP3lL2K8/3o7roD1hYDMIMq9rFY0NhonOZlQJBD
Q5zn3X0jBtsU5Ov/490qWeME9A7Y3SBNeHz489J7ti28cg/cyUwFI9vAeRN1W7Zx0Cy7GvQoAkCl
wktiSXaPYAea4aJ1JVTjF0xgR153+HSMjmwy5ce6bzPfj3z5kC3EYbbt16+gLXAvTrmj6djTE3hn
eI3O0/fjkU31Z3n6nLSdYtWw6YSLzbWxB6J+SssLeGGpYhvlVOTEyyRejQwy+91vayz6YNEUMFCJ
jBdgH1pm9n0rkxfWkRFmt0eBAm4nGUZUW3zwH/+rW8jozzPb27joWWTq+POU9ciJB7c5dB99tKZc
is928UyFCe47NElFZI5MMvtbaVPhXCkwidHThNTD6Y9tZxtjAYoSu7h6e240Uh9+7euRQWZfx1Zd
hPI5UCB3/Tn/Ov5XDekjh9hahjH0hSqeEXgrpAslZBkv9uxVdlDLnTu8cJhOn7+dYQsYRRyIUNHD
bo5Ja0MtBF09OxQ+dfTQPiAveX+H2SUVi+J1wvP2NFvcCIWwVAQJllcntInRtpvFA1mb5DXADCKP
sGr6Nj7yk0EQjKqVnSbio4GvFPSQEJSFktmDfphVmBaDGmTwwV3aSWgemWQApCgUENGJOhxcYeZ9
1zwlTjkLHTkiEm6soO+I6Uueg74S3qHA2eRsyaMwL0qCBzcZJDrHzSZ82MRzDyknGmec2dqYrW3o
z0MIcs4rC3B2hsGASxDH+iVOsRU/DrQAV23ub3XuR2TQRT1XRZLRo2eDzkLPA2vA7IHQNyhowfEy
len0a/T5GFwxzPQcZC0iZvVW7i378gC5R97I/r9sAmSJYBmzVPE2FDBqbRvOkRQpUqzAozfcHwcE
5eIBZ+kygnDMHgJ3vFR8+tqjfltkvpFUgtyipxZXyeKtWWBKCIlXs6HPRLwywHSyN7LFfK/iXGMs
v4ItTFE4b6hJeY9Alj8gtkxczFbvPz/vB8gkURfGAP5ZTuab+aqUBbkeAZqdj/oRIy9p7QTgBss7
6FgsiLwga9K579Axnz/h/fwrJMmeXj3mw0NMcEZx7rHU3O+T4vvnMCeF1V5VKS7hvxPP+5aki/TJ
4VVz/iVO/zFy2zSjEKryzEfHLXy+xPPri1Z4ZI7pzSOaEu4vLseZWyiP7ECT2KiGC5zRPqCeRkUG
NA5uTc58jT7fLZ5GJq5qEaRBGiqod+/0iA66Lp2WzBuUje77Ml3I+A6U21PTyFKaZOFwzbBoePzH
/9DejjuW1DoOLzuZzpa/v476M4tsILsdhVcYWglP4ZNfgwV5HjztzyLhcf3/y1H+bYrJH69dIsfn
iAb/5tb33dtwCyUx0X1Ln5NVcEBVqMW4QLJFD0nEw2bqyJ1YlxlcaWsz9cXyTLfeyXvzFuB0oTdJ
gs73JWWmo5ShvHiZPue+PWbwpTGCcjCozdo+6ssSDV1LpCvCw+qTO0nyL2fPty0GWi59nUfxFbG5
on27noAm0cUMzHQuLpBgy+e4xttsDHK0eZv3kQVrTugTaV8d51+8BIwHHCy1mCaZtRxgeP6wog0x
aK6FWNt1lYDNROVhB9cWU4nSLuLQdRLd2RtPt4sImqqBJxx4dyjeecoSivWVr1/121eC+rY+27x9
kAPGpF9fWwdUVbyvxHWLySqtPktDPaZBLyHFM3E3RBMR7U64D1eTfCUjYLwV+kZwVVthkom3g+S0
uS7ePgSCOz4SOgwzzTBYgac5kHdc7R7ttLya82ROp5mQERQ1EfSFjIuaAjxW1IuCC0LpDujt4Bwr
NJJ/4cbo7zMAqSudkpZ9gsTcwg0ElBwVET973ljOdEV5ZIYBRxUY7GvUjSOSYWODQjku1/e/0uQE
pzmywUBgY579MrbgCsQtPPp2ig66ZmWeweYfbcLZ1eGO1E0C4MgiA4BdHPgQC8/ox5FnlYN3KitG
Qfc2y8k7yeiHuPehGAA815URxVaqoI5dOPRLdesigZzkHCwtvJWkK3XPFgN/5hCkrapiJWvYcbzQ
0fF0imsa78zkBN8takb7iqpODCokYg/R1SkPT+gd5el/8gLvlomMTGjXzGivKUwc8ZSePzck6e3c
9Lhozvk8N6ga2ZHjvDWjAHb62eqkz97SpdCRDM0jOW/RppOn76i7pXEjU5ZZpBdfw9cBTyQELl1k
FS2h3b7cut9kSWxkiTo9spT4Qp7WJizl7snZ3fizb0PYLjJce3XkvcJOHx8jewxKDKU/SM0Vi6jc
FHU3mDV5NOyHCkoSrxgjgAoar+g3mR+OLDKYEedDV0EyRjmcj7qA2TQ0Tu2tQ/oSk//ubByZYsDi
kkBloFSwmDHNeA3oeKGFE7M0eIXBZB7VfObg4WQSMzLIIEZ+8c+9oMOgONPfVpudhwevYVv+gSLq
f9Aj8HslTfB5yKoFSRNZVtl7UONbvoaxbKQzaTwfPIOo+zB3GnlZpY75wnHtN3D8NMbkM23RqI0U
59jVoO3uHBR2oNdg7fFmgn84J+REJfqnMer5aBdYQpOnUL6CMcquN6yLkITOAp1NZU2fhHjmfoPv
T3PMiZ+XatEMLcyVxbpyelte5lRB2DE267ON7umOKrk4nAX9nWb8NMrsvDA7p0kHkiz09uHK0lqQ
RSt7D5xR0M4bBG4++htYfppjtp0UCZbU1gWCBeRfOsneRXT0ze/7xIsRZr9lRXMO2qwGeLWOB5ZN
9UGErp1t37cyUdD56Qqzy/oCdP+qAVcwASzaceZeAkxE9Du1tmsJmQAvPOjn/3k2/7THnM2GGVW6
UMKeo+w2xSEWyLBBoYoLH5wwZK8n/QDynkK+faL0b/HMC7jf4PTDDZYy+oqzf9BzfB3MC2P8TsTO
QkrzB3RwqpuGjwbHHie+2YuJgEma4UpXbXM8v4de+5Dx0JbzXW5MrCOUaIK4lK41HMLY9yo6qK2j
C15yvOLGz2NCm8h0fy4ecy4L2tlIBxO2jhtHQDOdv2gw/nYT/+Ks20T+9NMUAwxGCFYF08fCCRaB
ylj9EMIOr0wzUTj8aYXBgzC9qNXFhJXj5lQf33rXIsN1WTuFTm90T66tk1fIdmyF19VmJew2K8fO
d5RbZO78FynBz9/C4IZ+vrToDaeBf9ZJPfsbL5SEgEmP90wwUW77aYhBjlhMzHrocWJSRWunjRaG
bRl2phOH24rCwcKb/PIoOGspCsoqaFA8JCvn2hBz3f+JeVMqvINSpag/sjKUkqq0LQ1LDH865syC
pOHuQGazSEcP8JEDvL8vXz+Wj6U2zgofCuUivtOpC1yNFGtwLgZovHK1fRNu+A8SdFPdAV5WAquU
MQIRXrCGaHEO8+Uaz5yG7UgPFgbQOLtuonL/0zcmBxBzuRQTupI4VPw3NGGBwhgMSI8zCJQs1mja
4Z6WvHNMZTDFqP0qyFu45wCOdxuSbtqFzc1JOTisMnASlLnpVwOsQMd9mfYE1agqJUR41mZASrwA
8GCZk2moDLKUfW8ljYIoGXZHc5/jDanm1mgmbmQ/PxcDGUV4qfy2LWmmfXIGlKI6cCFt4tC9H/K8
xWMAY8jkoGotipKgOVxlnL/Og3qWgji9hoXYNPAiPV50Yi7PV7s0F5BqvnjWqzW/7wvPGssEmEEX
29KK25o1jni0PPmzlok8L/kKXpydy04AQr3LsBQFpqgoNN7BPHFTevkrTjJetW5iMv1HJLD8wnVf
nDXQ9SsHHY/5J70A05JFdnh+KskiWIpPReZ2sxzbF2xLnMyQBxos9XCe6aXSX3GeKHh/2EAcA41W
Z1xV0o0BgosarfYyebZrUFdlGw4Yc84XjQEPOYvrOKVHWVK56mAfBDsxHW3gXlN4X5KBD8lHSloX
sENJDIbQwb0o8VBMRIrF8UiiwHAH7jUGOKRy6FMFoldopTluLEyNPmrb4Q1VsABvYtxKGC8ZYFmY
5KbDNZNewNCtsLl+mOSJWuE+P/O8YiDENNQ0FTWYae3jydh5juy2tYtXosF155XGuxzRP3dvEZnL
SiFf+lind9mjJiG/Xw1XIs5A2tBBXauY2+AzmM8Nrj4oD4/ZWcIgUdOml+lihg25+jYoRGLnC6MR
zn0QmwZkcN4pMnizRLb7L750UdHGPZLjmpL/CHu1tDm7+l98+bbBlDoaS6r7sGopeK26Fxe1B8If
fZvev99GmBJHbqZFN/gwcqLtmaW9SG10A23RCrTMoMLLw366TX+Hxbc5Jr0x4lYRyx5ZwGoDicGN
XTpU7pe3dDwrDCjpeqboA+jADserSHxohd3/+BOvTxTrv71gwKipZDOWCvz9GKpHiiNtMeqGph6O
mdvL7b3FYoAovzSd33W3ACjfLW/AeBH+Qfdn9WnZ2TY/k3Zt95BkofJ4X9Ezx8vpBOrbSya36Y3U
V4sa5r0dVHZnEEfmln15H4oBpXMGomhVox6ecECjQ3h3AGvbQwB2vVes6dMSuhVfvH01eV+HFpio
ydi+OosRQqy2VWUMuBKFJFrH2+RV/Kvu6kXmxhhqeormvMZCZcJNtDyYsgTCfVVGmyd2xeh6ZGpo
V5fzQkYqihmjZIES8FtQ2LsED1bBdreQVo+CDWGk9YsOXbIrSQKIINTrcr11n5vZE28BJo4CTVRF
URINDTqLGrPqSaqJRlAFSBcq+zQ4UUgskFxeIWYH3WuovbXzLnL0rc87EyYWXpOw6pYqaxApYXs/
qq5Jgvxi4Wvv8rfmxV8Ly+WXEhHtgYPOU2fqD0sMAGCcPBiuISwVHiS+o4PlxiD7BbdhTUy78O5v
lKnUD236miVhRTFzZDBn3SXJVRwGiOIYk06bPHMbmQwBLsEKWhUeG1tFu3s5bIVNp5Nm9ox3Bu7c
zsR5hLYBESSOkHVQFY35CX3QdYXqC0iPlvL2o5tXZ3KeIxkzxFm6AE001CaHXctDc3oCMQAFp01Z
VMANI0q3Sb5RXIttnAqGL1kHVCPdZiUv8kVI5Jc9bwNNqLeblgTRNyyuKAJ4GShKhUjPulyBIaeH
MGj+LtLX1uKYkJ2O2ZqBCCR9b/BvykYK7ZfojKq5shQpB4NpEOmBB1wTvc8/fxCzhSLJyqpEkK1D
6QbbTeKdl6X9FswFYmyThDTbyL1gGp7Xp0X/6q/1Hi0D85X9NvS1QMQyJGdiPcZrRPQT75tOgMNo
qXWRyTrM2ipLKdCswypa1G5v2U3rWVuVlAfwNmYOVaxfRhceNNz3TGebHbIg1tT8qtMPLC/bd8Vp
SxJ5qa3pkDpXbFc/XRxuIYlnlEGJsE2EaEjhqlMsBCgybimn0H1s+J1eWSK6NExVV1XsFJa8oMN8
ZHXJY/9wEt3DIbRRUDzx+p1vdA8/w+KnEWZ36GiRsq4FjBxPu7+etzJtOr2HUWSpIen8Mtt4mExG
2+5ugRmwYB7uHqDpidm+9+12qyzTByTJe0gJk+Xy7EGtAULyvDvVrcp+7yfSTzFCiuAMAQpfw090
0JH68UHHehtMjZ5aTBUfZtslmgyG5VKyBxcT2ssAFE/3v8NEyoY10kzTMgHUGtiqf/6A4RxoclH4
Por0g9c0RJsP8/b12pNkftkJr7w334lL5A97LNFIkCvVpW0sHydQtjiXBDRLopsvc9uyw23weiXd
sbBlzuadyBgt0QKjpqFokK2Hrz+9POdXs8sumUqHvKgkl2qDjwY0sCAHeV3jaz/jAZj3bSca9HAI
4FRH8y9alZAZ/zQalIkfledWPSCtkRz0R+G1OXf83fa9JRe3dg2cik/v97/nxITlT6NMbqxnoS+B
n1QFYCCooQcGHca/vrPwNqcVyKQ+Py9zp23mOZSXlkvILu31lFhXsj/e/x1T3/mH88zeMwWpEaoc
v0OlBKaXZeKc98Hef1iQ/pS5+ov6IRzum/yNWj89Z7aSDF6vPspr9QANpbcrpOkXReDxUkQaKMx+
/eEWs12CSC6TiwYjjrV70/8+Dgn4SVB63t/35Xfa8sMXtnUgLDOjK+RGPZizcPf4oCyFz/sGeMHJ
Nk/356vhixYsDDvxrcL1SXHQIIv2WNVZd8v2lICGouWAzURDMNyCTLshm5YsGiyzRtynF2FIeqwe
Jh/RkkuFsjcHItDZl9UjhItmtmY/iSvQJ2QQQFQWHKcnl3Vkn9mRggr6+lTr6OZIKV8fHc/PbRBC
p5tFbD+80JHB7fNTuAxd1Jo433SCv+Gn98zWTIM6O0cxvG9O53d9iZ3ZzTvyCMx1H17Wl8UWc8ch
7/FuCvp+rDmzEXGhwX+ma07nqRxvp80PC11AKzQ4hSlX+/Kr/6ArDuZHbu13creM1pvZkkpf6lkN
NgT6iBmggH5MnhZk2Ltu+vCurikNjm39N6+IP9eZ2aOqYjTGYOArl66XOQeAHwhliftq8OJ54nkP
lgxRUpHIoNbFTozp1jnKAlPCF8X2+ZBWixnkODBXCxbP+dnpCe/NfoJw6qdBepMcpQuXc2BU0gCD
oB0BXeACMfQIkiTdAZ87atnZLLNxlePWSCehdeQnkxBe8MiHXlWYxavs5upJ6iLZyutP47DaJ2+0
h59XRpzKi36sLLNTjSG9GBCgVfEqBhb5eJ7Pmnn3crGtx794cwcFJHHfn5+LTYxVthZ7bWcsTDdx
1S0H8Ke3z8h1ZtPKVQiNiBQ/JMY78cZrFh0kk4CT5/V6rUCUcXlx8B4v/gevF9NH6Mg0s3PzSE8l
LYbp3D2iCwRtwpdZ0SMfFcHXw8OJidLAz9Bido0MIaDL9SrC0cFuMkCT+PS6LNGvs6flfU76z/ON
5bLRQjA6+f6AQN4gITdJg1IxesZpxzhm0jnIO9FF+cM3lsvGLCC6oRTAIXOTL8EjQMgM/eoYl6Cs
qZl7dgzOSTPxlvfTIpNwXsI4PscVLGqohL55s3gxv3+W8bCHZbQphyo1kxYWro6nzQMibamgLS4I
SEZ4lZzpo+s7FE0GAM6KVihahs/VOOayJLLtHG5H9gPkBoVZMk89wREcHk/pdL4wMsugQGilkSzF
MEsZmCnzF1IUb2E6hPwh69bB5Qgqh97nnNfuzdv1LK1Nohhm0l9g+HiiygKeJ2HTX54FcJP/Wbu4
hy2fBCezEzuyebH6uxj4M3KYXR9VSdmqLUyDbvpBtyVKawp8X6PfxwXd2RPKJ3uTpxJPUexXWjta
aOagTnszQqEORkXatI9vewCF8WIGOpatjPYATujyXGSgJgrjxFJrQM1qpbc2yJDm9EmFS3Qzdbcd
HyIs0U2lFWYcmrJ6CF/DJ/lTx2OA8Ar9BC6h7q2P5876sbw2nQWNWzFWEC/hWtvFW0zvbepjsZac
jwVozyry+Igja72VMey51Qky7LVrzF59UpzpbHn88b9bYZbeJgpaaajpfpVdCeRTBCw74ExW7NBV
H++bmnhj/xGvLKlNBU0yHQzNFMnBDiC+e4uOEHK2Ea7PoG5EuH7xtsjvB5ifJhk0atC4kIiZhmvE
1Ut2WrUVF3iYm4NhynLaFcjg8SJtvQrrMiX3nb21/Nz7zgwgRVGgFUkFZ2MomBtEtCvBefQOilPP
cp+gUQ0NeLTYjXYv7KOVs3qaP9mvry/IFgb7FYouvK1EDd77QUx6Eqp5EV5FnAI61Ks+BFwmFtKs
gWDD/Ksmn/e95yVlbLXZFK9l2JdY9xhUp7WLEpUHtpXFeSalRP7zSgdijDXqC5DYfUfZEEB5/wfw
nGVQSg/jOusjFYfqx5+Yq+8ocZaSQaVSuSgtVD3UQ4RtS8AABNo0974DnPwd+uw/8/duqM7Q1wDy
acHKg0rDANb/0EZ/tIA3EYG09Qz3ouoR2te5NRdJ9szZOnSFfoWLJRq6iFc3UI/TNRjdH0S/Ds6R
ZWGzZmvtQ/0DXhKOhenMbmSCuaIIjW+EyoAgEW3dFt3Zw8uLBLI9qvPocJPWyQv9yBgT/kUYlb6U
mirGY06UKoTO+D4+QzGbS7fLWznmWBa7KtDLHm6tzpkzrFRnMB2Hm2fx/GEiPINuYBJKBk14Tmj7
7qCi9tG5GCE+O1/t3ALhw9G078fkdCJpGbim6wrkzm5vTOOYiCyAqRpqaJ93kh22MqD0q10hDZ9/
ct/jaN77OwD/Mcb20BdaI1zaONKQFzsbJzFRbjKJjflerqXJQ+LbLbadPjfBShgEZ+3WrYRG2MuJ
y3U1fWca2aDejpauLywVBPv+7V781kC7ZmbNKPu84CSzI+cz8VaO2VeXoZLM3octa75xFLzQe/Ki
c9PXbc0bp1Mms8GRW8z5ihfbLBdlgd55nQ19jnjbbWr3unBK2zs8QrPMguj3GuoW9XqLSd/l1xdY
lLgtv9N3qNHPYA7bzvLDwC8QmJBfppN2/sKrF/KK188xwceGdGJkhwGR+KzWdeQH2ACrxskBxShM
YpI5W6HIgAcJUGdm9n7v8MhIJmYWftplIEVqm8RXevh3PG1Ohldvhv32mYaPzc3vp9CLvsLrpi6q
ssyOazd1kyt+m2iHcoknsAvRe1zwheN5oZ6QKiBd+uSJKNLTkt3oCgTFdBlPLopoMR9PywL/YojU
IrlKBPp+79JfkZOOTR6nYyPMl2vqMBHM5qLd5KXfyvd4Cz7qVfq1OZ3RZIBSgtOv/wMCv6mtODbL
fDhVvej+daBmN5UTnunoIkheXf9QkdKZgc7CheQSQoaTf03ewsd2mdNBvdSD0PYphTSDgJ6H0j2A
FWvtPoOZh3u2TmVb39Z+5SpVqTW+LFMvT+jlUl7i9bJ5Bq0Rz9BkdWZsiElKmjTWwpoaoho6oCb0
UNkEbSDEPAjafTQ+SQL9g/8em+hN+QnbkWpWak3XEfonCe1Ss78++eOtk/t77BeD2IV1bZIS9xSY
KZyTOTPw8GigI+K6Ch+DiDgObyVvQyv3HGOAe4iCWlNkWETV9LTRUDQ8CXMxJ4Pl6H9sZ36kJHj9
Ev+f7TEp9Py8dAf7JUvQVGZjbp73eybPx/EKMCCgKHnX9Ap+D+r/XupeZt0jRPmUlvAOx6kvqmJA
TqO1eDz1Ml+0ANFM3aUtDAkZ2VgnGTx1XoBK7RNvD05laGNLzEdVG8G0ohqWhifknEJiQzrYawAA
aG0CytH6JUEwcQ7/KfweW2U+rCX3qdHlnXaILNLHTjoTK1RMBuji7SnNhoyi3yev8k3/JhtMqk5V
8NDJK8nsNFFTY/6l6DUNXL0SeBwu6B0iEgk9zXKu87xwfALJUkiR2PU89UFE1s/uOz2J7uMfwCx1
VHSC0CX4AVnp5Ee8WImvlr1e16j74ZQkxuzFFtHoE+6HiLfeU1/ZoO1i8FwyJFZyQLQy2B1CA0U4
UGbsNsfLY7APE/L83L6EeGbhRNUEnYqFrP7bHvN90xRNmbUBe6voiswulGzdacDIfLGvL+hTQ+2v
99bLllhrDbxgFzf8P6R913LryJLtFyEC3rzCg14iKPeCkLa24L3H18+CZu5psogh5pwb7aMjmKiq
rKw0K1daI/DbNvcfwNMxBpRjeR5joRRWIkN8v6fjmRpHchOAj2leDaSn3hQ2zZxXHu3+6+mJn9R5
KNXKWS8o+I1c4mlLKynwAFGXEMiB9RGdr28YVMy4XxMU7pl3ePdPBl69zfSxafY25fxguPnjL1hA
rt2unAj/MSAZ5DksvsC3hVf0En2hMeXp5Y3fvG3rzbdvjvbKoS9FyjPkUxIADkFI/pv9vo4eCjTH
pkCtuH18Cl1WRzJ73KbmHCk/1dvAEt4fL/G34Za40TcCiSWOSRb6SUdBy4AVZFKMfjoOemjTnUFd
Uudzc/YO542hBi+/uXXUMFHBbEAHGQMc+vhTlt58noXKKyIaLFjUDm+f4HESmV5OS8qlaL3CQ2hG
3xRjCNsJb5OpqfJRY/a0e6FRIn5axSAteDY3wonbNiWUgmgYwjlWi1jt7/NxzrMXxkAZAPeDvtde
We38/NxsPJYpcpzMANvLAOlMpH3kVqYpuho815c1c58fijNvRKYkqQmS3wdD6wxUjLX0uLLL92lp
Qi6xy1UhR0LAQm7NOM1rtcWIVXBu1hpnI6bS3T2N7HBiqlZtWm6mm5ZvRXAKosA5J4YiAhyUWYnG
nR7vxn1c9/tVmD6HjUDLPJlwkLvGywKeA+ZN+sNtlSdB21zWWr/uc5W3Qu4SDTloj2QaQhC7pjYs
iqS+bQu9CwzxFFtAxsonyTOEUaXROG3CvCF7/INGO3Zae0vutG3+EqAcWZEROAb/cavqSjl2CZuJ
WC7noZJ0/DrOM9CjWs88wGE3wbBy6vcJHUIgcc3pUqiCtBM8d6jspgGwrvtu99J+MqrDIXUnAwM4
EbSz9orc+0fsVi5JE5x1ReZhxz13G/9s3+JDrmJQQqbGH575GoczMALlq9k/Uk5PmAhxXrPgi7fs
n42WCG2XkzzBzEHZc3NBpWu1odXGoJ7SE54MWJHHSnyPvJ4XK/ISz4C3lpHICmHrt0pD8wHlbnnL
e4pO2c4zRjUyUCzX+A0YDoEpAp+vb03ACL+n3Vz4AfD6/PP4O+4fEeI7iFiUAfo9zxnKQ8OVFZdq
LhnsTov1UA/Nn8hoMEB5uzZj5L5tg5BJaLQcUBgwIvuUqyc5yLCGnZn8cc0wxoC6vdp/8Jz6KZo2
u92Mr0+2nRjS5+eof17gQqy5DbMqk4ZVEnhAyThmdtYIS674pV97Y02hA9188RH9T253DN7SA6/F
G9nq9z2jbhKjhrPK28qm+Ygwe2VTMqq+BkFnZlHEpyhg+YGjNn8LQKa317yQ+wZM5rh181DNA+ya
MYAzF6nbAHnUNddhYd0KEisMgwGeHFZPCGvCqK1KKaLmNGr63H50MfIP4lH4+WT1xOguNjJW0mpb
0n08p4Ap/R+xJGqji6W8qdKYQgJCj7FGPlJ3pSma8BzWWNSXLpjCCmB+5/A3Fo/m7X7GQ6/kUQ5Z
3Vxce+psk7P7S/zhzvdKRTUV7P7GmX/Nj0i3oq75BfXqt622hrm6D6rnRV99CKFjcTHSwxTjQ162
GEtXfJvmx8d+u93aBUgq6mMG1RO14/jXrUu1vRipy8xxQvmONyVbz13Md+tOzWB5EMejiIMek9tt
wQQRPmjbHndPUr19BhhzqPmR3pssWKy+85kFd43Ub3EHFE7hZdSMFEEhg4Kgbj2B9sTgQkVacCzV
6I3V5E2gJboJUjctwRtqoOCbqacjryd2rBvF8yY2P6VPW3IEvTEVu/dXfcj78r6C5hpubtaiEaYy
pIZ4WRXRHRdnl9bC7B/55L2jeMHrPSZvtU5yof2Vl/x+62d5PG4dEPOiQCJuhjRjJF/Jsgs62H1M
6/jpv/4PWLu7ugVWxSmyBMIw5E4Blb094DycZzyUQX4pnLeGVeloK7qURW+rEfHfyuPB3SmTjFwJ
D4i6iCj/ruMvitI+ZcKhvPjzDB70u/lwS1Hc6tVu79WacmrtgtcfC73vClNuhRLPtDT0NAoMELof
XPbyZX5F52TSky1jTdqmQfXcNDTJQu/FWXC0qLNXxM854dsLBCQ+uuwkAf3JLENOCwmbmhMrma8u
7CZy9tTbsbXSUk0aDUkVfTKSQBVDlVanvwU4wVFmMTKrsjARdcVb+qVYIL9DRMUNCgxoOvPrTV1F
f2VHBWgpkqsLd+x/pD/5oTw0TmAygOX6brozMWkTVkWbzPjgq9JesKIDKJrxiF4S9VVDByQ4z2iQ
HAJqQmsvIAu/2ILFmuExWsnD3EfGCsaqXH0p8diUxcBxlY8vZY6VWcPLmSmqJwCnZT0wPcczmQN/
TEBW3q6d1YJ+Xksma3h9LHolshTVRbFZLfS1AU8AEgRvGLLHqqEJT1LnnHybacK7p9Wb3Mi3nDPH
q491ZsEAYgdANQv7x0ki0Ou3d1Kcsirg5Ki+0Js9dYzcyaQ/jwCOi1pqN3PNGbavmRFi2msLIHfq
4MKqiZZpjfFZqKX5kzg22CYEYJ18cxWdu7RL8py0QYghQa+Jr8uzPgeVbN1cwOfquNFZ8NX6XbLO
MsK9o6Szz4934x6VB31QoLaciJtMc795uyvNjZlgEBKpbS4jNPOEjlheZzOt3I+RqlyKjx/58CTA
7Icmo10EJ93KRmS0am0LDrvC8X2fYp8/RWFlJClphcFcq9uDEZgUPH11VV9GLXNbUcUwpVybrFYf
32J3dAJD0fMVn/O+CkPInI/javlVG+Ugnf2VqQABVOxalC04HS+CgZTd3OOz42bSZSMDJ/3jrf+N
WgmjgaZSnmFERhFYhie8/dYb5BCYyPrSb0aNN9q/pUoLaqG3dmk0enLyt9zXoCYqo9Fmp4X4O6f1
TmfQzoCy1HCIz2vJlMVPgi+CHCkmbLMyOeaTqkSe4oS6vVR64gw6o/N/A/QZTCh4VEjAG7ITaqkj
H2OnB/XKMxr9AGHWuCNcCYO3MfVDXQmJFjxHpFnwptEAsqDbmbSsSu/JSpnn7YXJ1NIqL8wXjaEL
hqLVZgOrKWmFmqGUxdNAVejCbotspmTy2rZDtnVQy22ypqX33jo+iFOQ4sUbK6LF/FZjBmao5K6r
2ss2ndQJGECnO2IE5fN4HFHemnw8NKna7fRiw+yrtUB1vgLXKqOgnx2ZNgYNaPAY8S+3wsOOkaWW
9/uL3+vN22jQkcFZ+d86A/B5jzz6uPOBY5G1XreZ1Tw66czgneWR5oHTOPf3S2TAMA05PxVJ2bl5
5LxN0Ibmyzui96zf5efHV+MOsjuLghso4MSRS6VJHGIrtkw3hVWH3h7RqnayJW/kTf8ib3yb0TOd
MiQjRB926TCaYuVOcWidwGYx9UZZc3DudhyV9jmXj84QloOhJN5LAd2UcYj/7Q5H5ZxXar0ZnFor
Nd71djKlVr7abdLd7r13xm2wCZkVI3Fnn4EqwKspyQgR0JgikmDtNh+zePAkGiAilG1UEMLOCI4j
5ht2AE7vXlt9whU4B8jErI5Ev0s5/gqXBTT3MgwPrMHsfl1ZxzZKw76RMsbdQyowWbz1xqLyyagm
hkahb8OyYiCLHZdRY2NSgSG5cAb+/JwzvaP6s1qDvLNP//1B0A2UBYFvIgcidpIXJaXo0Rh6Byhu
rrkf+w/wucXapLVmb5V6cqisrX0+Hw7gDI1fH6vlXVpgFj+31tIyzTMwAoQ7Pw5NLskV9kOu1OBt
2obWcOBtBnXXMziHV1SPTDVCmATqCoQPeBHh2hKeABzeOKGEGnC4N4RCAKT+fbwa0pCRv09o9iT6
ZcaFDQDV3zLoKZBfcbqtLFgrft/8it2YrNtlkLlbpeXKqBuxjA9mG+ij3q4cyso2kW5lKo1+WVL4
fUb3dGXPvD/epTuCImKbfnPTV3egEUZM2erw+zPURsJf/YHfdI4ahFq+IouMZkhRhDOicH0hFQpE
efuv0BD20crzsbZVxNNVhJ7AjfPvsz+BKSsqu9Z5sCZg/v9XexWOcdsKs0rNHOASuKRlTH3V2x1y
pfNMMvzxsnI6K0r8i367kjh5QdbTEpZUGzW6sEFGh2Ho+MNX/yCyMkZzOKzPNplv3iOVJhy3aJK4
Kk2xTHSyiBr1acvP3yvrmo+aEAEbg/cWPgYn8iRVREyJdTzMza17ep+dGS3fdCCnjdDkve1XfOCF
C3ojitCKKAwHic+AOs/e461kgBCR3a5h1tZkEIqhdJKMcTOQQZeg31KDQ7u2YXfOCYgnUHqV5twH
h0CGuDtBItENlTCz6iGe1BAtWUD7jeqanAV/4EYOsVtoC2F5SgSw3Ee8xH86vsNZ8alSvcNaZn7+
pTsVuFoRsWdUXHhVFmJFgOZ7K0Hw4nlc/TbxsIfTJGCGOn47rVVkSvrdKhXF2j4Rd4TPhaqo535H
Nx30Z7Ss8CaHhuzseS2eX7AANwdCPJNiljHVFEDQ1n82v2KNw2CvFSds4b7fiJg/4crI+AKyahEF
oL+42ftbT++M3qFXnskF238t49cVu5IRATMnYgQt74bPrZW8KPoabcaiAPhNKNXCcZLIgp4U+axH
g7nL5VRG95EGe2yx1n5+1oer70cDY5HzKX6+/olOuTWNIIF6LGHJ+5LpqxUQ3pfsMWzjwQDM2fKZ
g/b5eVD/bhRr5tZ7LGptMYQxkcY86waw3bi6MJp9q+Xu499fciqAEhEUnkeuA2iC2Zpd7VYSp0GH
ebxQ2pkSLlT/1jq72ne98BrfCCGOpMnGskt6CAn0wlB2/59LIE6DlkqhHFv8eo7AhNVMlEgFdKyu
ecF3hQE4RTerIM7Cj8IurjNA5YF2fHl6yRzBZGzM0lubBrNoR66OhDDs/cT1MFpYz+y7pKDccgtL
X9mzRbN7JYMw6TgPOg8jrOXlRYIMWoO/Av6nBkx4u6f/wzTORcN1JW/W8ys1U8SwAbci1hTazl56
BiwUDZPbt4O+u/w8XtqaJMLc51NR9WGMXiT2KTF5ZzcBA7OWG13bvfkbrlbDB3EeyQ1WEzm1Gu42
a62Iq7eSsPNjNbWgucHx7Lf+IXNcF32efK4+Pd6qZUVTAFgBVgrMjISUKZazqhGEmTkk89T8bxvo
l3wNpbQkBHABAWxQqKihSeB2r7q8lSI5RzvCqMnWaDCIjHwALasVP2LJUF6LIS9N0Y4wAmguka3Q
9kzF8o+PN2tJr64FEDfGq32JaiYIQI70p7ywb3+izbh2LZd8lWshxDXx8r4ZBxpC6ESNTrXKPeWO
eGQ2vl7ba6R6aztGXJSoRN1dHCCLtZidZ+fOmju/LAAUJhLylMiaElYfNXhgfQe0Sk0YMhGqvBNN
8Iken8pd2nw2yqD5RPUUEQqq+sQqGrGL4srj5ll0b5xevWZbQRu0AjPUXp44mJj2Pwn0QC0K2B2H
RBQyn4QiTLQ/NjmGM7nga9+r/iYfrGHTHTSbTmcKwm/KbLXhuHZad+1Evwu9Ekuoxph7kUdFMkh2
33SBVqMzBggWQCTpP0/A5Pz8JKANSLTallEUEYBDWfNu7zOh805ffQCx02DWCzopxwdgpycTT+DL
S6PHoDxXT6fnZ+Zw/gmMwPhZw7PedYL/LnzOc6OkPNfKiJuddV6f0kU0P4eQHKVaehEBIi2AVd4c
NIPBcXtudBDQgt+qq6teiuZ+s+z/I504baFjw6hhIf0FswDetiYTa54DEkzrfYOi6bmceygza638
sehrXIslThstSEwj1hDrAaIif2cbsJfMzXCPb8+Sbb6WQhzpEBY87VeQQov6cUZxYpKt74DS87GY
O4APeYTEeynVTUslHeTUmHOMAUT7/rndC4mOusjT94oN/S1WkdHq9aKIVy1u4oYSEgjjMRkASbJE
5WzvpDx/AWDz0RvRq6fDXZ+RCQNW3G1T8ZQzMyi50MIC/bANButmfwHb9PXzz+byeUH+eOXhFeZH
7+4bQR2LoXHIpwskXSGGWIhCLPf/7eK9/VIUS0hTydaM4Rzs+ShAzMyfRga1Twy7Sg31z58Y6H3Q
9FR2YTQoxtV6ZMhQ/439DWh3r/pgnf0prJ+f71Wbt2x8UAThwHjLC3jJbx9xjvWTfEyRBKoN9qnY
DegrdHMrMIPXyjFrq1Z9x/uTWZy2CY/AxOm5DtS1s6JF81W727SrjyC0KBrSPJ4SfAR3THYcoA3J
Od3HF2VfQppvBtvyRK3JXHqQOYaj4R2h5xagsduFF72cy3RXoj32rdYyZ3J6Xh0rfVP0xopO3OEh
5ktyLYq48mxPcWIq5byLatrkCK+ZE2hMaSkfPxLYQuEyechdyqYPqujHG7vk2VwLJg63kwFv5aYC
9HW70MC9QF9ItFkzNQtCgCXgWOCyUUCCHt1uZDbwY9Q1He1uFcGoLe+Ph+fzuMLksGBoBH72MnFi
6AEAluBWShDKJTdlwgCKWVZlJj3tDFWpVMGJ9qPKy+bL451beJtu5ZFvk5hJISPwg8tbSXMWJr2z
x9HEJZwp04D5t8cv/GWHaPMY0V+SWPpabu4Oq6Dg9yWUYGQeCDpkVAgN9RpRbNtAAugp0GjNs+Y/
Kocz538G2lCZA2sFmxUju/A+AdjFweFCLXzO5BBpA29gJZBEtb3bJOZeFNG4rQSa/GZMl3Ntrwib
Ff/23qNnCCoDLMZMSU1CYEUmY9K85XtXwewpzzKlceUZnE/pgYDfaOwqnCupoufrEQK2gtqtvX33
Vgtfz82hr4ycEU2eTz1kRTTKXu/Soy2Ho9nV21wbikpt3/3Wqtpju5XB1wF4xYgxbNnnKpn3/c27
/QDCrjQFE1WJEAwucBRm57Yxsjyx0Vq11pyOgsmZH5hsqM8Tbkf90CV2ow3W3Jgl5mv0o3ctBNBV
uFE8L/7ShCCBdns9fW9M21GKoatAjTRaUsN/HVUKEI/qLYosMYrUmn8u35q6UblJ86aD0j43Wuu9
r9zbxRO/+hAiNCnjPJ/SMB9c4dihnoz9Z55rgK7QzsBYKZLDCU7kWYq0zgcHTb+b4memMptJq+NW
b0pzgn99DBhfA2zz8actqgtutMTPXUyMSFznOooAj0IhxOW6HO3m5ffYbIP087GQ2aLfKbwAbx43
d0aeEiohc80oMBHOIRsYSs2zUJM9OtRF9KblXrNTorXmkcX9BkRFBpQMIH56/v9XNywb4q5P22jA
iNAs2nD1FH+OQZStmP/FvbuSQuzdoHBeIjEl9i5u+Z3X8/624ILAzIVGOT/eQf7eg4MqSwKn0PAK
gFsjZMktnVVhgy0UO70zMQZ9w1qsRVvehTIxAv0N2mIOf/TIoTfANo7H3PJ3r7EzmspHa/pOYbQm
Y/Vm9hN8CpJWtw7+3hnn0JzJ3x5/60I26fZbiePm+IHjxQIWIGIDNQdHAyOqg7f3i6eYZVW5tD3/
udmvUXjdNWT93varLSL8Cq+MuFAEM5FLFfuQ/si9c8c5cnYUwNifngoGVubxQhfP/0og4WPkscyA
mC0ZXKkLR8TlQ2XkbVc5ohwKK0/G7xW5u0ISoOvgohBxT4nFVWzWpH5YDW5u9JvGZK3sxOjUH/E8
n272k+9EM7Nq+/ECF+/tlVBigR01iGj3zWA/qd7bRh4XakWV87uqDgQ1yDlfjWM0jT8WuvTWQ9X/
WSoRUKV5VstZgKWyfW4MttBg/sNwrOw+N6sMYZzBemrXG1S6ZjWWz/NfgslCEdMOguBxsNK00BxZ
TGkZc0Om+hVj+L9cj3/EkI8BsC1J2xSDKyunMT/Fiqx19Cb0VFb69t+7LFAl5kytOQbs/LN3GoTh
NCI6FoH8V4hbmXpszLQ+xIa07aeKJjW82oQWW4Y6jLEjDJPWeGZLw0nIfB34YZ1nTnX2rtSfpeRQ
nz71ww5bPqc0kV/z1pe8SuBf//k4Qr2ZiuqymMNVSj3Dj6y6fWoiV+b1sXdSQ2o1OTZzXYi3USur
DebYKP82FAAm60o+oelUqGR9Q+Hoi8xHD1Ka72LJaIpKk4o1hrZ5n+/PATBfoNpQ+Py19FdvE8Vl
XcdXeDU8/o0dbbF9F6lEDazHt+h/Oe5/xBBPoCf6GRjaahhhyuT5V/TbICA5N+mxFjCpINIFuDxA
nw+ynkDXBCiEzAP6Df8jlWw6Pw4UBhWFWybuNDZkVu742h4Qr1lI8aXMds3gdogi+DjQMs8UqPyp
HdYSasuGE9Nc/t92E2o/gL+nY+gWr0Kcm1G4i5VDWUbvhXJSIjvzi+1Ev3PTc0pvosb22laPqHpD
ybtSof6DRfOg7RYAKqRFiRwhGcpBMwj5CPMilcMnH3azHH7Qh0Jkdl2aYpLeYx2YlZbUtGuBs09x
pWl1o/BRUCI69Q+1eOLoRo0xuzw0w3yTssmKsKW3AiBZ9DAh6mbuevlkDIlkh9zDDf708686cOhe
VttSsvqvx6taEoTwcw7uAY6WeOJAPUroZbboR3coSx1pBLWh2guKcPaUh0eZX7PW9wlZzCOSMXED
BXgeUFTCMoxx0vBex43ulEtW3F76ITXTqdPkdsMpW6VgNlz4o2S18XiVS2/RtVjiEfSZhgOfkDS6
Ifsk1ZuwfItj87GIJfW4EkEOap2EAdV+Shzdrn7ru2NVAfYemGHCq3LsVvHa67p0boCQMkAPzPUT
gbjzVOiV4OamRrcJACOOEfZJT2xry31rB9VaZetemAjUMnxlBs4yK5HYRbT5DFEQ0EiUIBNSmR37
yX3krCrFK+/GvSG7lUNeMRlMh6EPORTacqWPSXorcm18fnxQ99HMrRDClDddIiRjxML359lSY3mP
3lD5SK+owwLgGmIw6YyWgLmdGTZuzYUSMyPdRRyC1AFFDvkL3s8AZPlgTJTu1yo1dU7+xobf1PiS
Cltp/B6RQSgCShd8dAfxkR00f4LwL+/NTX6ZXNgs77C57uOl6dteK9e25V5/b7+X2Pu8D0NB6idY
nPw0Tk+NXeudqOasLvr/dsbyVhJxAKkv9HVfQlIlOYHsxEJpxP4rSpAaHdFmJq4gTBbSfJCHBwLp
egkaTHbHYlFUEA8KVhYne64L7Lowqu48cOjr6NtzRluZbPY1rfagXlXQr8/Tmu8j0eJZDe20ncZk
n1H2GXC9mqJdKVgpTd/bJvTsIg2IHh5MXFJ+Hfird6XvZFkcanZ025HxDLkqweJToKm2i6O/jzV/
oQg4WwuMhZu7hNAiTphBLmfkWgIVoMtXeKIHjRlMPzek8awIz5NoFOWxEwM1ps6VL2iYmCPkTwX1
hIZTMfyJhG0URH9S+Vtin/jsXWzfRE6jWt/MmxUFWTAD159JNoj4DEZsjx7Puh0fsyYjTkYjleFG
EeT4FIxNqD/ell9M5+3LjvcPQHx0XNJ4lMhJABVepTSWeJDaoSeCAiEbqF++vr547eu0e319fX9/
Pxw+N5d5Qh5qNYn2/Vj+wrFAPvI4zHwvYNTn/bjSgCIQxV5hJsENdilAQ6I1mIJZa+net0Kr2XKg
XOeeU2uyRYcx8qNo0BaKCskmurT2409ZiPplTGCbS/4wWTQAsLefEiq+LCZKIoJDoADNVVManm9k
BvVe26u573tfQObQsoYYnEUbEIAGt7KYIJLCqpVEl94E75jYaqMkfsAYKLtaySwswAwgCe1o6AWU
eHRtEo/lSHMRh7FvIjBm6J5twSb1hoLpXx6TtzDrC3QMq4DyhTomRHLYQFxo+G9k14XUSn1RAIsJ
/tB9dXKPmGwEaltt1JRQ/TKduUVfdU0VZuW5Ptm2rdkbw7DUCIvHyJ2Vd3UhILz9GuLiB1OfUXRe
iK6khkbe6fUFLA2hG9maVoJ3PkE2abPaInxv2G6EkuBEaDSjDAO2AAHni/YxfpWJwb1yu+mQoXL7
0gBhffbPjxV4IbN3K5RIB9BhhBA8KLHvoBL+2B/N4xEkRsdAo+apcl/zpgMpJ3Nq7lQHHft+BsnS
J4tqlv0knFr13x74pjDzB6H5BlGKgrGGhO5VWSL641CLaMZon/dmtUtCc/fKmophTUAYM3+BDIh/
xo1UrIQQ85mSVu1aMGFVAmCRGIqF4InRWS3fK+eqs8oY8b/ZcG+Pt30hy4RVgkYWtBhgBaTJMGJQ
2jIP6QY3LEW7Rqdc+kn1xNPg771XKdSi52Abjy+Phd57paiagbNrhlzhT7KlUxoiqg8HX3aLefal
cSmsNdjO0r25ETE7TVeWOQuVIes9T8IIDH6j4O5EZmhQWqe+vvoab4M+ZuUtWpVI3NSJjlsu8UHH
NoD0tNcwJfVQbeML88zquQkFtbP9WgPxr/kjNIVXgAtALRBJFNQEb1cpMuUIiECNVQJI2m0DTTFK
7SvQA33m8SjU1MzBPPCMttlNadX7HtOe5j1ILV+lzWcM8bMjHbRGglWBGSEC+WQEJM/89S3+rbDQ
9oxpbq+j7mv9VnCSPeU0aHn3tMApDRCrUas8CouacbUgQvXFtEpDSqqkeRaE/3TJj2vA7ju2I9zq
maEP6EsQpKP3m/CWJVQ1GzATSm6j8xq39U7Uc2GCoxEtpZMdfwT6ZPub2mJea7NS5W0OfEOgNlZj
xThE75nFPtCgRvAO/fq7OssmjnMGg6PNEvmwmary9jgjuQszOQllIPRH9DJ9VI5kTjvWUH2MwtW8
18e3cCE1hq24EkfcEYhLkymLZLc1ul2NqrUpGcgDqYrxmaPfP7KCmQNrdezZAoz/Vi5xU3yvDviK
wzJFdPU2Tn4IAQvq1Mp4LZ3O6g6e8XihC/Z0RtAghEAsgQQG4RpNVSjXUTLIrmdFOmc3WxysSdvl
igu2JoZ4wDi5ZJA1hRi4gfbg+E8K+PcKTXp/vJqFai6wS1fLIeLTREacUPa97L5laAEOzPjJc5Rn
fy/uZqqETJXwRCKp+b7aCDn/MKmenIK6C6giFAW5xFv1FOHK54kwym6zKzciZh4memXwumSN5/iP
cHq8zFn5SGFgGkf2ggfkUyIb3enIK0GpHiguVxohr8JCoYjmZ+q0Spuz4M3OnOb/kkTsp99wQT75
keIqmBOpCYGvYSY9p8ftWTR6RmNXXLrZhN0vTAT1EjfTt8uE9tfgG2umNFPcbBedxTOrT//Rzv1L
AFntb/KRGb1ZgLinbMaknv0dbfIryr4Ubwg8Ag0gmAQFRoSwo6LvK1InlgrgfvRnuWG/q5/oOTPY
59We0qXzgZcALIokI8gj2Xvb1ONbqekxNBuzfp+jP1KjIkueqH2gTp/SyuYtGqdraUSOo4nFLhS8
VkF6TmVolS3VHJNuweSwlQ50rFUfXKSyqboW4S88fLMr9K9FEi951FKyxzIQqxybY3Tmv5m/7RrB
/pKBupZBPK5KXkhMGHcKHNqgU/tP4SAfq5/cbNYYMpZUHEOofwHooCwgYQdM6KFDM83AkRnXGInT
Xxz2NOoYBlvvGANQxeTy2FYsJIqAT0TdG6xhoIJCLH5rmRK6yyi5gUB6A1p2ACQnW9i2eD8DVIUB
jwbxfAoMAAdS1kJrt/3XWu/QUqB68wXE3mZN4w8jGDPBV5Gr/pMqGYHJfdWW6LweWD3FAKvkElnl
v21LgIOYi2fAlICvhewZHOUqZSYJLIUSPZke65QVs5l+qKY3H2/w/YEq86Bf7K0MCjPUbG73txLL
um4LEDPSSrGBH/qnnHzJTjPg/Ap2oFdc6fnXbiwkmD8UBlkMRAgMtIhwg0YuFkO6iFk3oWCE477K
9NwTKoPlWk57vDD+7k4gDS/CkHEI9OFFk8UoDBBuo3HiBJeaDky5oYutHDmFokoYWexRr573HYa2
Eu1pwEz88zScBLBZsxd4aZrEWcM37X+2tuSdi0SbLgwq2Pjn3+ozz21FPveVRpdPob8dh1BtPdPz
9bbWG8w+AZK+qo0kVdvXOFGbzhBLOOYpamCXId5y/gpC5+4xxSrxhMKvBH8/d/fm8G3VpNkcUWaB
7BllPWIyioQ0YlS0lJGEUWkHbOEbZTt6K5qzJBlsHQAQol1kpva71RxeGDjBA6uQi5YXxmKHGCRC
HFs49YBNBq1Kakl1nD0JyrhW6F86WmEGAMLtU0DTTIJSe6oq/QhZMcBvgJNgVMrzVDreCNmFAz30
Pg3MNt/4QHdH+8nfRPIxU2KtBFF1r9GMHVDaFKjClzJup8msK9UXT0wbaGLxwfp2LBtcF2IqAZW/
JD9huU8bT0PauU3e/VTrBLWNNXnLvmUbgX+i5Wnm6PV6s5J3HP7tsQ7f+/G/GgzOOUyn5wWQmt3u
sciHAlwKpOMimj0hfqoA1UwwxK4sfLuom1GvQFmsxxUHyhShfmoSkdbjsTz7YtrqLOPJmqB4ep9m
P+m8Qt7Pc63hUgk8AFzKqaUi8GqHEebO4+++B4DMWDsFyDT4szPKm/AnuYDtxcmXkwtofhNHYZn0
wFKiEyRJiYnhrdYNoMznvMFUCtw1uMSFKaRRvbJ9954McLwCKGcRDM6ZZNK4dTlXF1E1eW4Rpbna
MPlThCvLV72KCbpqiZOMxeYUSC+r3D73yReIlhG5Y9w0D5Yj0hfkPZEr6Yr2L2lueT2IvHvG7Gir
b/Tw0jcbwDEF7y/PrtQt7uHas1ismQHbGvC9JIe1GOccjZZa/xK1imzQFMpFvUeD8TjvAqsOQTZT
dnVtTyDx37AB1ZliIKltNBW6zAWeofRls+ZO3sUWPPq2gVEHozbLI5tO6DDfNVkoRrV/qWIembao
1jCBU9AESRHMistHswWkUI+bUrYUn560KKozE8S5kSOPGA/yWDPvkwT4GgU6ibcHJF8YRHJ7o/yI
DosW8J8Lc5YDLY334w9dY76fRudWhDgLtKT9f3H2JU2O8ky3v4gIZsFWAjy7yuWiht4QXRPzPPPr
v0MtbtuYMPd5N10RvXBKQkqlMk+eYya+KTkPgmyWrgVoTirnlI8fovRT3IsSk7N1HJgR+glRHfvq
m5USbFPFJMJOkQxdfyG2KzPCLa3jGJ5e350YObS7ofWA/AbyHNcjjxWlcdO4xY56cVTquXjvSvv4
VJNjLuu0rN7S9rvfBcMqVpeo0X+Jdm5s4/WJChX+Bcvute1easXGHTLXFrUjnIdjuE89B2gc9bJt
jU6KZh3Kj5Vi8Y4Bori/0Yl/al9ks+8MJdgJDMwjIpUeledYM1pwLHAjaf0SLPs2UBs/7cUgpxdS
nSvEy1PX7uBXHrhy1UmmRLbuQUHdsHoQTHkXvw5vkrsmJw5evzDAvqcsfKbfwtBkqdA0gFM4glhH
/Mb1UkkJNF1rRXPtsg3N9NTnL0ludu7KSZnqfFfcvslWef2eQAtFkvde/1nwhiqsCHBBnUKFZIUc
A0gogn2O5wifmVFjyNxq6LdKcIwiM3AeUxBuFCYXrmudCpGpnKQvVEids/5UBZuiDIF5YwH3Lasn
dFXTWjjU26F6JzrtXOb6G/8c9jXlky0alRdOlzqzR68mP/H7Mhc3cuzLrq0eStXquZyW3ZPvHvQG
NN9+8JrnNFnH4Wub1ri0aea/J49Bug4VY/D2bmWpyqvYGf2X6m5c7kkGMjzdEvBKwWPr5YPqoPOs
eIK3oUlnu6KJZq5cZn77SFRLkin548gb0thRuMmTB6AMPbi7fq+CNHA4JNkuAq7Upw23gbpDhsJx
+pIURkbMvNuBOZacsjc3Xwh4Z25wFJpUAPQRoiG3okwjXnTquTynunYVWmrOgI3P3Q34NxsDYK2I
iv5Kq1h/SKuVEJotOFtYYkTuVtWY2h/kcmE4c9fS1XDGoO4ieR4leuq2pePa/SGWaUisMjRaFNE9
nqbeSwWuStmU+dDQxGLB9G04fr0QE/dVR2I3xDLn2hB+imN0XhYZ00tCFdUqE1okIFaMkgWbt09+
xMaI/uHs0eQyslBfT7d2B0kuCtezK/7I4eYJhu7guRotM+ApEtpJmRmWPQUt3FZA0NxoOI5ev9G1
JUrqW5AeRiL94rfFMb82FXSNg0zM5Vry7FRTWiqiinFUarFb5Q0RWNuXyb4kkfacCu2jW/HVLtHd
zkjjvqOqJ4hvqVrrrOej0BBzIf3KOGcJ6j07QnROgjlb5EEWQyZbo3U84sel59u1I60LPzB0UjBA
2UuyykrLqxuz5DZJ0Bhe+hRwL1Gx1wsrJIArf9y/o2/rLSh2j+3JYzcF4FvqxJGrmSz1KloTbXUV
AtIkvBKrP8BZhTITnY2orJExfA8f0INm37d8CxAaLeswjhsWEEZlEqs0wGKIpe5FtpofE90q3B1R
12kIBRJbUj8DcgCnkoN2C/5YqWapjdIg/FsmPndZaniJwBDPAGj61oLSvI8cpmX+FqYSylVMUr48
beU23sID8Ca9NBmyfL3FBTmSOcRdoS2qsWR3cENW0JYlUDyRaMZFkDC5S72FAH/8ApNLDnU+RCJo
XEUSd5qd4BJgfH2+iOwCkIh9mS6c23Gr3fv5yTXii20BnDp+XuiPpH9pv4i0zY6NxpYS+zPxMrIQ
6NcBGGnkYpt23ZEidlIJMvd2Hw1bNzjI/VYoyMGp97mdD7LZpu9Zv24YYguDk53n+/tt5oGCtzPA
D9DfHHP72iSuiqHdWjue49mFMPZXBhAl72nUWk10AGk+jYsVv9S7crtfrk1ODlfUa5wjNLpnD17G
QrGmkSSgAesdtGHfHJJM92c4TuD6SwJyDqpLmfBo14PixvXuRINxh+o08W3JayPDq4eS8inPuJaE
7L6l3091YwovvV/OCqQKJ2uZ5qXbCSQI7DTZ9erJbQbWyeg1E7+R0VH+No0ZJZDUAXduu1e1B72y
hkOHa6cuaSLuwqUK7kw4OpJ0IPELdw8236mwKqmyIBC5KLAr7tB2LM1EFnNPysmxuIFmySZ+0FCS
7Gn5KNm6+ligST1Dmq+jJFlYmtu6ErKIIK9DahZIX+RNJucp47u4SLMqsAv5K8uem+JUco9SrLDe
M12fqk61qQNb6QwJtWJ56+iIzsK1WItUTM37n2lu+40OA/hL1H5w2VxviDDNu1bgW8CkIDrJGr0G
a78UVMDlpsM6IHlkIEhYer/MGQXRL1iVR5g8qH6vjSph6YGA3A/tyNO0tdyU/Kat34Wq2QGFNOCJ
F+gLkfBMBgSgsREIASA3j6lOjlmfOz4Eb7Cqg/wp95uegLsyxntDLml87hCMl74p1Ka2BAueO3CK
AqkIFEPH7NgkzBLbOgvwCA9sojbDQYgOYRij16UqhgXfNd4r0+NGhDGkQYiFv5MJSnXL90TzQiQ4
PMpLPpzXwiUz55zFSxPjZ70IVh34Zi5WgtD2SoEKGpRfwYfcfoGZnHvhk/deolBnLcN9gBb7Bbjj
3I65ND0JhlRX0hEO5aGtZQo5kqTjWBAJgCRlBM9dkLawKIjj1X8/G9CpGnuXQAmM6+B6voPnCQOv
l6Fd9QEaZp8dKTc8yWVBl+E8xktb9PaWRcofLToo/AIndENB4aRN6A0p5oh2VcFK0XNAK8h9bAdh
eOL8gqN1TULDRay6FuoMyLAArboQtfGNiivQOa4NiRkCY2/VpfpFgl7a1T7ngzpdFJd2wuigbjYb
yk1IdKODCi3y1ytTgQghiwcBnyPe1QrSrmjVo5p0LFN0NW/RmsqXq3CJk2x2/2GJwFUxypAgnXZt
lU+VXpJ7JbT1uDTcvlzr+ZkbWJw8I9ctFVaNF3qn7UreQM8v7y5FQeNRnU4aPXRjbVTnoSQgXpuv
eEfMBjGDQE7a+Acu1dBCrUXRYyB7duj4/EMypMNK0ZyY9Vn7/p/3IvIXqLsBoQmCkt8Y/eLsKZIb
Zl1WRXbth+i23UmK0eamDPmM7M99S790Q5N5XpmaeBKuS3QnlMrIFg/oudy8kciqHPO1fvOZDMRK
ZKEJc5uFjIAIP34IQtqv3Qd1sRo9mpkOY5RFwE35q9wwOX2NE0tD6EexjfR0aaSiQPshpBH57xcg
4Mz/zIxf/WJhcy2N4qANYzseAnQpb+XB8MTdADWopVznzDsKGOZ/pqbBrZi7Hl9rMCWdxdUAhutX
7R2aI5rBEQieIAXmWx1Ybs7DeeGLjjvzZikR9aCRm4CY4DcpcjFHT+KCpvCz2AbczETC/W9vl4fA
+g4eIBgeGBrAJa1RPqo7F7mPHe6PpeBr5nICWPrfACZHR+lVHxjCJLYLPoEQs6pHphv2iXV/njPZ
FCzwhZlJXOHKKZD7WRpD0EV1HuvWyGkmmlpCM83ixHX5LBZbNVkvWJ25m66sTpyhqpWFIuuYHHn4
Kj5BH7+qQ0N+6xgywZuCSVtm9h+n+0Zn7grYhA6nAFQ+9FEnNnlXdMFhUMU2F+JF2eXuBy6NZOXU
o6Bd43OruhU7JifpEqB0JvU8PseBqQGgDTlVfXIsUcFxUSiqIzuqc+8hqLpMwFXsyjVzM04AGEvJ
B+085t5eXD7sK9pFaaHsszStUgbW8vjFc4PmK+T0svnCe6/skYpuag6UHLpWeGgfyUGLXQhyVhh8
oJLh4CoDeET8osxUFCNa/ZOTECtbXZiCMNKLwbYjRJ33IXW+6xt1FxThoSmjLmFpouJGkJUqaY37
yz97lAGVGlmwR429KdBNTBtFybM8spFJqLjG0EoquKBHcE5EZ+1eQcFaY9DujLyWob8Xna33B3Cj
1YLXm3Q5gMkTAnihJIhAe2L3wbpWeEBIa1+lcbgtXSpJLMwp+dREq7OgN5ChNGJ5JVV2XA3qnuqn
4N68F6xyVD2BDzVWfKrH51w9oNryPwwTUGcFRUcE+uB/uvauLRpf+ywYInvgv/2//DrYc55MfbGw
/NpoWkstaKNRPJJY7tasUN445xgDid0wvYhYh+A83DiOiTJlKLIi3DTdpoAsDvRpCBTenhdGO3eS
ZZTPgfEFWhMvs+vR1kiQc0MnRHbar3N1V+cQVYNue4vKAAC70nfd+maF3H4TCLQJ33potDpbX+ww
OKqigJlvNOlF75naopvttQ+eesAbYqPIOdouFd3nPADeUHjI4z0/Pt2ux8p5hd/2gR7ZqOo3hlur
mZHHvUN1LLmJcqpKoyhO10XBLZEJzTxpRqQgcCpjQw7obq4tR0Xq5KEqY5VU3l2XnQRyNKkfjkqc
ZwuX81wMgMIjQb0YrPW4Oq9NZSR3lWLw4dAlQQbVU92bgZ6+oMyz5cN8qVwye38gqBWB6EMKCOQ0
1+Y4xJd+DR4Xm4/R5iToVlDTqmRO9az24EU0/ddwMHpv6dq6gd3hLF+andyOjub5TpDXsZ2rVM0f
iXKo+Z1m4YBy4S7rVv0Sgfgtimu0ON4dAI6pAIFPPmGn5KXgeUNs9w1yEEAWUaf8EAFWL2ktvqIY
oj16iIYCk+uNpmTE4nGTAtSvBxtx+BH6rSMvvLVmgmuMCNVylQA6gwr19dLzucD5NcchNvL0Ztv2
gCoIlXIWuVI5gHrV2wlp7jKei31WA7G78LycSw9AERYsNyrSVUhMTAoTIXG8UBEhicmVOVWDN9Kj
uievObKVpFXSVavIPRVaafrVkiMfJzaNzWAUpFGjAhOUzq8nLgsxUEQNLLcK7fJTySeGPgAkEJhh
E7OCT1mpvjbVHr381I0tRYW85PgWzEy02Q8CCnmeFekPeXLs/BctMniHkf9MIAF1DGyXMVuD1xcS
DNdj5PpKCYRYSOzKiRgnbdyyASfGQV/C18zUh2AIL259TE+qAIlcG8rzWtWyUErsaF+cuQ1kYtlI
2Qny1afPgoolu+/w53KCV/Ymu64dkqaCQmFig7HTs+SfsWnj6Xs4PoZ7lb5mVGJ2Gfx/3N4zJ/7K
7uSigY5CqQ2BmNjNJ94BobxLvL8JWSlpBsoMfyUXGnWUAzi6+O5ccjsHw8mMKDQ7tA7VuzQz0yWt
tZnzdzWi0RNfPBG4QVYdPDsTG0XysUsAiu98jF3fUcH7LrtFspBZe4Cq8Qo0t0bVrWt7fR/5pMxg
r+/QPrkeGUE34Ns8d/jmQNYznrIM6uMBNZucsXVLja9455T05f4OuOX9HLf2xTgmxy9u0HLs6dgB
O9CQgF1fQkGYlhCkRO9j/b4qjX0CSCvkTexz+3E6LaVf51LBV/Yn13iZNFIu5OO6U8BZHY8Ve7xa
0gCMy6mD6YN91/KNk/txf95zlY5Lu1PmIb+vwTLhY9416xWKJns8slnkmN6wgjTofWPjt5y4uCtb
02tVbv1I8zBHjewaIaRB9ej0L537vQiMmUsRXZmaXKWxFsppL2Fa0gMkA3VkYtAZ3OzKFk9bWsjH
4E8LiOLBWcpoz3uuf/toWlhRXBdBhYcT3QvrFHrWKeMP/As/bMNvIHOG0OBAu5Ka+VlUF/I1MzHS
1ZQnPgzbp22jAavLSydVAJQusLqOiYvB8azPGlPZIKkEcGLKplG0KierLjCdCrcbMY+KFQtodhAh
QcBBrI+MtZ3QKv6Kr7xSM16z9OCI/GSMIqFeLOHqxi1zu6X+DWbirpJaiLxOwHcOskPjmR3eNRwL
OQtt8BFwO7vY4JbyYvO7+J/JiccaH70gl8E6S8peCKyqD6n8BlyxsEglMhPa44v+szTxSaI4FIGe
YC9ZiYG2RnCePrDBWd8/lHP1OdBUoiIycsoDSjZZwpaPMiHM5MR+sVIaPHhGefA7WsWUbUe3M/K5
tusza4GBWrh2Z0A4cLoXpidLqXPEdSMyOl3Dqr9RdUPXaGINVGs2yToZGPuJDulHm4HzOCyZcX/i
85f+hfXJ8qp124ZJhYkXn6WZQVtVwaX6zKQX3tjqtVlYp5aekGg3lmhe550EavTAgSJ7g3b760vP
lzgPKo94zkQgd0auWkoNFfzqAbQD/CdNeynBq1hFaIzawEsVERhUg4WDM4Oo0PBkBH8BULAosE/h
cESO2j7hi9juGhpoK4BtqvLgmsBu4fiy/jsOrT4w+HA1yBt9FR6KhyIHz69sqdom2QvfQ2wikVbt
An+dLDWizXkysA8grwRHiqLCZFu0gduIbcjHti5U6BJNkb/I+wSmgwxMH9USQHHmHSuD1xfnTAYT
Gz+FtfTIMeWqriDz2/XrIY4SCmzSCU3qq/sb7lehYeqssOo40rAFGO3kpEk9MlWNWiW2ih7Fjyaj
KfcYu1RH+fFFeHdyyn+XWcfKlmbZNtwUngVg+eCz6rPrVnxmkMDAzTzERiRvXRR/xG34Ku5BIys+
gk7PgbP/cWMTd4zXnu4PffY+vRz65JM4rRRWtVfj6lYN8FCxvGVqCkTEgS/Q3cMFmySn6bp9WBKL
vuX7QFymjZuBQLUZvmJyq/lhTxyXwAc6KiN7XaCo8Rh+YzymTGYKOD5XFUVKK//yV6XtBLRvTBEY
bvYZlbTc+/KmVhY+49yj+WpIk6AdMaznNR2GVFlGbwJN+21t1MdVgobaz+xHXqMDNbYgx7qqmfh0
/ztI43RvttDFcky2ELQSAKUVBtx3G/UU/n2Tfx78J7JTN/HeZ8UOBIaV+cNKg21jMKwqm6PA3Acm
Mfy/JRr+gheZey7L8F/6qB2MPojf7OTFa4EHGVTV53Fqy14f5puA1GD0qxwpfmtAffdS+WPfi+T3
ecEc0U/O9RDzL32lxW+ppEfuwn0y5zdAHqGAEl0BfOf3w12MpgeIQMF7KrXryoPCfJkmLJTjz7Li
lXNT8B29/zHGPT/5Fijmow4oI1+BdtZJyK53JKiVkqQ2kYi80XwB7wPkLwzC6QqTci2mUREt5Udu
yfMB1wFJ/6gYDlwUvND13SH2QihkdZXaYmSoCi0gjaAaRbqWngp0aa6E/kk28kOh7iRhTTIaFojN
tIWFnnutQNEOsHdAEkFxNm0VlnqvF5WsTm1urQoHsaAt+GH2ORr2e5Ass9rgN6VsJpop1taQ0eyT
LDwl5nYenKhIgHlHOQvQ++tlkD1XJJ6Sp/bHRwgGhvhP+lyx3PI/7n/jGfSlBjs6RBGQ+SA3l0OW
iNLAe5gpYG8UEy2H59zLaYXdlCMVLec0VtHBorDQRTKmcNkwmMpLqNcsV/ylZZ+5qUDNhfQ5qJeI
ItxMWiUNKiwJvj1Il9OtvT1zxhZgdYog5etlodNxzueDKAQgGXAbqQS34/USF40HxhClT/EkRWCC
EGBXxFRNmHLMHQjQkASxNl0KymZeF+ipQl8OIlH0V05fF8iAcULN86nd8hkE5/KeULEW5HWmOOBP
T5OekkZyTQCGnlvddVZDs4jE+yVDmRxsHC58bIQeGkSvJ5ddI+SBg5OPMTgO/4pyEveVdEAvGYno
oJAkFKmnUwRQ4OlvWz+jegqqsKMTKrq3yp0mDA0AOBJgtbrIHcA+V9fBXpd8QLr5PhRfk0ySX0kH
jXHGe2VbUhnSCrgzSCrs3TbidaqLrffiZKLyUiRlU1ox4WRbapJMM+9v77m7DACKUd9JFACtnXJM
RhAZKRw9y+zUY4FqChmWdzBS9CpkCePyD/Edw+G2IggOHlvoztcCUz/at9xSgaIFQDoABRfYPe+P
ai4+RpsUxoOSBsJAeeJZR0R6AV0g19blbEVMSJ2D2uyoklXnsWrrblqjJQ54681BWkgA/+abrr89
RB7QNIngHMz0KDdcb/q8dmUt7BLfNt7+9GayOQxGtQEfEtjOsBD0YdShH1XQPUMDFcQnpewMXaoT
2zq0Nfb7kSarARHMO3JVUBc8QWznfE7YOYPMQAKxru12y85L74nbew8HZpSNQjEGY5/ee2B0jnNJ
d5xnIX9PWhc9R5vQe/S6hcDn9r67NiNdL43npIqG0pjzXPOK6UbHEkhYsJeyeNhJ8ZLK3UxC7tra
xPu4aY6LJ4Q1tzV6lm0IWHLKn2x/OBygyMM2358oqnXbjtH98BM+KgsA2ZmTcW1/EuUJSAi3/Gjf
UFeVTw/Wx5iDRnZSfnx85ZEJVBFQoeGF1bRe8PO3bv7a9CTI08RQI+FomjiWnP0I4UOoqAs2bgPJ
axuTfe66mRvDrTjPANXnNbo/l4gJZ25OWEA7MKrTY7lAmXxAru0cCHym3HMMUapv5DGb7RHtQl8H
iNUpxlIx8jZXMlpDZDwWw9GfMFkzPlfdRipq7hl8D7SrNmAFpT13JPlHpb62ykLgO/uFxk5FXFNj
R+0k+nDEQh64voE1BXQL5SomL1KfLrnB2+SWzo8N8mOHCv5OSeH6oQUGLeE4MO+HZrzS9hrdQqsL
gIIFS3MOBOsiK2TkGsBD6/pkq3mrkbJzuOcOlaUO9HalRMvykKNv/r5nn3Mhl4Ym6yaVkHv1MxgC
6TnebhJtZJ5KHZj2+M8oWkzGLpmbeKyyrOXSKXRulLsJn1ooenE4wXhffwoMTI1sq+4WHspzxwoh
KQAxiJcATpysZCHlUjTImGCkg2GAQzs73u3313Bm7yEAFMZ6BTQQUI67/lhZVFa16MeuHanFa+EX
+xzNCtTzY/O+nZkThXYoYJUxHTw5fovkF68pjQRt0AzoD07KdCu6woOjhG964n9IYF3N48YCn+/C
sZrJSo0tWP9sTj5YJ3eeJ2loFT1YIJ0MDJfiDxSnvzd0taG4bKEB5xwjvGnPC9Hub2vM5OK/Mj1x
V0KBimrVwvTbG89eVPOlZT1I8hRqWNZGNzGEj+fR/yPfULg02cmGSmuDVStkCcv1LjOMn4XM7Mzu
vRrRuBEuPgDhJD1Qqty1fV9fq4NjNgq/zzvBiIuKleVSj/qsOTiZ8VUFpOUU9BAIGfhwYte1QyTx
RdOvFaZq67DaAUi34AbmLlcQjQjArQC9hKL3ZGoi5KWrTkYzbr3NNVa6WFCJJhrtNsFD9ZgYisNK
h1YRLlgXhTgI7TngI5X/tnlB03eU/+5v9RnAB9CCF+OZ3B5A4Qt5zomubdSm8HYIZBZY0qH7AfWB
y5yFGHOMXqc77dLY+CEuvmvnFkrYlDo6kYdV/tTseWH3V0EiSTn02UIUM4NPw8RE9DApaMEehT2v
bXFdxcd5GHljWfMwUEEw+6+v3UuE3NRXu5aWoK1zUduVvUlOPXA8peF92GuDTVPtBGKHO6+x0JsO
1S3fWSM/4A8AsEdG5EmGJO8a/0Hg32J9I1a71uQBYOO2JDGJwhldsg8dshD3/D4gb1b/YkUmb4ve
iwYHZOOeDTLCnOoWih7gl6EIL7/cLTsKf8TAqGhlfj8/PFhPe24VHdn5ZLwdduuz/OE/QASVrR3z
ixijFOU6f72/FeePxr/xTbnxE4lkA2S3PVsEiTSQ/68lOj6hvQ3MI9kGyibdQk8KmYiNaESnXj3k
z2jC6P5WT1zCevRKe4/3BzSTcLraQsrkvkFuxPfbEp9U0Q6V8y5wELzU15KTGW2l20pqpSVtJeSe
+MIogDvMDMkg+nehHbTGpZGz2LI7c8cCEYKEPd7o6KCccpTzvdrlCR97kAvVtuCCWA2v4qPP+LcW
rE+OA21gfuHEzl2FlxYn11KfiHpcealnk2KNZvG+tCIj6f8gNQ/quv9luVGIkEaac4J05vWJrZHh
bZQey53LlhQzMTbkc3H0AHbUzfYY0cQg3gNaG0iwGkywDkYD058XxjCGYTdnBFqtwNuPUJ/fpPyF
h6p7tYj1tMYnr1aDCk4DXtoG7t/WZbmI/G4SbFBgX4kOoRFfMmWpJDmT3PsFb0NzDPENrqKJ11Ia
tUmiBPb7lULznxRILJoCiMdYaC3c+7MeEouNXA9a0EaFs+v1bgbPxXbqPTvmYsstX8LBjB0PqJeT
6O8CVcZtz3wJDFTveUZdzuAJKFJeFhZ8Lqa7HMQkLh4ynfe6ePDsmpzB26FrayHYax3VUqM/hd6p
70tDSH1DRlVuI+KJr6Ir9f4YZoqxoCMeuWlUXBejHtL1QoTZIERDhTGgFGrFkSFU9F1iyTE52rYd
WyE4db2R031RK3F28mMmGe14AJNPm5a7UtHAxaDC4zEoLqEPgWPOetWY5l+FfaUfS+q6s3cUgpz/
Z2/yxX3Q+uedAnv11uj2xXPyGJrVnqzTg2p4f4u1dBy23OoI9oOMRSA8rz9csJEvffK5M4YOIggW
4L2KRq/JOS/cohbjqPRtrjlHvOGfSGEKKRXdLdGPcbh3v7ittAQXn41yL61Obj/fU4KuaGDVk5j1
9ufgfY7ymOj+GO/BN7zMk03PCLhwVd98BAqV9lA2YEf7qKG5v6D2uX/dLUlwzXlXYK0VRUbQOcrm
Xm88PQsrPQbw0vazlVc9F/UuEd+JtPO6dAnmNZPTHmnukMmH6iRIsKbNvyFkl4ZI4pHea00fkvb9
wacg+mBHKLQoTPhf7k44FnAej7BOsDdMplbEeSGFnG+ntWsq8qdLqCSaGfDsum7V6iNQnX5pculP
lX/n+zgwPIhZqDJDg3mkLz2+R2MTr47VVZDrRRc2XvqTdUYZLM99Fy2oerVSo7XAn1rQ8yoLF9jo
m2+sSMjEwICggP3uesod5AOkqJcCu6m2nMQq0LqavfeoDV/3/dX4OxM7gKugTxKQaWjlTovpogz4
b6VwkR3WmdGB7Q8JH7ne+IdCWvsimh/kwLhvcWb9QGEN8QsQWgMqyE/9hgDBj7AD0l5kD9W2t5ZU
ZeY255WBiQcuyqB3khoG0uOwSwzxG9Q4BUW8R3VDf16m0Jyf0MhLBjUNJNsnnypPEAJUMuzJaGUo
X9FQmwxbqLfcX7aZcgoS02BxgG8HCRH6u653hBDHhVjmQWy/lCYAYpVBaABC42afU2GPN/VAnxqg
yh8T6AwkiVm9QOl9e17fH8VoZLpdLgcxeXF6ADi5TY1BgOzFlIcOenMf9y3MrOZIJ4SNgdh07Mm5
nmYr1kRoS7TtCh0u7mHj+yDMzU/uwi6cmchIX4dYBeQY0EgYh3ERmxWJE2V9iokUTfxC+EqzhKJY
6reYi8CurEwm0+iC7MnViFDSH5pmK+0dH3Kt8VskHPr0TRpWgALTcikWuy3+oZ3pYm6TO7Eu5MIb
Mg99FywkEBn/KYdTAMYX91ko8R7aLLayzzgRRLiQR0baA3mIaehRpL4O9Ud0YgJ0X0NkIwif+u69
gKCtWNPMOy29x2/2CBwiDKGDZaRhBB/+9cdriBjlqZomtt8HUBSKwPThrtBj47MoFBc2yo0jntia
fEIZTLUdpI8TWyiJETQ6uKSsuGxWvtMZNf95f/Pf7EoYQxA9piV1NG3oE1eSJqQviQ98UANn5TYf
TVF+3bdwWxQcTYzAB7TgI9c/LVVmQhQ0gtAApwhghYeaUPP2JjgsUCz3UdztuKXNeBOWAuGA4wWI
BXiVAU+ffCspywM/jOQM5W84rE1jcMCDAw2uUrIaWGsgGL4/w9un/8Ti5IuhDq92ISdlNpp9dh8u
9VcN89l3YDV06E12qunXmoWfxiL4fObrjUk/XGpgRRl5Ma+3Zeo7fhi4fm7jdWP80XcOB75v6orG
32qlB8bXUr3h5thhogBTaEgsAwyHx8a1PddPVc3p2tyWVymK3SBuVjyGpu7su1vIKN/ElhNLk5d7
EOtIMxJYqv2vSDXONU/P/RK3x9J0xuW9cMlKwIlJMxqJqdyzRF6rOrU1xzjd3x9LZqZXmMqFYuEI
IEAyoZXqBkhE62YIzvR35dn3rfvGboORceXQb4cigwaH9XurX0wKcaIS4njk2P7qH+2PFf/Ry2O9
+dusztD1asz/wdxINc9DIkQGOe1kciqkGasMuEsbuFdCd/7fPLVK2XgFSdfZNVTQvy/Eqbd5LUwQ
luBPRASScCzXX4135Kz03bawUV3rKVjnssjiQeD5QJC1QqOs/Axdt9QgDhimzxX3FH0PSxHlbd55
MobJzmn8eMATsCpsMCzU7gEasFlMK4+xDECBTjHuL/KcR7uc8WSNM0IaJ9e7wi4sdx3toqVvOOdG
Ln9/4jH50tOkVC0LO/c3ONfUOFhaTvnyvQuNtfRInoulTTqG3FdR3WT9Jh5TKcNQTN26sBP9oKir
5o0TsXuC+JQ7W70EbJYupQIXt80kRglIpoSVhG0jpQeBM4YY8NNXtE7GVvCZiVRuHtK4pjHkMhMA
A6nAhUx6B1RGWTwyN9ESJg8wMXowkLRBZD25c6s2BAKRi0tbcJ/izojAb0BARu+wql0H7Wkwl2rs
t4h53IL8SBwBUDbO/m8u7cInIIbvQTvilHZXvIFEXbSjVwUpyXiEqQdHjZJDsmtbOmw1S0Ki6P7u
nYln0BwLfwSeLBndoZOzwvONFES6XtpZ/RaAC8RQm3OcUU1esDNzZag8CEGhRIeI5obtB2C/WBPS
uLKD4GmQ1mANLg7YSODi7BaqM79kU5Pt+8u7D4AhqjPa9N5FTiSvOeTObd4E25n1AZwRsdytbz8f
Aijm0L9bEdkXBr5Zmqzch4Qx8+lcfO/ecmqEtF2Y+Fz8geEgF8UDTwmPPzm/Q97ritOqFSgdmBdb
nBXnZrL3d6T7wZddR7ReDfourDbKsBYhBIh8O2fIR+0neivCBWdym47EXrsczORou4MfNG2hVbhU
wRKx+2jNBjBXOlig6KKoeFBob4Iq2yQUPV3Gbil1M+PLoLWIPYBAE72u/CREEcpMbbisr+1C5aAe
oEvgF8rkxVmOl8x0BwDpiFfxiDREgHd9CRVtLDk1N5oZCiqsORH8nRt/pf8fadfV27jSZH8RAebw
2kyioiWZluwXwvaMmXPmr99Df9gdieKKwC7mhsEdXBc7VVdXnTqnIWWsB2BoXkE3RJKIO+h8a+YA
U4O+AS0jzafcXjzQLfGbGkTY3vvzs/bI7gGaBvR3saPW5/jvyVWBx3xQSzHbgQCRiCeH0nuzKXTu
O9SkVYQ+NtcEfUOfqW2+HVitTXWGO0QgRqRXUqK14QZg8NrsGS0r/zhgYdLBhB2kujP8Cdlh4SL/
JSq/n8P7b53MYRyFaci4dGeXaN7FOa20D1QNRuTAgP5NX39NNtleUM+Rikjiz/OJeuTfmEzUZJsi
y+jLaT50eLJ+ROqu15GzBGO09jUmT193Cvm4+OT9UzAZ1Vb3l88F+49IbNhHuziyeiik4/k1SUpR
Ct8lci50CNPaiIRQVIsBPwwL9M66hqsJ0O908GvB7Dil0ym/tTo5HTGnVDIvKJ1ddfteQHwWgZlJ
WcVo6nw+v9zjObwf3yRKY4WB5/0S4zNiYhy0j14Fr5k+oFWsAvxCV7fIUn+xyGDHpqIWBCzn6Bne
qPDWZClP/diLMpnr8Vtvrj9Q+3RizjgdmN6TLXfhwbc+rE4RTHnwR7laYcO5f9ANrx1RNtD0RVbU
xxv/fjImpxIaoRwUi/ABbv6HARcxZPL4bVjz4C1+D4NsBH5G7tKtP3u+0PMPRwjsORhRx6+6GTbl
uylLMxSGTZhvwzu/fFjUd2UFhkiyz09OAhrWOTh7jkQm+HUp4NOe74FHVNA47+BzQjpylCyY7nHB
9RV2kN3ehvk+IjsIwr6Ga5ec/vJ/zJMVnU30Cgoq+8Xv/6x+1EJdKso/dm6NXwBoEhgpRhKbKU8G
BbpQ3onj3n7bXA87f/PFGfn+gFKVT07ZxjTNvX7uyXr9WVp7ex1B/gig3+OSPuq4vA+n7uYrJsvP
RBWbOmyEeWDVpriA8IWktb9w4uYOHJYTLA+jCjBw4ferDehBJoFiqbf9QXdKSY8YRX++no8B1lhL
/2dhcqSL0klFr8jBPRaDHweyYhyHgxuaLiNpArQLxH5JcE54jB3vTU5OLtMHnQJ2yB6EYG+7HYoF
Kdn0x+t19+Gph9d894orXgNP9Kkj1kAsx3LJK7exYtUkRNftlCG2t8ZtR5SX1Tkgaz3ZoznW/knU
P9rzyZnzrByHHg+0ZKI9dJoh5KmxQBvjsLWgtG6FYzB8ZLzux/LCMs/aAX8h3g6Ay0Lf/H6ZA2cY
gng8Uxly4WPqU0ZwRYsAUFQ/z0c0t2vHwjpaaAD0AlfYvaXM4bKmV8Ie/dJKSwQBDYMi25IGGdD/
l6EpqXzZYu6i8ZAq8bvDbioa1DHX5yZmZ+3fWKaEvcjxlFnNB70thdCBdLcxHgZMeHGzpVrdwqRN
AcZNLbgKbtPervkOD6wE5zBJB7QcedbzEc0d95vVeaDghXYh1Usw5LR4Uymo86dLDPZzY4EmHUJc
uM6xo+h+A9Qyy6d0VPR2A55SJgJ41N1DfuT5OH7B0FPneGtlEgi1UteyeQIrSBVBGh6Pk+vuQOsH
4yVbNeTUbU6nRn1v9PdPniWfNNHQn/H8E2ZjwdtPmLhOYCcahy+wATPtCt4okAmDTsYwDidcVSbI
ZLhjQrafeqqdV8BRROqC65hbSqTfFbTxsDLwDZMj3bPoHPzd/3UHkHiaEDlcoJiYX8l/FkbPfhMJ
QLRJdIMOAyxDYBY8TXTfMmYJofe/rOQ/K1OHIcSsVEaw4germLzt0hGdcLBOoMj07VP78s0TEMYR
iLFoe0R741yiB2PBPy4M9Zc35WaoUhsoNC3jI6rRPyp/BTtyjef7Zc4Einh4+/2HTXlyLpimy2vJ
7XEu0L1dJoLh5LKVK0t48ZmXNIqFwPSA3BtpDTQK3a9aFAY8V7PNALxLBW6ZFChbNJ9rVrgj+paF
0nSxlj4zdbXUXDaT3bwzPK2ujXQ6olDBMEcKzxQ//XBTftAveQN+GzOHIPhL+vV8SudCCwSJ9Nit
iUvtN5K8WTWaKYKKS8vBjgFi6hOdByggqE94J3+EwUL2Zpy2qcOBHfTyowWVxiP5flqTPk/ysmUH
Wwb/Xx2daybTMo7QVyo4Kly2jvOlnp3Zx96tyclKBlWSpnHJDXjsbXpQuAIuBNXzD057NVybxDUo
Jgm3hBn63eoPA0VtSESGAj0N01xAyyYhhKvlwR5CQ4mMvKMJODe1mLv44DOkt3UNOacllNZM/YFB
yPDP6ngV3yylW0NOXsmdwW7ATCSSpNEBIpZ4tal/GFWJX/wXBhQA8dVhV8/30Oy63hieuNEianKa
zWCYVV78NcOSKHyn03ePM4s1CCefG5sLTG9HOdlEqeSA9jAZjbnHlnKJ8DdLzag7LmFLuDGoflzE
URl2lJARptWOEI21bswJg73blerGQBZp1bzmNqWb6GJUfYPWbEb97g398xjDRdSrzPwJ9HpzXLik
ZgcMto1Rfw8Hddpby+QO57eKMtjI1HOyUa04T03UxcrK7CLemJnOa5nWvNLDTAJeoEOfkxaOICGK
KitvFbt0RGafyOCJpEepe+RipPFqvtmsZc34QJZ5tM0Qy6L0k6u/Hr4+IFz6cfiyrJMFchXDpRZx
yY83vgQwG0pmyNGhjCpPXlJ5XSd1DdpZmx5YmxIyVeCWvNyjMB82INLtKL6jHjiqEN0PLYVKU17U
QWsjosFNLKrKF7PBTUySg/U3WX1fIBAO/NyonHhe2Q7xVp9r0LQdJc29PD8rM/mX+0+ZzDIQBpkU
uWFrv3GEO4D8gzAGHnCAEMUmkNIWbZmXd/TI7cvD+Zgv4VQfcUyTmRjv85tFlikpTvoQ5mX72v+g
9189MAQk6KDLJCdx+33hDyJ53+/BnU28jx9U65+Pf361/63ExCMOIV+KYYWVyPpLXB1yaaFWPrOL
7+d34vkq8IdJLo8BZlqhNcbV4NVh7L6qXPKiQx3M2q7V1eqPrCsLLnfG2d9bnhxXuaZbqUijFoFl
CeopGi9STXG1GPKwEYhcJFD8R6bHHArhJUo2cbbYbfzoHu8/YHKzDpVMD22IueXINdx/oBjjaa/c
yrIIr5k6bayz9RkecSnKnInN7uw+hJne0IXMaHfTIDQDz1dkvP49BRfdIWvV01fUywrNss/30Uxy
/97o5KkUU1IQsymMtqpQE63TPnZfzfk1PL6ma8syBf0SIXmdENp4R3BIamYswYN5cSkynbmU7j9k
8mDqhTZJ/V/fkuvjcW71j4/qVSHQ+cXLSVRfA+1kJhsSb7fvUPLcw4cToA/wdjL/LGzBpdP9u0Vv
Tjer1HmaJtj81OrtCr6LHLGVqBqWo1UbTzv9lfStLqHLH7pn9vqoaMeF0734AePxv/mAumv6OPaw
Kuyu0sBEhugO9wcmwSdWR8xs9QJ5gIuurzED0e7omQsv6Meb+X4xJu6t72UhbijY99Be6LQbObMZ
UJs4iRrkC+/IR865e1f62zt+M9ZAVupOGV1prsco6e14/WDprPWiM+u9yuIi0ZY2/eL0Tpwb+Oqz
GmoprQ1UgmAwmuWdXdKMcQHelSfAnbbbWIPjXqOj//IH2p3iaamvfyaNfD/FEzcnhQ7l++x42kFq
sBmBCkAr0Otii4UON/C1m1FN4+VyqTUZFBI615NRzxa66IeMAKKOpV+tFpb9l0HrPjK8/6iJ6wuT
OHeLZvyoXasfkGvE3Y7058n8JnB8/gt8vovdvkQG+vtseGL3d4/c7IFB8ag4HO2CP3EXE63a7gwJ
vbaOdjp1py2hjtgKQNnhXbpw1BZ2+q9TvrHsgFnHCWlY5sDUjnyV0Wfpxq8g6BMORtqw+nN/OwOb
uJvhKdytKMrUizPYK7Rr/rnjtogHidkaKNG9YIhn19AWFnXmzXZvchq1gYKUCiOYzDRn55iC4a+d
FX9wNv2S33zMYtxbmritKP7vG2zs1drtmi2IjA+HRItVlzhb8wUpt0Qke04/YxttlrSAlpZy4rQq
pStTZTxRYmxWpemg4z4u1GiwqHDptpopQ92PdBJ/hbKTZYUCW72pBT654orKiYHyEwZqnV4k9Vs+
v6fwY5r9cwS9wWZh23Kje3g4MWDE5iA7JAqgHLu/IeQ+KoMgQZTE7zbXGqnNXDVO4e4kv/qtanrI
6Bwtz6g23AlVCwhfgjJYTY7jZbWShxGztwjknIGMYE5uPmmy+rnry0UV4JP6Iw8dMHUHV04saQB+
1DG+yR4purOKt8DCVMwu+43ZybKjNTDOYw5LAXoqTVQz+T32M9XJTUi5PT+8vyiqZ5M+WfUUsn1R
o+DeEEh/bCDrgjIJgn9W/UrQBYqlx9/M5rXALrBwqvd7VkPxF9o5qBOxRvG2vXCA8dIgC2rI36Ii
J9a61MZ7sBfWOkiCtCPaBNgdtRX7pUka5/7Zl09uPDby2I7n4xbCsey+DmmbYril+vz8mwxbcQS0
Q4VmWhHJnST3FXkMm5CRksaIBdkoB6df0oc9EGno6tDRw7JKUDzbuF+rfLF97HEvQMiPVkQJAoLo
s5rWl4acLRuIOqJUQkdaUFVW7VCFSjvxHhpMJKGlSHu+JZgxPr6f2DuL00JTnjRMG3hJb2sUS8K/
QaAG0DA/Uho244KpR+96b2oSqvfgqQohCNojVKdN4bDZyOpmBy4sxCyeli+cqnErP4wLdVl4mDH/
NUXYMU1aFU2HcYF+3M8J+l21hdM0g57EeOC8RpioAhrDSc7bL9Ht1w8oxIJeY2y6//hwV6AlGMil
P8g12avHYUkNasZHATk/arWB2xUyu9P6k4KaXRdU7oA5rPUWgLGvw2lYiVppAOebWkS1A70lP4G6
FO/N3MJA0/NojABNENoWpn3MTogXBVULvR3U677VM0kENdG+rADpAu+rVH2DsIEk2VJS8fGeuDc7
CTMblvVYP4dZZE51/HQKQeY2gPqQ9Xx3PnIpCPeGJqFjkBdS46Fb3X5Dki3RDsiHhJtX8OSh50/Z
lOpXaR58vVQZZBsj8EofrK3Obta+ZoNu2LRTQ1w15nrdmPvcOFcq/lqnxpkmNOnRe7sEZJnb3qA4
Qrps7DIG+cj99SlW0B/KBG+AevE52eS5rfhG2HoLW3zmoYFJuTEzuuWb6JLhy1wpWmw3dl0fc4gc
md8RMXV9Pxaqfs6Rrq4qY3VefYZaZD5fkDlXiHwgXDEPKTDs93vTbJ7FWcwlg+06rlopB4cDHi3Y
UFyMdkh5wdjMwwGqDSzUwCECBpJEYfJ6V5wAVcgUdYFkS20ykORhC1B4PJwk9Qs1uouMVXQItUP2
pDCXsFDj1pr6qlvjk8VknbIo6ggJXjdaiW+ZiGBHQpaX/SnhtoocAUi1SDwx5/dvbU5WFuLMSuPG
GDCz7dDCm60kSfUp8B8XHOlRDb3k0vH5gs55EDQgQYtmJDXDU2QS6DBtEjVcxDS2dIHLB6VxauS8
xiu7xnZiC3f6c3szs3pnbhLs1EVM5W5HNza/DjT0xIFzk4lVqnxxPdOpFlg1ZnbrnbHxz28OCh8N
QhWVGBuvSpTRJ1peXPND5S7U6WbnEJHBiORFyRaNyfd2lKYSAzmtWrujodIpCuFObiHN4Dm9oNd5
QVltEDOEB4N1XHuKKfA9tXSNjztjsltxUKCYAH61EVE7ucaBUBWhxKQ0tt9BzM4UspHJklrHF/aU
fuVfXEvir+crKc5EDncmJ6OOfZHJGgcmedrMivf6i2K+eF/N/A2dECbX/JD4jOV17zSWudOEbJcn
xww8tonZKbvIeYv7QwU4pQDO27+hUoHvdS13atfvUufE4/+GdiP0zWgsnnDsP0BdIHaGN2gxhIpy
1ZfNKDHrjLTnYc2hKln9CcCau05oNa8uXvQtCt9JexJrlWstoYRavQNpG72TLH+dBw04TioVxK5i
v30+LY+shAKoBlg4KzQ1obdPmPiNpqtRIylQMuGzzXAuGZUyav4Q9mNLVeqt6w5Ezjong5v9JUEL
9gVCnM+/YOZyvvuAiRNB4qGPuMRH2qPV+J7EP733gxJ13Ji1uLDzZ/oLMFgenfhoDkHQ9btHbk4Y
R2cVW+EystncEEi2bbRsy2lGcGiMwkjMyNrInuoZwya2HWOAjO2OUx0jxhP2LH10agFBZ3NPLdwb
czHg3VdNnEyUdVTD9Pgq0FteBYfsAJsd4bOUfqVA1Ff6m9oz1cxe8KUz7gacOtDzA105dJx/szQ3
kxGLmQg64aizk0HEFqXVpEZwhJRyjra94Pp8lWcOPAdxeUBmZfS+Q8bg3uegACtHaZt3tlRR/luD
1ynhxc5Z2M0z5QOZY6BIDc5agL8B7rg3IyipxzoyYPpSlI5amUbkaErnaaBqyhpSSPaA8iqq9FAR
a2PNhxp436pRK6l8fxaLdVmCu66gVpmnM5zxfAbmThr66hSAkXDW0OEycUCB7DJ9OEidHaALqjOK
eMsLGTnm3l8WXBgoVoJRGG/pUnMoNc9Nl144aDNPU8gh3nzA9KjHgQ+HDOh4/AaGL+Oj1a+a+xWS
488KlZUVeF2hJMe+NzSJ+w3+y1IObuakgwVgBEwDiwUmp8n9xuYN9NkLPKcKYNeRLXJabReujMNA
6IN4aLf+S2kF69XzaZ8BoWHUN1YnW6JqB/A5sQAubSojAmKChPuccMbBeD3F5t+KbFtj+y2pgLW2
1rrb2erCB8y9ju8+YPIowFwgPOXH1zHuAcYApU+jdZ+sC4jWeeFenZthFL6hlQ7YG8T6Jtdqn9KU
6PY0IlD0nwkoVHRvyfA6xKtesSR56bDN3KiQZIdiC14P6I+aPo9FhApJ2TGD7cUqd60/Q8AokHx7
IaL2fbnsGx3tsaBO/HsuQox0aVqXrI9/fuO+JI/K5VaC9SrfgYMTfpND4w9RIGHVcyCb12sQu4Qr
yVPZVy/fe/rzfTVTogUzE2DbkKyRRoHGyb0VhaEYZlUPaJVk5DuPIbL7AyDAxsNLNnK2rnAYmpVb
kZ5esDyzyHeGpwMvWgl8TR3eU8GKZdauSFh5K/ENSVnVSxdebzNvRHTSQGsEoFQBOpCTu0nJs5qS
CzwrKm7bfPHKT9G9KktS4zNwdLyMxrSALEERF+J392uZ44XIVApuB4689WqrC9fgj/jTbRkDbPeq
YOTkYzAajVaHrWy2n4yxezUBbRjU7BO3dL5t9O072hzWurnd6p+9xeg8ZJusy6Bu39frn+OCJ5tb
AV4CGT/knsEcNNU0k5KGboOU7e0oO4KuUsk1JUSnTQXBGQTNz/fZTFkIUiI3xib7rEBTKy35MLbZ
HcTPSAPduk2kU7X6Nk0dXdEgkKTAuc5e2kWHPfP6uTM92WmNwtWAYDK9zZo5wiKffBmbP2+7UQUw
elPM9SdlCQsebM5b3tmcbLi2zBKnEmAzJvmbRK6BtWP22Vuw4D7mHus8ENiQfQdlEoBKEzsRX5XU
0GBaUyTAEi1VRbw5QClNW3jAloi/HKPS5Wus5QfKkl7+CK+gvXhdkvOZKYVhdW8+Y3InNk7g9F6L
zwBhPAMe332FyWXXw1XnD5TdfKHXskPzHjhfrTODfkJhYXuNu2fyEAMEHb9EtFiAbmCyxLxTppgF
nLw+/VsG+1I+Pd++v2DaRwN4XLDozn5EoA7BgGJqV3Y24BwfjcVpw5Z/k9fA7ouAE0QaygVmoYdW
XmiSaZ9RGlG0n1EkAORq1EuDBsYK6kE9UidLp3h+6P++bHIv4wmc03FXdbYv0eUmdAV5L8jR+fn4
x/l7MvxfbPfNLVW1SsUxWQEjDvvOsm79lieILtG1lOyeW5odDtrdAHUfJaGnuVW3R+NCnWOivcA7
5zJ67bmlC3/JxOgXbwbDCaXQBE7d2W91r8YQgMCSHjLjFxO0jS20H4qc+r4+o0b9fGyzp1W4Gdx0
rdiOGphfy1d2vTM49Jml5sk3Ebhruaa/s9gfqx/FilBVWcqszS7hP9vTdLmYcHKT101nN6KwaqFd
qXzR4qA/H+HcPXszQGkSudEV1YGfCJvRTf9WjiZ1F8Y3Ai/W/g9m0HKCJDx2yoOSXFeCwKfhus7O
MleVqy+XM5rsXOLp/dzO3GMH8cI/Q5OtEg8heFTYvrNlptTjBN3aglMQ7KCUJGjc9gAcDn0k0wL2
hwskNQPzXtOgPOUIvJFLneWy/JvSxQs7eLT6cBpvvmqyjTgBYHiFxlIOKGK+sqUcGl5UAChZAX/i
eXl47Bv+q6BkbgFKOPPWxnSg6oEeQvRtCuPJujk5MaRBHIFCV3SZVceW9fU8P/bDm5CwG2h4L8Rs
M7B4VHfQasDiBYz20GkiuksovPpz5GWdEmAZXxMLkihAjJMSInrDH75Ca986ulRgcgFdR/cjxurA
gflwIZ85e5ePxBhj/Qx37PTkCEKjQLgGKOD8J3avDsNrEaenzS7gPiXeCDqI6EBVZ1CuC5tvDBen
yzySmI1FNZlH/e5+tj2PbWincWmAPWg1RZp4R+0zEr84F28hhzKXSwWNJfJmULFFkXBKEZH0XeMm
bDzYGnNhQGryZdYodiekvNQLPnAmGMMNCiEeFAkFxMmTgIULxaFwEtQyAquq1U4rgYDrehKdll42
II5+nD+gp9HxKoCFgUei/X7+6rDkqzBD0K9AsWSndIMj6mWFZLABemNGJlFesZ6aDw7fGRErUV95
xzvXPu0ayqTlpBOJOz4MSejhSKgp5wmgkW1EKv3bcV4VvtYJhA3RIyHzLqFdgN/VlIfG/EkS3RKg
oyJHHsKP0izaypXki7qY8UqqpzGyt3/CKHRoA2pylIwEq5z6qswLdK8VfEMnh86LhVFyDB3L+thS
mhhJDSQrYbkKpAsKRCE44oZ972td6wai1Q6tcuTiJuIOqZR20YbvU9bdFZ5fUJroUQ5HYobNaHNI
UUfZgFiBDQ5xUgnFVUqlJn1pAr9QrK4CWtIsyojLcLWLPjCiQxvxhtJFHANZ8r4v1mwsOmMNgXXE
HcvQOZpTWodjjCQq3Vf4QK87x70flTtPEDxJLUZGaFIIOQhn08IP8MpTeJCeKyLvVy9h3GaBMQAx
VptxqsiFxg9Zj9aMPob6ne9QIZh42IiudcFhOW/FFHLng9Ypp0M75aMm+RaEGEh24g3Ikn3FbMZC
yyx0Usrboz7AZ0cxbhV+JXUg5j9Kee2hp6wvOIqwFZunelRKUY+pLzp/UOU2TuOPBIxVou4jYVB+
VzLrFt98Wccu2KuGkkpWdcor7dqlKCF4A6ONF+geumCj1zQM2DAnRYlOOigaxIG4bxpJ8G3IL7ho
Y0MNCE30SthlqPcUjYKkvOvW0ijLLSbMyU3betAi/D6vSC7U+GemJFANV6Dhq7eZ27ibskBi5Cdy
GT9q12UTCd6eqmtReMePyQCPiKW2+ai4qqogX5cor9EQ9T3pIGbI6nkdR6nm5CBk1lnMNL5ICaRu
XxWU5+l1H7Ci6aaRH2xrVvGgE8byTihskaCh/I1TOHSyoyIkxEw4EBk/FB3mG27ga4rETZN2eu+n
iavTqVPmsVoWqRCqco5+YNBflUlfvLpQN+QCKKcobXLOskwatomUQ3AkYruIUnkK7VErLglZThcl
TBJDMiQrWg3fUrlWBX3VBGzdScLoNVVw8SZP6QST57WVALVURDUMWt+qUO4ImiUVijRlG+dWHLdM
/gIGgkgCvLfP+37l+FRJnwW5A2RmUMRC/nBbSQq+hrTIBNPtKbFE4UP0G71xIqVXWdZvPIMR3ZDD
UnEdvx9EsCThbNT5mvF6EaQVGVvTZlQWUQLGlpxRvqkkhiAC7dauoA3Qe/urIMXjGVCxdL2DV2Qe
tWeKhAn1KHbzSqdkv0sNxmfprCANTUWD5qIZRf5pk4TSQdcyXDpQ+7hQPWq7v88vmZmuTKjxjjQj
aONl4U8m2dQo9+O0q9CphERPTRxHl9dA+kXnaNushiuVm+WbbIkas4llVdyV0NAwu06TUFxyTblc
V+gwz/Q3z8CTLjguXRYzgQ4AKyDrgWicJDPC+Oc38YabdoD5+A1tO7lYqG2TI7vMhOCnwBQStnOg
gzmA+s/vqHwhkJ2rZkAgEnyvArgiQSvO3ptWhjxMWqal8Q4h7HGQT12J/uL+S1oXoakwhs+r3U9n
tpmKVHy19189fyHumLu+RqE8JK3AMP3AIcSzeRGGeNTZkRC12tDEPWFztOVmTrPULc7MPIkgEYOK
BiIAgUVL0P1oaQGuEZBL+vd5izQVYIgf5TUj68x8vt9m0JajkOs/S+Oob5a0rMECytExjcRIAxob
UF2Q8Xe13mnuSjQhwKiilkhQzvIbsgbQTDDBhVG/9trP8y+ZXeHbL5lEIn4kJWIl4EuQwx8/Yocm
L/MFXU+ltl0H6F5bSLfNJUnuhj5JkmQVDnvC/cfgyJasNQ1BHmwcX6O7qqpC/3AhL/Iog4AVvR3k
5AQFpctybo2FBbzs60vZm2tXU0GWuZhkG/3EJFi9MzR5k/itVNcd3DI6Xgxt2GQGb6mx1uy0pVB1
bquizqewOJfguZh2PApBnMkNsKt2Slxf/fAKvbgMpxB1aoeMHVq19idYcJJzbkhkANTgUWJBmWOy
cFHgpGxRdrRtCJTKnKhBXR/ZJVWzJSOTlRIR7At5BCORBQHErYJToaKkr2gL237mDQfCnX+DmSxU
JFFlxzLwqRAiSS/ROySO3wLl6B2ADAQdxQaCHLhZo0CvZN2TCL90CuY2iijhtkE6XkHdduIA2lTB
Bd63jI1mmMohIaQ1QTkWGfJ1b6vhUjvC3G6RkRwFGSgeAMKUpFzMc1luHb63qZSx0nLDxLTxfELn
Mttow/9nYjKgXBJjYaC43h7OTgiWsM8PA/2DVrEBve8JQi5E2UHILSF7FCePCAL/LNgfb6Lpybu1
P/FjaUjJEHXDEGVbKNB3o328+npqyppvhu16bPiCc1lR8C2OLvxZanVbmuDJ2aCZro0jGVjBLOr2
spiuagqv9edDHEfwbISTo1FmOJZtISGB7xrgk4WclCVnuVE6+ev/wRBKRCIoCtHEPBWoFQpP4Acu
ABLMG8vbSvWTDgbPW8+tcHMrhoc9MtVAcIzt8Pd3oB/5XZzKDvCVHME9wFx79VpctStwlmAsilUG
nUvtu6/qekYgMNtvznb5oi657HFfTmf19ismK5eHUhwUAQXSm+zoCTtK3LRL1D1zC3drYrJwkc8A
zw8OcYCVUhJKPVBBPSlqcAtyS8miMbP4MBpU3YBCBuE1wCD3c1r5HJtC33fMKwjXeMVsgMkPvmIL
VKIRwJpfC0s4k5uBysj/mHvICeWt7EHLFSQfeEoBuw1wRqehz9NKVWRzt+Aw0e1353D5RsAGxZvz
sSaLck5L3zBJtrax78b84KGC2u9yCcRF2ZGWNRc1iRa9nUL56dc6FS6qlc9dIHj+0sgSQRAB8JT7
meaHJkTeLh1sv4KfCZRNE9g4kZJvA9VIFGHXJR+N/JqHX0Dwk9zzf7ou0xTnrx9DGUL5eb4Ss6mr
X65cDpzPgMhODlMRDwmg6SM41jWoikDmmjEBQJEJI2hybj63NrOhgcPFvQWUGUY/pVVKFMahoNRA
24koxwZHyW+C7BsJXQdaQPex8dzajG9FkgzCt4iXERVPJdq4YkzZN6A96QMh15LKd3Ug7d+fG5mL
/ZHUBOAIEHqQO/62J91E5FxVywHtgfAkokBJhQJene2ZGtNXAc4jvAoDWrcrglJNpUcuSPiUQktl
WRMXGW3msu0oYSKww0UN8d1pFwGAsm4YMkj4xnvxzR1RJvVaKjapEQwWGAjQJ0y1qrINC9IvgYDn
SjMjlQ68Byr4Ikp897taiqJIDPKathv3s2PPaXTxKx43AOGHz9iHXlr74pXh2gv5c+U3VkA5Zj4y
M19rQNviSpX9VY7+mOoz91JNcH+EAXigpf7amYsDASgwYRyD1CkaOu4/chjEiA15YCb43e4KaObH
BhFH990ZeAlHiIJT8IPuAX6Cejl6O98WNsqMv7m1Ps2n9i7k+5DNGeyuXNenViKxdKEpo+OOfokW
22JJdXKGaAjSLlgSAblp5CcestKp3DQNI6IA0JFeCtTOVXTHd/Q+3NPI8fDeDqjANf0aszoLLPzC
cGfuRzBwACuCt8ZI5jRxLIFI+7VXUSO/UqlfO0NLezOidNA2A6fQoBFQf25wrqHlzuDkQh76ZOhk
waXtLgeqE+jaqlXTBq4s1LqvOhyIHKkFkI1Z8+26ZpbtKeZAcZqIl7NotrxZ+DoSe3ynqO5SLWbG
54vo7EEKGkzdo+r3/caDtAlVUTGo95AO/5BBI/BZhgtFrVkTwBAglgYSCbJh9yaKygmUosEBjAml
kGGl2N1bZC9M8cwjC3nDf0YmawrF1LoSka5D11+hsWA49dexiStbVDVjMLJtYglboxVVaGRgQ1Um
XEB+9tb0Jtn5xlJ2a35/QwscHXbQKgBb2P2QUVFvWFfKaNuV+O+g9nW2tIo21KnoB8K4YmsE1N/a
N6A/RJJFhMrMO0yEv2PBAo3S2gNkQkqTLuCGnLbbjiJdffUJXdMqLZIwAlx6IEg6ES9hjNQbCJW9
RcHL87WYK++JPOhI0b2FIiquufvR19EQy4mHtXCCcy1eMyTrzfpNdlXPg0gDf+ZQFuJLGrKcZulB
yEGr6gMHLqXnnzG6zEncCCQnHqPQSaHRQTS63JvbD4FOJvqRSNusSDj6JX8rFM23Sk/jIXvaLyC3
xz38aAyZTI4fyfymPGaSXA58iwy+zciA6eMccTwS5Asv7HEPPzMyuST6PGe7oIERpTQ78Q2M8wzu
9eb6fN7m4i5M3P+MZXphhk1esjxFYf/0kiop71XzFgcbzzvKwi7q9AYxGGM9tzk7fWOMx0E9FKX/
ycjSTmKQHPcYG2J7yr5xF378rxjJw8z9+/nTIVVhjj4COmVtznXFnpQ07x9pWspYw6XFKCG+OyQ9
SYJk+GTaIj5TkFLgCWozSa79F2nXtdw6dmV/pavf4UE6CFNjV81BZBJJSVR6QSki54yvnwW525eE
MMS4x13V5Wv5auPkHdZeK0CGANUHFfl7KrqQ9jbbPouMgDgg+mxVZHaMpA7VbQceO7xgAQff2Klq
xMoDlFoJZZUcWtmZA7ZJI26Z8KOLo/rFQy2+pV0x4EVAsnJwqdLFymvV9wPgXm4fBtQvWy6xONK0
lZYhfAWXPoMUi5ZkMdmzDXwTIxYi8SHlEkXUe5DGglSb+FVqZf3gmYE0gKrXITnzVLRF15nXl2x+
m5zN6eSOK5s0VlFyRbqnKpHYkm1wOiHfOWi9B/GD68bmUjFIX/9rg3wH3meHmW2FPmeagDsVW043
S4hJRKvB9G3l0+S1aj/cQnj5pt8qoEXzNvV9gM6IhS+Y85HOv2C8dc++oGZF9Pbm4xZlDwoDhV2U
ovZE2OaRkQ0HVN+6zFYSRY8Kk82fREnVGynRRefYe2ZYgVNBOajRUjf33Kt3/lFjnHH2UV5KUOyU
cCNEpYGLhx20yHnkFxFGcy/4uZnJC96XFYq3GcyAqzwQtrJnNKolIIcZlwsnddZbB2xVHFtuQAc3
jcPUYVQS5rDQhBKIaaFesEE7BrQJYlyoAaC07Fa0Pcrb0To4tm8QfM3HWsZien0m64AN9+s7JjMb
Zl6SoiWdO8WNXh0qKFZulG0yUAM15cfrW2sulT+iG1E6GYkpf+gtsl7U1X2acCcWMq4W+iO5BtUw
XT26T2vnvdxnkLK4sxeMzkUc50Yna+oMedz3UsqdvBW8spIm0jjFBcAourJvTkVmRkviGbPvlwB1
DnkEUv/AavOu50A5OOOQT+XXaaLXpcF7C6/+7Ik4szHxPVw3K+OMgw1ImbJHKTHY5JQirKX9Umfa
7JsFOR+8VojX0Kh0efawZgkp0QV6UiLLid6ItGHTBa9ifPZ+PFuKMArAwnn+gQGu0qEVOoSLpzQ1
csgWoPfJ3WYSZQ+kW/lLDJ5L1iZT13tuHQkprBWO1QHXvnfGBFuINu9sIac3e5+cjWtcxLNrix2q
0OUbWFIivYIL7B3ywGiaN3QcXt/lc7sBMD4Z7vAIFJpiTvmid70KbtPJ/wpdcCFWPhB9zykLEnDp
r7yH57Ymg0qRc22TuuBPw56FM6H6lOHeBbRuqamW7ot1tpSvm9uA5wbH9TybRan2idyrMBiityJI
bIE8RZ/X529uS5yZmCZDlQEUE4IDEzWYW41h+9JskgeF072F/MdswHRuaOJMZC3I1IgLQyQHFZCr
aN7w4IB0vngdsGbgH+/Eu/ou92ra+dLq+iBnPZlz45NIQelSt4nShD95KtS4dCwepMQ51FeOwKYs
KYouDnXiSDhgQCobHkMtCzOqtDRaudmBKdfZ1k9vB7bTosr0a7tclIid3y8jswVINaATMf78bL+I
pZjHfFTypxjajWN2R1fA+SnaRbbv7iOTJICJuYaS6UAhSeawCLmdS3rKAuhEoJ3+LQB0aZ8vU8bB
GUUirtKK6i4BYYTeacQQ0jUXWKy0LcVVJ+rqQfUXAqe5ugzoZn6ZnhwVhu+LqkLAeiLvZmgTc1jh
eBZb6CKBv9GEfH2i5VoIQqKVfBRtcAFFa37Ds5THP4zFWOJ20ICbrKzrO2/uQfz1WcChXs5IQCCo
gbIHdA8gvofEPpoLrhuYO7/oIAGOGljTEXByacBl8qxz2oI7tcisWpmntxlFI7t7j6TrgoM812+G
VjM0C45ZGLRJTe6/PgU5gCt28EV17s3Rwaq6Rm3yOIoZ/fuDwuOBui9YMyR5SvzY9UUUui3HnYBp
asPGdtRU7/jSaJtQL4qcAn4I2pAFo7PJdLTCEAE1V5b7ofOROTLb9JmC4Bsc9wNQiL1RHsiDA9iu
Ed5t0s2Sbz+HTpZQHoDsPerpqCWOu+fsvDaC0Aw9cIIjeXix3bVWJNPc1FxdvL0+obMOKArNIAtG
LMsi939pKe+KEOByh4PK8UvLfDLyqnU/pHKVGJlVBBrv6SxrFIXmPwftJucWHum5TXpufTJORix7
1UlH69KmTi3xNXcfQ2VVuHuCrPBil/HMNYTOOKSF0OWN7O+U5L7zS/yo93mwwoWDxkMTTaX58CQk
Bho4gEBHnsgodklox+9lbtyJkQGeWwDBbbKCfGTnfiXuSID9fH0NZr5qFC1GYwyKIUD+Th7AcgDN
Uzq2sqmI4ofcB3H7UkF/7oRe2Ji8c3UfNxKfwAZTimbLxKbIiFupPLW13RW7wN11jO4VipalrZnm
e674f3/B5O2D2gdfDyEQFWmPgldjFQMi9VI0OnhnHLOpHHfT5EDdOxUt284U1XiVlwvou9mZBsUC
WAVkEbHIZLuBh6fs6o7tT73QvHSOrDFBsLCYM8TMkKA+szFxpRU5zeR8wEz3Vm8FW2/lrUrjBQJ3
+MeqaHeL5NLqm316fVfTpQzwXL0B5lHGBCzm+2RdnmcAgyFV3gG6Ab2kNxcNe4wGtkU71CxARk4j
URNoBGzPOi4pf808aOeGp3W+vgICSFKBWKkhOC/dyPVrmzxF0kJBYcnK5Kwo6ZC2TYFdVMV+rKl5
fShjxR4CpNzYmjGvH8z/ZTIBW+dUYI0g2HY5mZn352TWWqXvdvvELC3fGOgtxWyCvbxegQvr+LHE
Xjm3TRH4Ae+G7vtR0fnSbNCxpAdTFxAr0jp0b3noKl8f2PdFN4kuERP9y8LUueeELiiQ1UJRlra9
puwgx4seyP09NifklB/UnbrrtIq+x1qHfQv+eJ03uhXo21FW+XykzLqyiMZpyK5rjEDbpfz9HDHC
xfdNlpmJKuImPr4PME7kF5H1i8zATK105xycUerLuAERXGgWVmxGBtK36K1jzESD03F9puZe4osv
mWyBWGlVAGoGNNG4tqiBlOMFDbm74aYP/spmO1+TyQUpyQWHXnPUgWMMuRwnHUNWVp7eUMC9wO4N
Pm14ie0GZDALHs63M3htP4w78szfCHGbxKr0bfvlfoBt8CtRbxVTuB0Ui97Rw3ttZkZDK/tz+wjW
LopOykSLdq5ebhbxZ7PPFQo4HDcW7kE+OPkeUSwFwfGGsdO6QBuGnR4VvS1uROEu5jgd4IxaoSE4
LFcLqz2T6YXG2i+7E28IEji1UkWwy1sQUHwqPx2VosXX1v+fdsZr7my+G78VWjeEnZBWJrvWyQBm
w5Z+LJiZuy1lcBaA0FBGHX/KSNZAv4PPpZaFGfK+h3ieBbE8NtCHB7SBQfTZuVmItmaPy7nFycAG
dEwJXAuLeXZICNpeRK2NkE5EM36z9XYquXGW8GhzMbwCjw6NDjz61VF2vJxMhhWlXOwAst01OlJ/
Lz7kCVeqRGv0qxgLMzq3Qc5tTSIdH3lhhQ97hG013T21Cprz5WGnG4uK4TPE/4g2MCJewSng4K1c
jkrxekfNWw7ofVbRaiuXtypOIbeOVxa9HeVyzdLUvpKdAkoP67gR7h/EmwdVT0tchUurOh636fUA
IRrQqICTDaCgabBaDkPCiRj1Lnhyj7LGrbXKGuV7v3D4FzatMJMhxMB/GZvc/a0cOa1bjMu5Gcy3
F/OltlpLWZvYure3qtbQaHO4/zQejddceyys7hRpdmSounu3HG/OwfsVfAs7qlsrhEwxEm2nhJHK
oBZQNWKy6cNYL9RIwZoPaDtEz8aa8LWnq0OX7lnGHSleenkTJlL64EsJuyIozVkBO8g3TeqP7WZZ
a6HFSt6X+A/1a1dduMFmXRZFAXEPemwJ/JbJDcYMvpcNjDPmFXTHklkqQlSY1QNbx9uoro7p2xej
Q6diVVNFW0K7zC2dogL2gAoO0B5TGD/oAxSvTZGBLwdj4N4E7r5nTI9mpF94sJYMjRv27P5Ugljw
HCT7T418ehHrTPObY4YJzZYopWfd+fMhTeYzkIQUQ0IaRU4olALhj9Qo/RrFs6dQgiY+iGTS8KBs
Mo1h6If9sHDfzJ28kXt3rJmAB3W6nDG6Ct0ohvmscLVI3hHhUwxA3u376K/7+iZPRqddk6PiSMts
zblGKA731z9idk8hPzC23QJzjzbxy9muksyJlLDiTolrjdIH6utjaVoVlGZAleo+36zXR/kZtw63
pNXEzTxg4E8HbRQwqbgOp56wEjOCPBQAD9brkEKwu2yNocd8g0/HPgqHmi64e3PLDV0oGWmXcdLR
nns51C5UItEf53sjoFe6o4/F16iZBEUHilJIoql6vkk0YfVg29cnefTpJ1esiiQdAo2R9A7tWpeG
8w73j1DwAKG2ppq85O571W4jiOugc0MIdPCgLMQA40iuGZwcIcInaJhEou0UvHPpTuYKXVKWwH4z
xxSBNseCMBMNzbiQLgcV8+D8SnPYiJtd3xiD5g9AvC7wF8xhji6sTLanKKVl5vmwMpSau977x9Bm
DfDYvfOqC0kgycabaMftA5sZC9tlLjM4ZhKQogNumsczcTlAX/JEX21w2yoJhDiUO5XbprERowk0
oXlX6wWT0+4TVNI9o0XlaUlCcWbouBzA9TR2TsFrnXI3+JnIxc1Q8cCO8kf5fYRihIbFyTfsk+NT
GyiE0nCM4XB9r85IwlyanazrIHpMApZW/pQUR6l3dT4BqG6nmkprFw1VwJKfyaaq4xNi75Xcsshz
EF3cNg9qCOLYBe/k5x2Bj+HRlo7xo5A+FVZr3LYMEcvycP9WPvU2C4XYmVjk8vdPDgpS6EIb1RBt
A1ySSvJK9D0NqUWNDJukuBMlSMWVOzXQ836VDruqWdpjPw/qpf3JZCMJ0TXxOD6+p+ljdyjJvRPq
TnwbOq/Dayjt5VaTP1KwzAC/en2hZ1zrS9uTo5XJfSPkBGOPInSAm02ZUSY9dI95aRfASRtiuVRK
GB3oy2sJFkUg9FC5AIZx2pZX81UfEhB7nYSwioDWZJtYpnIdoTVXbiXxLnR49q4u/UbPm2EgWpt4
BGr2BThdqJizgBY2MRF6s8sVfzPEYZaB7rnt3sKh7V9TNh4+UtnNY+P6RP286C6/ehIWDCBH4FUJ
CKFC9ECTKdkCcNuhtyFdqQVKtGBtZkegHWbE7Y5Yzx8cIhxXZUqKNryTTx7FfKUE93FtXh/Qz+cI
QoJQRwRWemQOmbbY1ZHSCknfjBgYyFuVkdbn5YrxQl3OHoRIb6NYS9OlFMhPZwfpLoBXR5JyNPxM
VVpltVbrWhQBEgmLADw80WvXeMyC6zjjU8AKj5oKmFFA5/cdf5z5jkkrxq7je/xJKgHvj9ZlQX1x
V3uQh4gcs2nygJbFoCu16cdPRWTV8TEGdR4J3pfYm2aKL/gUQSCgaERGGu0gl8+HW4a1FDYxf3J2
2T3I83RigFM525S6odDBSEQqLPhyMyVomBwR3+iHw6MxTQkwntLXLEGprj+mFFTOEGMUde6m025C
nfwF/w1ZaLT6jxz7HHh/JucCQZMs+20EEAEkBQzAGLMP9pXXYg38HByUhWn9JOF/vG0fA+v6Bp6J
3FCNxMwCcQR6NzSgX86t30uMw8D5OHkpRR0LVIS2s6o2MljsIFNXGevPfAXY/Qmh4+q66Zkr7Nzy
VCwLDb9x5PKZcOKaUGMyiwV7XwvopjGAUm6JEWdpnPzEBWH4oU0ZBuNkvzI9vxH0lbuONfQZO/vC
ENF46CCBWFmhR/OletrsUTqb4+/A4ewoVcogxk4I29mhq2htJbq7EdDNqbGeoTGgZdlgfrX48S+k
fC4Wd+otV/Dg61CGYTnTw1dRi/ak2xKNvYeDES3J1c+9gsgrQTYHqUG0IcqTrZRUSK4pageESrfp
Gq1R6YdLzEzVgY1uvdehXILEzF3wZwannKP8wKnQp2/w7ALAD2YWHtQturQFeQJZt9tX53EdIQZZ
it6XrE52EhLdXZV3sApuMzbRyhos539pZCAkkRDOQeB8esUzLV9XYSAAb8M/VIy4ErhBr0AeSfhT
LlCFWcWs8sIlX6UD9iaTD2zGsdty4QkY12viYxC0OALiiVeUAyP35dUQeWGasX4inFqtW0Vv9co1
MZ9LvtNYGbhiZbqIGSib0GoKK6NinvjS6bXFveRP6Qpl/KUE/kzcivcegetIoAB+5WmI3ld4ZiLQ
AWJIemyDRY1PtA5iY+/tu/J+4qnKUWnD74Y9Wsk9UwDD+W2yFO3N3HsX3zA6SWe3QVcOJEwJviFE
+42q+f5BWDsQCn1bZP6dibsuhzt5V/yIDeR6HC4IuqUPy7XoIxXWXynUbsulYtTMsRhZwcXvqR3T
sZfDYoreCbrR1o4YH4u7ZP63I4aTpBGo+A2KPpu0mpfcVBVSAcTjyT2vmbEN6shSZ00jfcY20a8/
TXPBDAbzy9z4OWfmilBWAMQd14gWZvnVWgBW4zlk9/X2rrab4C8dAnHEcwM/wwIwe2mPKFyehUkt
QAEloO26EQxe2QVv/hHkQFQ8NMUtO2zLZFGLa3YvQkUKbZVoagbt6KXdGnI3XBu2/EkHKeeAUCXQ
bjzando7JI6OS3idGZDZmKPCKwCpdFCbi5MYsVLCuveqDMCS2MhYPVQ1p/b1iI3QwxgabqToaDDG
HGyzzKdtllJPOHIyHDCvNZr+xEUbb1hHIMkuU7sCCCTbhjx0Ne5aThMLTXoRICDW62zzEaGOsqRE
NEOag69HlUEdy9zIck8my8uAmm5JzZ8eQMxGG3sVao3N4nJEhAfu2+SW3+iljHwxqJqu78cZ5qBL
05ODHLQ5CWMXb05/5CFmX+iV7hwbXaXEp8IjWxjGM3JvmujT52frptlBm26JMmHOJR4DAR4VMvTN
ITS43Cudi6YulcfzLlBIRbqp5nAg9kU/6LH9C7H8hanJTEuOD5zwAFMPuv4krnOXhgzldiwcNNsW
F9AuMxqUmFxkFdVRSQ3x1MQasm+yW4R4WslT+co+yJtOb+6Fm9C4lzVry4GcCCR7x+J0dyecTgV0
KB8TewtV9PXdETKn11d6Jktz8S2ThZa7XkjQWg84NhpNQfZlEhHLLS5lLObOPWhMQeIA7BzUwyaV
qobkctgrg3CqyG2g0jixXKODa5gYfni6PqI5zxuEl79sTR6Gnul4B+x9uLp1NMeod1Bgf/NPjNGb
2+QV0vZrO9O+tAWrc7m3C6uTG7VBtaMMWl44jSUAsNRunbW0bu4hbHAwttsCOpavw6B5NtHKj+sD
nnuqwJSErIAEsgRAai/Pie9UyVCHEiINRWsal7Z3Qft83cTcLgHhAxKaPKAv5DtgPn+eBh+MeSUG
F/UA5apg5a23Qbz2FlKGMz1lY9gCmhbkpccs02Q38pWryDGDobRoJ+sf3Ee0Dh9KUH00NoWC+Ts2
KELid6iAMsabUFKvt7iF2ZTmpvP8GyZeaElED7SPinBKCagtKR+WEbESYVAf1dzLT1WY9qBYJPKn
5KhSrae1g25xkfHkXecO6AVU86aKjartQaCYR3kvUBLCxaBSFrJvfCwCmJM2KCrRPGdKogkuWCHR
R+Ik6Lvlggh5Kpck75EkxpEpObFsFEz9NqDl5Kb36gxq28VQPwOPX68GrqtzPVYZcpL5UroHM250
4NOiQcqi4rNcA9VsnmpCIgmuUQLR5OK/e/1zkMoFcqVcltmMGMMxq2QVgHMvUHYhESI7i+TB9jLJ
/eAJar5aLRKw9ydVwtEhbqq1kvDMKspACkkjLpMbLeOjOkG7fMS2RlKgDZOCSgDQ6cQrXtmoLVgq
tW3taGjUDd9iTFVJR6225q94Nb+WDmImlyeh9Rs0dkJ54xTc5wpAzuROBSsnn1Jm5W0cQ3VN11tI
yM26vOc2p7eNIpV9gpLrydtKmne3D3T3yFkceCEiI7LIwkGcqfnhhKCCjAZqnPYfHQNKGyVqkDjY
nYa31RtzBzmcHMCklD6RPbj1XtMMjKS6FGkak1r6wmsxP1oJuU3UVEb6jsnhIKLv9FIXiyex0Rvm
OKTH8EFEo1BB2RX2lCyACqvc1d1Nv4SNG3/zNGwTflmeviBuysfZQHzxpD7xmRZSobD4dJs2Vtkc
FtyB2RsAvgWYoHGnkinEAz2h4LntEhEB95Pa7+oGoIGF6sX8TXdmQ7zcqnHW8z5hYaMwdxuQi4CN
ytNvPx3T3TYQFlrbd1+2vHpQFuPf2cEBMilywFQjdhp/fnaVM8LA9Jw7iKeNDzPXn4nRcfmxRme/
e+Kx1Ugdy8L4u/uTsT55AABe//2zLuGI9/zz4yeek0y6AFQ4MKAEtmN5ABY+pQ1KeiLKeXJGB+GY
1hJV021bLTht397mtbFNnqYc1LBxlsN0aux2L3sTaC3a5sD7gMdyu81XNzdrnup3ckAh0X592LPe
+PmwJ6euc4MscD1WHNsOdv3XC+IRKhpoEFrdRhsr+3p8ju9v1icgSI42cgh/6dD/mvUpKpXhMlZo
Awy9eeK2+zEAcHQIlPb7uwroRytY2EWzlwwCNvj9CE8Bsp9MdQfibI7zcaWGQDvuIBtB9Mro79fg
2flwlphC5zzTc2OTuVW7NnCHniCNIBrhWtaiW5t7vr5+M+g7eKPAaIBWCnyr4NG8PHNJE7qVU0ci
UhVmtmFNzT5+2EtKybO5JoT0yFdAzovw7NQDxblQiIwb0i8058t8y2ni4F14Uzf71XNjeLeg/L7R
wMV8ak6hfnd9jHMeIoB+I4EWlGzxBZdDjOQ6FiDWJp4C6S3vX/v0PmZee964bmUGEIuZPDMzGSMj
CEkklQJur6fx1vS05hAAMZXTt3uoeeM8iJRumaNC261WaVIIWlQfSjAMFGLAClej4nD9g2Z3D7Ah
QKdyQFRM38PM43OW72XxxL4w+6i1pHqV8jo6KKSF2v68IQnCaSrCRizv5fzKPLiuU8Ujp0pXJFN4
Yx07SYwmtLMlkjdBmLnFQesA5u1Rdw+acJemGNdlsjiGqdQoIXTE3A3mIGjR6mUHOafsDk27n+6Y
nIood4y+DKhy3IOkNT6gK9nXQRp5uj7Fc9UM1JvBgyQLSA2Dm+3ye5yYUTnXw9bSd622K7YpRVlf
Kx6jTbwla0+C5vjSiZ0RoMYuPrM5eZ4V4nhMFcEmHA1kP0C/RV/wxtyZ2GbUeqdbo8o1wx7JfY/6
w8KA5xYATUeArwDtBPjs5LooK3FkOsB9y9xlkWoK0ZPi3QqgCeoSA7xnQZeB8N2C+8Vgdy8l4Wff
2HPrkzdW9JshFZV+HPpOLw7qo8yi9ZcqgfYFXkV7YazjZpo+q/AKpBEnjPz4NEM3KE7HMb4knmK0
w1QraFgWWuLJehg06AtX9C7QK+/9utHZt/zc6MQHqv0+KTO4t/DZH56cHaBcdLcv6eqzPRwOj+l2
K2g3mm1rD0vXxYyDBM4A4APgv4NnTZqc4jAPnEAqY3Liv0BS0iLNq4OrpluShx2/fzKpF2YmJyYV
3SisoH6AbMuQWUOgYE4ZP9B6BxWI63M5l20BtBueLGgEwXQ8DdldKBqSocnJCblIOnLx3loHSyuo
N+o3bhaOxnjsLgaGxw3WcC4goIJHZvLKhAObtxFx21OiRK7u1RhY3Xr1wivzM/E6moFEHkQlxud0
2o/WIhNPCldpTt0+vOF0wY53SIt/gq7L8jWye6wMUS91tTkuDE/9cRomhidnj/gkSMBo055c6cYp
NsxdtRLile+ZQLU21avMf8S95mnSFk03qRl65pv6GokG9KIj9ZkvQR6px7fQpd7lp75ehf4j+Cki
Xou2nlU4tGzQnVHqJdxmw71P92mkNVv1xAWPSqx5OkQoi2jfZRbJtdIHHZid3Un5oeAqWqBBjaGB
nbxCt/BYqqbLI84V7QxtvmsfINBgG3N6y+uxFqJGCekglxLFaAXAUfgK8qnd2L2/y0lM0RiEYnvF
PILNBHkB0fB24ltQLra2j0fpx1Y5W8PxQT2Lc1THRzFakZsTQUP/A2RUhQpE21sOZH74GPlIGKP0
jCXtuh/P9PcCoibFoRAOes/puxF6fSOPC8iZ3l5GrsqBZuvCnblkY3J7NSmK+9C1aE8b0UL3W7bh
l870/Db8NYrJAwQK2V7JXRwzyCDoyR7iYs1DiC1C843zunB//LirJjM22fJtnyek4UZbFM2CJLWF
yCDHG4dmlNNys91w2p36b4t6jUYBgUEMDOcNXPqXmyPupbys2BBGq7I2ayeKaM+FnZG2qyIG4qir
oILrsUuMVT9xod924b+ixxXQVHEysXEaxFACxdIFwQs7oF+NRzfMTeJzI564ZKkAxsnOkj58fpt9
svtC0SFYQcX6cH3Sf+RSJp8xmXPgJvuETYJ2rPYnJoMyeIEhO4aPek6+j+UlHevvaumPw4gizp/j
nhzGgKSD2FWYbzE3K48SFVoUfrAqRL16TwmVB0hTpKB806QDpOPjVSjb6Tv32UBhDSG2wX5wQBGm
j9dnYXE1JqFf6fl1KkPgB1svjeywviWc5r252b2qxdAVWtVPrb8NMSXQ5pL0kNn4/e31T/gZ2WMl
ZLAzwNWDJAyKq5cbETJgEDzKSHsqpY0vIUd8SA6qoFVQIs+eiZPQziYJjVY5gWoHWkYCqt5y/mMn
mD00tdD8ieYXglxuS4XAEtqdJK7IIs5m7iod38GRwBJO+DT736M6JvKJhI8sqLQOOiygdEzElVRZ
bmdF/jokL6V6IMLd9dn5mQiAUVAgjEwZggxJuMkCCYgqS0aCwqGHi9u/LYdOGzoQm+f+IRBeOokF
pc+64E0O2uwMFLQk9aWoF5Cv01AATY5QvlDQqwetUxbh7WTvhowjl6RGk9WTaD1hhygBVZ4RWFqp
FVt+rQGp1tuhiTaQnXMLZJUu7RJAScj3P9cnZLwezo7Rj0+ZzAcDSBnQ/AN7YgFrF8KWhuwNwNxO
vDDmaQwwNcRN7kcBFAxNyMBQAYZDn/vonIOSZxTcdgYpiFnFWrwRaoijVy99nZjXRzm5nX4Ynzh5
rj80Ylqy7KlK79NXJ74b2LXf2D6nc5UpMQvJtclr+sPaxCXnWEapmB7LG6KYI937bQtBplqPi30M
jbHrI1uc18lxh8oV26UEbZjJijXc0sxZO4EwHwh3Aq3C7W8To1uk1/herem2Ad4CxAqcBK6U74D/
zBXi/KKXBx6riXJoo1gQ/jED0GlDhwToS+5tieFmdpQjpRGuCkg6AeZ5eanVAQtSVEDxT4FokEgj
lR2sVMHO+wOcSC/6KlWrwIvLOe8L0zu3lsgxs0gbgo0G+N1Lw0OYy9BGRvuZUHvOg1T3rdXxqKhB
L42nQuz1L73fxA/Q6gxWHCv3dsz0aMOL0ud4KL5CLm6tUhbTYwQs3H5IeeCWWPKa9UFqX//SuYOM
Qjg6mQReEtUp1rmLWS+NHHyoX5o1XkOPs1JdUBLtuplpuux7c4+eBhAk0oiVmrijTeOULcoZIAQt
dNSJtOAAls5DfJSM4KO1KggoMAYxtrLpr4jV6vGKNXOUykBuegx1dQU5DPjrvsksOZjjEZ7uyPPv
mu6QlOMdQcB3yfynFEd2Y1alb3RI67jui9wijBESjfzT6n+8d//pfqaHf/7+8h//hT+/Qx+x8EEk
N/njP/67LqviNfJfk99oXXy+1r+lX7/dVa+VX1b+e/lf4y/711/+x+Uf8bv+sKW/Vq8XfzCgB1D1
x/qz6G8/yzqqvr8CXzX+P/+vP/zt8/u33PfZ599/f0/rpBp/mws1v9//+NHq4++/QzDlbBOMv/+P
H968xvh7p6J269f+x9/4fC2rv//OEOFvrAwk0Rixo2UQ2k6//9Z+/vNHyt/GnQhcyph0Qv4AmyVJ
i8rDXxPYv0E8SIDgA/LLQCKNuK0yrf/5M/Fv+DsgV/nzl0q//zn6izX5tUa/JXV8SP2kKv/++2U4
IAGQrqIxTYBqEgBiY6/f5RFOJWDTxZbhjSFO2GeU3nFABje/r9jOKxaOx+V18YctsHuOaTb0Ukyb
OHuW9QU/DwVDTuRSDx3JPzS8rJhCKAJj6zL1XRiktQalmiX9qfHc/dr/f1iGTShvq7gEpuBwKCLm
ccP7ghG60GlPSYxmXMiMni38H1O7OJXoQoFwJOJgdFZcTmUs1pUQpjDiE+WuhFxj4jS7cPj3zvIf
YzkzM1kx0BGWfabCTFs0/k2duEi+5wVzn4nQQwHJMvDKIJMGJMaLEOSQKHz0h/7odbW70HA4O6mC
CF3FkRQMyKrL8SYJizwiA7ngpnVTPSdky3SduDCpE4/9z+H+soIDdJ5XaCOu9ZQWm6aFdp6gl1q6
YzTfajRicfg3B+lEc6z+F1oEchrl2GqKFr8FWrkWqLxaYveZHhcZTVkAkIEmDNWlsafj8mtEsW9b
p06g5MlnxGT4KLrJ/FIAjrFberOm0wvcBAQakBWFNzyCKicDF4XSjfkqQDTmE47mIVo3vKpach5Q
Yscnn58N2EHiXeawZ0e9pqnTD7qgIQP/02CERRc4QNb03mDzad2j5ul5TmKJTe15VuYL4pvAtyqU
eiVHyF4ql6h8CGCJUjUrlWWhY0HAeAF0qeI56PZw4i48hg2EgkWKBhxxTyImhGiwkHG+VqgetK5Z
seSI1oO1o9wUEI4q0XKURhIoXzIpPdZCUBFgu3o2omnQhOANYCLAZuMeM7MKkAfVQj/tbxRPPsYq
2Qb84CL9lrM+eEfhmmil6nac2SZyI+qtUkMMqq1SSQNeR0SiW0TBwfbHf1tZCOkZ2yu6LLgTeLAy
JkWbQx5ByfNU1ZksUR+cvHacfS2AqsCqUY/jgYUiDYQ6GZ8J3qGeLqJHuc245yGunNHrylgAXh2C
ZB4TZwwYQ6Efpntq2ekFlJcDNIqKqBsmsQK3FA18Hq+xcSFaJQPxAtoFHsQAMi7mTKErFSSCPEd4
6jyu9eG2+NUKBOpxbbsDw+yiQU5DLUwr5UNMoS67VyO3zjW1ciskVhonBWtuxEEuidQss/NFDrWM
Vimb3milSPlQWYh8K5asdsrGZXqMV5V7tB0wgpKzRthV0asQCKQ2CnTY9mbidyMcJCrzgWZFnoDP
vUwY6Ha63IEveN8BqrFXDnlSJoeqFeRjAU3TN4IzgpxpVEW3auNxAFV5akWoHwqghAXCZWh0gen/
h7nvWo4cR9d8lfMCOEEDguTNXpDJZGbKS9XlbhilMjSgAQECNE+/H6s7piUqVxndc7MRMxPRVdOC
AML85jPqVzG5Uu88r4TXh5yapokELcYP3KMeXFLYuHhg0qLMiACul3ZkAIT6jveTQYrANv2XkrZI
lVThFB+anCDkxitKv5MsL29z2pAswoHNe3hJFbOfCD/Pa7j/5LAJDCG4HWl3Ink8kkD84kzCdgp2
LDAjEeq+aJalj8ZyQrPE8bW5g/x9+2mGdzN8GkWe35WuC+ia3/IAxVpmL0gtlBGxXxLzNJmh/zEq
UYrjnI0T6k49kdCXYqT4tPQTDKcbS3UrXXiURURtWd8OooT3LKibw7V2DQQzDFPmwdFuLaPOncdb
N3cnwB5NqZ+kwwe0AR1LQUqYh0epmWwip4ZRdzSiN453wSKQMpobChYW/Gahxt5oL1oqKbK4zFuI
ei6w+LNjjo1+5xBZLlEPJ8UDzHplj2JY6a6agLb7A2Q6Y111YWPdEBosX8Ht6u0U2yy4G3uDUhrs
mSHUr/3a+srC1ocauy4BE+laQR/DzOBcZoJ2v7qJsG/DgjpHFMqusqJV7vyuzQSM9mRf/yjywga3
Mp/HCaesEn1U4aK8rXIby1TRzH5ENwk1PLrgM8R9OONQA8PAbjKvoWCwMHf4PJuguRHDPHi7Ejvm
sWknYWIQKpufrVsEUG6qXI59OwdUY3EsgSel7R12oH3VXKHhv0i4lle1d+AODjcKpaLnOxs8liah
3F9oMstRNbF2NIQwyqHui50NrUoNqUjRfXVHz8ctAOeC+8ku6LSrg6D/aVkwtY7QdC5zMOFt4HF1
W3vXJe8HFdXFWM57v0Rxbq/6PKTJ6IWllfQs82jUGm/F1QkchAdRiRb1PN3NULADSCbbOZ3yglOm
hJTR4vUgn2dssmhKl14u17Yk/sdwabQTL3lpngpFrSJtlWsVcVaC2Rz3UFGpk6Kr5HIj8srcL6Rw
Vltpu3Yjp1V3Xq4rkXi28qdDk0EOGc7QCn0LJ9N9dbDmuR9jV9aTe6Cdv34wa2g1rHuoUPGCuw+7
OSzCJ5BK7WbHS0IBlrRai6VMjhWuQckgG9I19mRSqBXA/4EObjbG+dyVkGbLnWJIJlDdRNT0C14g
BWMZK5oltGWiQYtG7APu+2PCS0v3Bz4E4wfKPT+aVVGPj0yKEj3VDGoTV3BcL0bA9WYwkqUp6uDQ
UtgP7dxl8u4nZ0TnRfiT6yWFBQP3eGnLvt/ZHX55uEB3DrmytePJqKk6mLH1Pm7UypbiDwSYOU0C
kNVuUdcjLMl5VQcJWpJUQHod0l5JPVgarRm7DKE+CynePmZWxZxrkIUCmXS5t1psWwXK8aKrnOED
47Y17vBwup+8qZ/8A53GKXwksKiXMWnbftoXjiWn2BQiG6G4Y4AaxcnRkOnAuw3DgLJ0SaI7ZBuR
p+0W7cJwqG5wrQIRHkjBjmDTdwdL5MuT7YuyiCDh4D3VFafoQGVOi6BxBu/B0yJk0TAVnocf4dSy
ug4CM/4Sivv1TjYV6BAN3nM7CpZWDalfSqpOtR0WdLdeOyKyMLc+mlvf+VRgnnczd9jnAXoq8zUp
iOpwkxEBHmxFYSbhKuBzaekPkLXLOP2TefePktKb8rvsVPdreJ1vvs5k/8+d+SkH5Kz/c/NNqP/Z
6/YHstau3f47rzLY/19S1heJy5uMNfpZl8vP1wkr/unPfDXwkZRaLrQWV/4cGuaIFv/KV4Pwfx3g
jRiKHODww6LtP+mqvWaygDMDKIMaENDqyHz+ylZt73+RDUG6DhglVN3Rrf7XuSqyYBjnBfDQc9wA
Pwv2PK+Db41rEwU3S6UDKY5BARPYVp7yftm/WI4zedwaw/8dEP81DCSnIb5APTCzNlWteekBnFjg
zKQJueoGa1/Pz5n7w52K+5ryC+XQTT//r9FAqIXkMK4BVAReT4pjSnbmLCoNpH+bI0qMy378XBJf
xn7ThLGkAtqwFh7i2d7JoLivDPlqo0oLOPiNWIrjJB8pK/g+y9UzSvofBkU+vr8gm/78X78j0jxo
BmPx0UB5/Tvao5s5E0TbUyi3l+jcAUUv3CASaPrtqpo8IRr70NvOwcvJo+AOWkgEbwCppntahdeo
Th45KVQkvNpBg6nTEZku2Ulu+CB//o7YY7YPT3toOL8hbwEzv3C0GVM0fnSU9aCEaCh1VOjI68o5
Edp9RkssgrduHi/VdJMXuOXc3k8ntznIQoM1TfSXQvZfx7Z9WvL20HULmF9WdglU97re/tdvCss/
mKNBdQF6Uq9Xk6Dl49c+VjN3aJMKpDNJWaJvjdwi4l2Ii57ZKuISCdIyWrv3v+XrrPKvwSF9DyMI
cINA23k9uKVhCcYzodJalmnLMpwj8uX9IV4nlNjHgJJazrqfmcvgBrYZAvWXkhZupVJwmK+QRh5K
j6d2d0kCd1Nm/2scYJOh5xiAhbPt/bPBbuaqLVQqQ/kzbwNxo3gJ11a3bnde49cpD6ocLxCQK0uZ
86iv5OP7M/1d0nl5VaxTBdt4NazBS/6mv+zB/7euOZEppyFH67KCIlojzHMwzjO6Np0kpxzMlE+l
KOHpSDL7S45cBo13HVxbHhx2YlRjy59G1Fwkod8Fsde403FBqnOwPfyoPfOI+jrJ7Cbrw1sBVPSN
1/phanNzXKpF7ApqR1Ypq4gbARqEZndaEJ3C5MtCBO3fGd7tp2rJ4J8ygM4H8xQouLgH/BrXxJIG
dpPE22f2lH+gg0XjKaiKeKQIaWnW3QXCgbZNiQjd41UVw6aao2teXI+cAE3ld8dhtuxodIArYT68
7QZOPhH4e+2tMG8TKOE/00ZA1pqVuyCzSMLMARUEJ3HNEF574SUNiI1W5J87wqO4uCGfAr2W7c7r
Gh3UplEyrXtgXpyq4LGuxiLG1fAIQfS4HcvHoQjLtJ+Cqd0JUejUbyU9FhDnghuh91Frd7wbtQuC
B3Z2TJfGT1XTzSAJBSSeTX6jjBflMseFjCmTT5PEX0KUro9kb+df8wrWGWWlD3hEvF3uIkvOreDX
+9vu3AGDvYALfi02ILTJXp/hObcmGNfWEheIIn/UeTnc5Iv60OtL3ievC7Z/rSeebtRr8V9IiLwe
aITag0RVWqbCqvmh7Rei42CqyRxpC7dWrcchMar+UmEfXKj7nZsj2CeoRliBuxpEvB7acqE1KAYh
U1V2/GevgpuCTfaXDAH5hZG2zz2WEMgbeLBCBsEGBWUzUrYouDZYqFgtrX/v6R6l4Zo+5Qgz6ELv
y0z8eP/rnVlU8ECArrWdVY5l262zicnakVsytYaSJsr1TzagpqXHQPkV9g3ldrwqPr0/6JnlxKDo
6aMLBqT6NsognarqCQWGtMlddJpYdU1HdCMdCmzW+yOdu5ahAYcPBxuFtYm/CRY8FFDCnvegC/ni
J1z8vrn+uKShpyEYItGnH6fjqIdf0KiCtkbDv78//NmJoiiNSAqmR5DgfL1vWB8YX4bYN9JdrQC9
G1YMSKenC7M8s2kYwLNgS6/6XBjv9TChrtmQZa1Mu8Uxe2dpP5ayhomuAKu3tj8Iuw0vNE824Izf
hxHdIG9tLHirzu8685ddZVS8lglCeqkzhN4nltexI9SxKEPcvnP9OM+waScuE0eGfDkJHFl9CeCg
Mw6s23sonR2LWbALLJ3zHzt0kCl4oMS+iV6ZJiJo8wIfO7P2g6/hIxHM30T4XU7wS/eXiSTU0veo
FKtoHAL1D0N1nF04GMP1FtJGUI3Y4nv9zK08CQPK1BurxyEc06yZr6ETfzs7+XNVQ5Lv/d21ftbN
e49qOaqG+AJrkrQJ1qGllIMN4vVpvYQn+A5+6itz4Tuf21nub1NmpFpwvtlETzmrdJ0t4wrMLuie
DqaNUZOb96M9f86t/EpfFAJbf+KbSf094pZulCN1n2Q7Y8ROZEmVEXMnpEBZsjXflCecKZF+W6W0
C7ydP6qDh1AOel1fjHJuayYOYeVNKUA736DgdZP3pMH/350OlV/+fH/1z53tlZ+ENiqUvMFZfn0C
ZmWjZmR0n3JSffTr6WZ0+1uvKh7+u2Gc18NwrQvGtOlTpnprRwYe5/UEpUFrvOTUx86s/MsJbbZT
V8uwXMApTstl+V66JmkMWC2afRya6cK2OntSf79zaEf/Ro6/ntWIzlZBUbZPKxcdgZZec42qjuT2
rYKprRXUR8Lrg1XSLvW9/PH9JT13bhjeV7SYAC3DfzaDT2U5WgJbrHFaK2lZYJ5VM4nP/90om0u5
G9CbKBCZpXMA38zcTua8vuC7cebxhlQenA4BY0Xz3trsjSnM+kz1LjyB9HRjuvELjAoebVXd+0X2
ZPVNvfPC/FKEcvbbBb+11DAqeoGbO6Fl2pkW4Ys0WyY7Je2UQ/73sUVYe5x8XH4ZuAYWU/ahamv3
mNn0w/sLuyHU/fn24D3HvAHKQ+C5buQXb081zdnkTA2+n7C/dn39CRKIAI/yMbbz5o+p51+oKH8N
Tt0mA2A9UdM1u/d/hd/ggM0thVw5hGQWw6/B2CZM60psLy5akXYezBkXWf8sF/vRtLBplB7xI1PM
c+z59UM/SvfUNBx4G+MkRUn9ZEKeukMxhT+oOStSu29PuWJV3ClT76cQqF8Bo/l+4vxY0xnE+kLE
sltuQ8/k+8GQJyULdQXQ9MeZoLbeTt7VNIUcBBqFxrdd8dR3szK2XWPthhFc/b5dPqP8ipwuLzNw
QWCm1+CLMbLMO0ZsuC07aH74gqOr5fKnsajrHevovZD+sSq64lSE3rjzwICLi7G5aXMxXFOL15Gz
lIke8g+TqSEDwN3TJKfrPChdCNv1wNznoA01MJCNGsKtHUVtAa2DRSVVUdZ7Q/onVs7OfiY5O2aL
e4d+m4eWa9kmBR/bL/YSOpHVZVd9IwHNWoBUVkFwbTqv3s+oasdM6CyCgAz0hNVgn7iEVDIKFb8a
z38uFb+FVuYR/dB6lytAZO1Oelfatsmxy+k/f/nRu4Olgw/F27WN93pHZlXrog81i3QY2ypeRrhH
o230YKnyPg+rR/xb/zzig0gGBX4EwcaaK7weEFLZE6mKXqStDudY1BB30IWVZDY/BYsp43G4hMt8
U9JCdAMbdTh/AI0LFZDf1YcXp47Kop65YrB7WXoHAIuZJyh8VU9d6w+RactvusdfMsPDRITeA9ql
P0U3XONXa29yR1B024r6aIeVs/PKab7zhrZ9psRx99pmKoIga3lJd+bcTQGMHa6J1RAWR3VzQc5B
w+cwzEWqRHMd+OKkJzKclqa4C1z0gmSAtlhWLdUu7J1fhgRPVI76wl1xJk4APxQRAtDDuLF+49Bf
rtvYu/6gfeCFnSb26gGtWwAJisUPLuyJdZNt7iSYQKz3ISREUXHY3EmuEkKP3dSlDm++sspDi8i7
EGGfCc5ggAfcGEA2sLPaRrioVvS6kqZLIeL1UY1SxUXbfqy74oC6TAk11uKB5e4DINPqwuTOPXWw
9kXMAL8HuBpuHx00sEJ3srq0UkCcB97PWmQfYNd4PxftvdfBy6CtzAUg9JmACBbQa8ce6QRqRpvs
jQfQuLcGG7PlngR9bnkChSnxSx7uaTZeGOzc0qKRgHrw2u14U93Qc511UxCKtPbYPalgk0I1+FQu
uxJ+d0Wo/+T27KkqrD9bUK9gkS9xYucWFt0LBgNF8GFQr3p9k3gjKzpCbZEaiBHaKhFOBthKV+qd
6O3Em50aYRn/9P77+Tsj3exVFClXdz2I66HyvEkfuVGN8vCwpWYJ+ZESdW3bSNeo8p5dPsHcKp9Z
FEzNc8mGA8pLu5bzK3tmJiZqwbL4YZ+gqNrs83Fe4ly6XgAdGzRKSYfrXlbfKUULbyQqyQmUKqGB
A2csJZ987j2HfPjii8XdiQVYYQ70gbbD28XnBHiXsIiCrvgmXKcBqQLqOB4PrlCnMZGmvNhVIS8S
qfog8n1QDxoekp0p+6f3l8dZ76U3y4NS2moz5sIteXNvedCoFOGUdemkGgRTPgFoaU3ABFhCcum8
E521vxeZdZrX6KAgTv8VrJ491IqWJwudzkEXYG93zdFbuiqBqB3FYsD2pyrpFwajjl2Vl+G+Y8Wl
StmZhBFWNKDEuyhDgAG3+bCAYZUFlwKvBJvyeMLvE+l2ATtQTfl1IPBVdR8EF87Om7YV7lX0WdAT
gtEQAHFbxf8a3nqOXLwulSMd9nqa/NipUYEQeJdRAhHWvlwaONN5JNuLuoR+n43MoqrQsA+hpgPI
2/M0Dh+1Qet6tJaHSjB6mqDflFhdeMnA7syrtAYJLuwJ0FwJ7e2RE2rIe1/TNrVCFGqH6oPbwl+x
7DoZ9xY4Nfhj/JpgStm1MGjE9M1hdEb7wrv09sKBuCBilRCLhlbV9kad0Ci3s2BsUzLzq3q2bi0A
MLiak6GwYbkcXgMAEnuBupRmvs0fwN8FXpiiyEmhifobY/niQfTkVHqA33RpraG7SOwQPriggM1D
EFv5s8yKJ+zSaPL0TX2Jr/zmLd4MvXlFelXaRWPVeCIHsHay6Th36B8IcyEcvDDMtiQeGMA6/J7j
EITmpq01iqsKekWX6k1vHvx1NpBK83GP4p5g69+/WMjcahhQiVjIcaLymLG+u6pt2IK/fxmd/16r
jQaahFCi3CoxOkug4R9ddehT8L0z0KeC0VtWFs8mDO91DvQymlpXvewPjv6H1l7I9dY54sGHWCno
JJBQeT1HUZsByUCOwQU5QbL0QWfVj5kPOprFt37oj3lV1HEgP7Rzd7ww8dc8hbdjb4LsipCyKHKM
nZd674V1ItnaqUXSN7Nda8yHnlafp4B8mJS4BgrzQsjz5ipdpw7hGPQtUWFF1+P11PPWn5aRh21q
gudiBqa4ya/G/s6pqwNIhRcGexPrbAbb1EQWkhMk0H6bNq2MTeBEzOjdCGBp49X/5VCbbZtZaB4i
NWxTBa54NzZxjtvPNo8OivLvf8Hzk4LCJZ6FVVp/jX1eHBAXqow9s3FA9ODTRDBYdqJVNCGVXeZb
8CMuSdCdHW+tT+BEOqG/LQk26Eh66Gm36RxKGBU4MNGVphb7TDbOTk9ufWGHXhpvs0N8mG1rB5zi
tMzFvW+PN0r2R+A0Y8sZDv9iKXHPgFeFiPhNH6WaUR2uIVOY2iWQACKgtyGQUrJuRoSHl5rpb2LS
dTOir4DiNVhLIEq9/m6KOG0GiRrMa6YK3dwmKSW71eGQAOh7rGrgEYj7x/sTfPsqo3OPeiD73UKH
0M7mBFBpEWvI1o+ny7ibHbJTWfE8wJXEzsURUonXEICEEm09J9Cef6qNvJBcnXk1Xv0Cm3OhqaCj
NeG89yVgNzXAn+hQwPLj8f2Jnnk1sEVXjhzKFasp3evFrXu2sHLC4kJmqzghNu+jnOtLWxOAK/yc
VzEserQALSEuQyQIF6B18744fGpYcG1zxLDMIV9LeDQ+0qphe0QEMF1qEwVw/sMspjGZ3fn7LCo0
b1Hy23EQY1D8sp446X8FwLlGZeCY1A8qeRw06mt1L544uEN7f5GH2VFXfefeVJPzMLeQcK5KNh2N
XZj9WHrAvJoehgdmsmLE+CTOHPEH6lPqeu6AnB9Q7t7nsqVXWdMOK+RFAwIBic821hn2OZrlEDsV
Lof2t2mCX52x8oOsCw/Cg+XBtOTeaLe54hhp17ElBBHbOtnaDXaLca+ykQ/w5gn1/dKSZDQhPxhp
OynYRm3CYXkjBk5v+4x+zlHf2k3o+fbQHYn8ZjBpQMkfblXX1/hIX72aTU8DsuO4Axo1clyxHAD+
Bmp6zvwDE4DoO17dH0dD9I6QoYudvrrSy3ToBJiWYUOQrtS6fygqGqS69bM7Shs7BUqujjgDxoJ6
yJqYPezyAhLPZWZ9EUp/GOHVAey4c+dn9pHbYhbo7TneXioBsjoanl8KjBuXnqOuIRswrGqm883M
ARQt+JI9AONq4ras5AnNcuhU44SdCmmxyFuLh2PB+U+yuP2JgXB8a0mEnnrIolnnMglBtkgYdEau
Aw/az1ZDj9IqvISywTqObX5tExe9n6Yej+AQmKR17Sd3zsEXHquoGp9K2x1Ppe03QOXLLoYU+PeW
1uLWLPIZafaCaYc7F/XzKKTLkEKmv0pGqzuMwBYkFIAwvIF8jlagzyG0oZrmVPbBiCCGz2IYs3B2
k7yqvB3axu6BsPYOlXd8uxHmk2k5DX606M77PAs4WEQQ8NNXAOdMMgpcOChUw9LGldONSSOL0yhL
9YcNkEsEqJ+JQigNpnaTsx1Q3d2JagWIM2qJkNrrZVLl3ecuUPU+dysej8E4PoDvkiE7dPWRKBjW
sNn6NJLcO+VODke+TAB02+nKjxSMSslMs2sYytFdBprdVw9qrWmLhVeJBRSAuzcts/qDgSYTpAR6
Dt3vUUKAwM4gpOxADNeHgKpxF/WgW+2k/mI4LmfIrNXGA/CXQCkBikPiqkGr4kisKfEUqCVV10GU
0ek++tZwAMm2++Zp1h2zyntEHs0/ordpQd8cCMhjb9jwrXBFk1QOathRO6vxp1dA/Suq6Wj6U+j0
cHclM6liXukP5WwffBQsIqcp4iGbEkHGuHFDUNOLgZ0mx/viF5N91Vsws9AQto1G31/uAAoETysn
ey3xTRZXI0PulZY7WyNji7o5q+N2CU1a2z3BlULG8drJ82+DNbIkG/C+Nq5XuTtH5svdAE6Im+bB
DHgh0p5bv1FQLwFxhEfCBjcodpvF2UPuA2XPIJeAQ0NK2YryvHdS4uuxioWcfCvxq07cEdKaG78J
zUnZODN7u9LgtDCinkog9I+07iiPxoaW36cuu/OLAHh2o1jSGVrGxsqsB2KgHBuNHW6yuWHtdVaN
RzOqW7fIwXXu2x+eJpMHTHaZJ6IPwSsgpYeaZFZn7GgrL1dpx+V467XeI4eAjxqQQYeowlxxXsAy
R2R015Mptji947q6B1TxYbTpHiSrT0JWP+QsSOSH5MoDGS3IrQOchk50EXPkl6Ac+X5RxFran8gC
X0DsvXyngwqV5Lo+zYDZpIvqrgJWPyzWjEpMKdtkUaTeIf/4DDyC2rGWDXsoKn/yPbwYPQKfeM7d
+0AhDZmMttOpGO5Rs/sBR+AsmtQ87kAIPIL1MMZ4cj46Nf44HPxfGEjHNaBsQ2+uMlH+0WrwstxP
ZliAxJT6k2LNp8JCTm4CgiTZEo9jODzxwL0hDQgPfOiug9JPRkIBeuofzUCfqQ880MjGJFtmNKXL
Q46VsefwgUBexco+hlqqiDCg77t2HwT6pmX5yYfcFLDwox3ZqEXt5h6FVCaL66z14mxoflYGCxh+
LGDe0Yvwj7Yt96h1Hzta/MqqPK0adZPXxVUBUhRICT+tuv3DjHRXjPZ4WrizFksRxTOAxir3ybfJ
FV7/2EZSOpdeiuI56DtfbBCrcMyLT0awG5f7DoS1qj4eeXvvuMshZLgLprxuH4mNk86X5qNr5mic
g9T2OvCNTMwMGFTtRL4XJjO4XfNbmCDuaGl/IVQ9UD51R9wzkQ6CrzhTX7mBT7jPk2Gy2+cQBb+8
aK4sKYM0Dx9ZxvbgowTfmo7fDA27kYNdx5XBdhwlOcw1PQ3gsh1c/MHkZt095FHrXQ8yys63ZMxh
+1wiINm1IBjs6MyGGPyglPbqkbfTz3FW5tSjdz+cajXmbEoLZkr1eS4mUz6As9PK7iHr/KlIgJFk
+7zkywkVzF/vh2Hn0uoV2A5aNaSoEPht8APZlPmazKiUVY689k0BPCBwfsEXZ7ybHesOaNyPOR0P
GpI4F0Y+k1ii545yrwXm6GpE/joy69vJgLGBtEgpGYdFcKgHAr7VU1ePt2HG7l1BjpmFjqrqsc/Z
T7v0TrP0Hwbbv1rgWVCT3XAJEfA2+AVKdxW4RFFoTS82If9IOyhPBhrOAJmJR0dDaxxCZUCDvj/3
t0GpjUmvogsrz/yNJALnTgZqSt1i4w9gGzkRAQ9vWh7NWEeWKXZdf6kg+nZiFqCfFAxdlLrQTVj/
/kUYDG5TD2wwqiejx46BbWIE2zcL+Uve4P9Zxj+TCq5Q55BSdCBBad9806IqrRat0y41Sp/y0Eub
ggANKfdW71zI38/t3DUxQ/ADaxVI5W2qaLRjYzX4GMuHUBJj2Z7N35z2I1VigcS8QlPIpbsZpWUB
O7n3v9/6ozdJxcuht/DIrpFZWw5Yzbmer/IS/YOwXp9+cRzB6loWPIi68E+GBv881X418GZ9FZmI
bMaiS90s/GBLtfdasdd9e+tMwwUF5HM7BiWEACcU6RNA+a93zATDpkm0KDuRFqmmaz8gRYm7QF8g
zJ+5BTxoKDoeUJGrRc5mY+ZOZ7MF7f1Uj2ABhp+cekTLyT0Uiiec+BegKuc2DXRyQcsBND1A9Xtz
wC2mfUfUA87BrE7MMqemM+QgA/68QM4OBETwRLPZ/SPvixODrff7++bMmmJQdK7hcgYVq8B5vaa8
qLnpmg6fb2nQEYCd6b7yGZjf2qa794d6e8VY4B6t9TpIrqDvvDkds1CmnGTfpYVZvCvhNcu+aRyD
5sNYHuCiau0WtUxJsAzsQtvoTGb/YmR7a4AgSIu7wcckfRUc1+5hFtD0/cmduWbWGhA+46o3AGrW
63XMF9bXS4nz583DVcsOgXvrIp2AA8KFgc7sToCLgKyBlKIDP8pNMaRhoSyyEXdMwOVnp3+UM//R
kSDpVX7lK3bhdJ/bHtDIQRUdLBH0JDeneyHBJDmi6xQts1gObC87J8qnS6t35gOt+aEDDDmlq5TK
69WTZb3MToEjB0jCV7lCEz368P4HOjsEWgIo1oOdhYrW6yGmul0sAX2hdCrnG9Y0feQMwYf/box1
k7x40nJnalkR4oKqGi9G2zEa+KWmw5kPAjlgXICQoQay+XeD9MUQQL2MAuUMOFiH1segK38YQQ+F
Nf+L1xk/f+UDrtaz/m+c14txzBQ0k8UwTusvH01TPRt4pERAjSfvL9n5+fw9zmbJfJpDJFegtgeo
DokWbiABEXzoUdF/f5zzn//vcdZj9WI+ZJxdYPAwH1D8HizfhUh0calVcHYMD/SilU8VelvKgJ6Z
ZGG2vk9+lujMOfTyUohxfgh0JlFA9HHZbGqxIpiDCbAEFIAHcqqG9toYenh/pc7cZCg1AtQBGqGH
uWzKoJaBygKughZwpvoXzfTN3BTPvWqul/BSO//sbHz05xDWQhRt26ezZVYzfP42nRCfRMWCKZl/
jFUBJAboGHik4OPDcXL9HV58eMjD89Bw1qbAId2GsNiF1pvZ076MrSq4UKg+N581+AOlzl9FETeP
KRuH2gs7C2MN1sOiHvPs0g1z7rjAlgHXPvi76FBvPk5ny47lnsHHmZvrNavsMo4SY3kB+3JuGEBQ
QuBfHBtfZzNMDQBJANdpRAUw7oBcCUqUyHrcS0pTv30ANlErnksf0Tm6J3D025zKBbXwIKuxAVCE
vutmVBOLPQT0IiF6WHdDuacCAi30d4P0jh7KOXbupKP6wlftGWZHZd/G/HuzrDEEzKb6JlqcMIVd
6g7x8AnW2U9ttyTE5wcJcQzbvTWed+GBPPMcv5rB5t1XBRQdVOi2aT24qC4/D9RJK6u7cSjsjB2Z
vn82z47mAcpmQfMfT/L63V5s5jzUFpQ6sJlLWe6s5Q4KjRGBFuzU/YIWy4Um4blNgEjjP4NtruZm
An0vKDGYVaBWGzRRoeFtzz79mym5aEQiMASKchNhtAUfIMKFBZy8OcKBiSeIXuTAvUMzpGP+Pw93
cXX+PdrmhBqzmsZ0GG3p/L3vzqlHPhbOhXDz/MIBxwFFJLye1mbhMkhd140AjCUgc0LaByvsdlxe
Us08d08jYv/PKOteebEXarNYClZGaMtBDsoKr5ZhimAbkNj0v5zOZosLgKPNDL2l1LjdLmi+184X
r3cubLazOxtIJRdqyGiPbfk0eOsC00D9AnGASsn4y2V92hF/h3JXTPrwQtJ1du3+Hm3LpQF2odRq
xGg5VcmUh7sFfNAZzX1o51/YcefehHB9TQETQV9xuxlYbwnXYjM2g+XEoCLsm8C/sHZn99uLITY7
Qek8sAyZsBN8Z4eqctDpXeH+q/0Gwi6CTzxuwPi/3m/o55QZuhst8tQbr7DA3OgSYSErvkSCPPtx
8MBB/w//8wbwmdPZb5mPV3RAy23yWTLbQzw4bUSbD+/fPW9HQm0NUsoIDtDvfVOCah3xf6k7k+y4
kW3LTiUHkIhEXXQBd6ezEimKIkXv2BJVGGCAoa5H/zcU72WKlFL88Xp/rWgpJIKoDHbvPWcfsFoZ
W53SIzzGac67jglJM9woCu8/H2q7Oi+/dBzKRkXKEvfDqfvy6o12DfIFy9uZMIJD2CwPyB/OUit9
Z+TpmXauGNeWqn/joL8+GByUHhuRfwh10cq8PGi+RoUP84zdQg6fLniMquKd7qY3Hr9fX12OQjz5
xlKlVvjFZGkNaLY194swLDIXNANAvc/Nx2y06Sr4b9yz354TZTMdURzBvyjXG0xlnmx4n3oD0BNG
k8JgXjjN+z/fr98cZkNg8sLSO0SUuL3WP62uTCGLPFULOOvFTthxX3HmcTOUbyxEv64O9NuZnRHq
ubkHXpcMpNkYXZaH+kx2Zu7vwtrs70Plq7dU4r87HfxkYEwR25Ox8uorK8uxyPoIjoWu3A+uV++s
ybvF3PKPN8CbvN7BC7FludDFf3nVrDUvoJM7GgVpDpjLQyOZGd4b36PfPG+kEgOwQdaKHvy1TLIP
1VjP/apBUC17cFtX2oyuxqXZ2zBYSrd8/vOT8NbhXp0TpfUkmNvqs2ZaDowkbkDIxtsUIGqyHQCj
p//gcBBH4PfQrEYk8vISlmll2qM/cri6TSDsnAlvJdLPiYssjBWzwT8f7jfrEpIXVkAfZwT1/qsH
Y4nI9G5NUoamVcezJT97awM0nsxK7122LMdhCY4GPL0/H/U3C++Lo9ovT3Ig9HVdqlKfoUZIakh2
1jjvly47y7X/94v8j0hSZ9+qDQP8C8f4BdX4v4ebuq80//0PoEtZHrf6//wb4/QLXuq6aqsvX6qf
+VI//sW/AFPWX6x75PzQY2Q4w9rEc/EvwJQV/MV6v9mriVtDKL2t9/8CIjveX6i2EZvj1aDq3thT
/wJM2eZfLDzYfDbsrk1qgPdPCFMgW3hAfvqcQnVFt0hp4nubN4NK+OUDFK6RZAggP7eDa6yXGlKZ
fle7aiGAoBwaxK9ZqUjtkD1cM2ZyGw8rrmc/QkEXr6HyioyABsIbkD85sBWX22nuAS2SY2/6TZSY
1IugnEB9ftfzsuL/2wC+/b2anM0IQQVRueKcj9MMN0U7JaL1GKhR1DxKO68KpjzC8tK53TV2NmPB
VBWqjy7c2XqUQ3jvGrJyxziNUvh715E72/0Iz9krhg9tirH8dpHD4H3CoUuWRV3NTnXrB5nQMWYV
M/qc6UirC9dLg4X84WH295GeqwDzh8yLQ6alaaJy6bYB3tibzX5e3PY7yW0QVwbXHtsPngN74S4a
JrO/qUHbPBkNe+3zYLK79mjq0ax2ZejLz0pPIErFxHyCQXmJWCaQ4QxmZhVtzp+39s7tjabbeV3Z
HEKjWAIQdmE5Hkr00tVNMFaI6EDeqOAQuTBsjn2rneJ9pRzEtOHYDP4ubXuvPsu8xjt2rPdR0rtN
X+MSHLBH5lB70t0cevmnDtnRtSMsFt6pb+fvtQ9C+Ysrh7x8V4vZtC6trJP3Ruf4VYIYQXxhHIjK
BgJnPX2sPTOLkJ9ItTDFycxwzT5Dm3fcC0e3RfitqZdUfYpmd21vglpG3aU58pP2Q1dFRAqPwYhZ
dWnc98xD6/Dghu38jG1Ny31firyPFT2UO6PygnSP6splfFr0NskxwErypJbpnGN/9dMZahhdL6Q1
oYfKKINgRdC0s2tnOd73vGr5QauRKI28lcFtYIvZjdmQIwBbwnx2dvwvmCOyqjDl2WHfJ7k5jh8y
p4LZuQalZyZ5arY3bcDQD6/QUE692gdgYOvm4JcFjhiROy2EYoi57HqzJTxYZlZEF73dLC25GZnd
7buOUcZ1X4ZGu1+p2a14mZE34NEto/ydGqw6P4xWAQV0MOvrNNBCXWivho7CXjqTN0GX2XKHjjkj
eKv2rVMR4oCMV9Nav5tIxZwzs3N5YcwGDsZ1wReeoWhvFne6nqzwfJoMzzsbC5s7bVIMyDMfBO8h
KzJkZRkBAXdFMAVrPAoDG6zMWqM6+L67kgPoB2LFLpELZtbRDI/YA3sP/MNbQ0CWXh0YZ0O9VOFx
AOHylLUmLhKjqFC6JUR6N8551waB3nl2PnLb7EjM3W4YBoVGhZ57GxfkkEcxN6XJzqfKS9uD267T
x8a1U31mKDt/zwyjNnbhOuPypa89j4BZfa3iNPBLudNinggH14VxVdgOsRPQRhFaNXkWqMQC0IHq
MFw6eiBzDdSsqQLrnuVWfnDLIZhjEQ5tuLeFmNz7vKjM6SwbvKl4lxnmkO6kQDsJikzAD7W1ZXYH
ZaRe+omex2hxAtCTeR6NHBHmrK3PXOVpup0r332vejDy8TTZhvGBmPbxyIlDpCzL8LM1NVV97qKs
8rngGraqCuGqJuiPatBRmU3kzlhi6ImnoczyWNVWjkwIU1PZHrO5GrsDiEirwB4BrBbuObt6e7ei
QapPtq7KS5QIrnNr11NXHTpr0V4M/q2ETzIb2ee19fDLjgEruT0zJ6UlXU9O7CrZfA8610Zqqtz6
UQ+TRWaZlTXhWYbaxbrKsdAiVpqwQJ8Ngx19WoSo7l3ZcbXUZNTzFb2tdd37wTgGiR7LUB3a2Zt4
4DUBlEk2KmkQKkRWRvpuYsRiXwPQC8jpQOFpPwx1EHwO3S5HDGUEXn9wuDT1TswoNz94Yo4IxzRM
JztOfmZ55+7sz+PBk55RvSvnCgVv4DRd7JVs9C9SgF64sOhcP4+p48k4wm1Q7S28hc6NqVEr7U2j
xsDeOrlOUe0EpAAM3braO0ClmOnRoszut2ZJXUQHk7bWEWWWlct5iT0Z4SyLzTQnZASNK3LHROgu
w0Ppr5kYeD/XJZjtGCB0NWCkSAdjvAgL5IyXbr5mWQ+K1++DK09po30OpRTSSSLRtnCYl6KdnMTw
tKy/2v2MymAxu8r94ueV+bELW+JBYtjbSsxJZGjBwjIGdhPctHJY3GM1FRqMLkhdAGjKHdOjIn1S
7vjy5YhAR6WH25EZyHKWlQvfx53bjoOScUFERrljZ6IQStlObt9pPxxI5rCnNd/P82xZO4mQb32n
utSaz12VWbR2gA3Ks2rge5YElJbvXRRqYItz0nnluSmNFdGvlcJJLxbVeVf4GmGOrQhv8k85CFkb
7axUFLQECla0sOgTITGsk0jptP+WbUDuyy43vSDYV6Jm1ngQHgE6n0PEOnMYS96wcmeNmQvsumsW
NCGqULNDMOAa+qmLrM7J6/NCWQ4q21osE328qO/T5bpEDSX2SD31eOl2QxdedISz+GeurcFoxCuy
YVAIgZ6Hee/ylesEsF/G23uHal10cWVa9ZDvwA/BMI6JpsE+Fs9DaY1nKPnnBZbhUJgAKiBFsDbZ
SxSk14V2DP/U9N7SXY+WWQ83E6h1v4kdIxPtY43Q2rvqQVjZ1/bQGv5laqg+vw03hTiOcbSk8JUg
M4y39KqN5b4RrTk+9VVuYmcz2mbtE/ZFS3YO/wdWHou4bts7TwR+3cVlIJ3vVesqcYkMzSj3rtcW
4klEXoW1NQ2De3BW0TUXLlh3a0C9VweDwMK5NrMaT5PXFVFcpkIul1GdY1ekvnby+yVt0/FzPvb6
uSnRxRyLCjjD1ezzGiPqUlO2L9FHTbc5ZEAPbSMZmISfVWV6iY7S1RfCwBN4DPJy7T9tKHCeQjOT
7eOslfeh1UP5BCjNsj/62lLIZMMFTHzNzBmxY+4taLfmckRV7duFubPHqR3OrXDKjPuiKKoJCSVx
Fwbvb5O1xxDlbBFj8LL4pfpmuktNFv3/oDD679U8N/W38kPffvvWw9j9n1D6hM6fSp9336b/dfr2
ufhcfn1R/mz/6t/lT+D/ZTH8DEIsGqC8No/G3+UPVKO/wgAlno/cg7Jo69j8Ow7GBr1L3Y5okRkV
+Ykbf+XfcTCe/ReiA74dNF+QNSL2+ScF0A8+w0/1D+oytkVMzfhZUDWp0F7WPzZ5WQsfv/4JQmnI
p0Uuj3zsnBjyipGQDWd/8ru+tCBoF+O1EFlwR9c9/QxgIYRGEOXD009X8PbvI/9sluesf67HNrUb
80jEUkw76A6/zqbP1lRYU4eH2tJjeDllWXOxOn2RzLn9lqBvO7UXp04DNaCMZE7AfJK2xctTz6Jy
MXUwq1MtzkJ9zl4iZlAWs8dkn7oH9JgUoPj/fHrB9kN/Pijmp80/zRhig6iF0auGBbs1X7RK2c9D
q8wuUWVoY7BsKS7RXdv+GfLaWu4CPXqgRmqjTkB+VHI30l+MElsyI0x8YgsQuTt8heKW9AqRjF7r
p6x3NXLdiP6fk0h70vaBdKqCUKo0wHqTGnl+4wSlQI8/VeFz2E+Sb0g9z17sLJYuN2iqgVu69vwn
oUf/uAbmiPJkjmp2xCh7QDPiukkGbn0TF8LOV4zN3WDvizmwvtRVV5SUL13/FZWk7wLRWp0WwbQS
eVxOQt3XwCUEsmdY7HHHm3E/L75Vx8NU8hkvV1ZXEhd9XbPdIhDiLBMOhh/k8PW2GxxAI8tqyCGZ
R11Hw7YvVXdJHkHN9oyF8qqLekbLveEO4W7UZkOUIRgd8iP8bCVkr1vs60mBKY2zWenqct02Egli
TzB+cuj13eK71ltx1K+aC4A80FZtSA1omgFaru1h/6n3C0Q+yjzdrs+phQWmtcr1ahyWf5ZGjUSA
zxRkHHxgHMn1XFafn4+yAD/Ja5wJfL5qXDWpib8oyKskatkb/vnxfW3h+/tYvJ3MjDkx5p8vj6WD
VOGmKaxnc+Lt3VD0zMPH0cLm33RmUex7v9EfsjnN7v0+EjBEFNKVIQrz04DHyf370/P/1eS+Xi04
9U2+hsWejB6WxVe/Tte2ksVk4dRL6R88y5hg2/b1cQvke0Mz+nK14EVlOWKyDJjH2kie5qurnIZY
Aeyh1E8s9sWBABkD1myYJ8tCrKorhEoCnyJbgjO46oSpP/75yr880+3w24Fh7Lh8TmyiuV9e+HVp
B4xq2nli7FzGUxSSDIIbY+/lXnr486FePrU/DoVMnMY4PB2U3NvX7OfnCZZxmCrLdp+abHBup3x1
D1uH5Y2V8GXn9u+jbI8sCy/tfcySL49Cs8JeAqr6p6pJVZIFfntti14kYs22/ZZrPP75rMDQ8xP/
39LLEblvDqo9RGjMsVCovzxiX4eFBm3lfB4zlT9T34TyzPBSBYy1b8fyymW0UcTC8BndluUg8z0N
vtJOsDPWbARXJqFnGnVmBis40LDGKa+e7cYwHJRAvUr3FTv//Hyw8bfAYBbl80xwYL6baoXtTKvF
+eoVLXyOPixbee0KqPZT5/LZIegkY3nFRfaVLDYxJMqVdAbKwHDaM3KHLNo2Y9+f4L458hh6fBn2
UNuNmf7PND/UolAwBaM0mNgtG+Jd66PmOVNNmoeH1Q2K6H6rfa/tpnBJCMsl05SVvFlFSodjTPXe
jQbrq3JWhmCh1sF4Xjpj1cdLNfc3U6XqPOnaiebaZC6eeYiGxYp2ARuLh9mtw49VKvnLarAL+mXa
lAjw/ZrMwYiUmZ1ZUCkcvUCCrFtCEbnXlejmCPwMbshjWtnBej2EYlVHp2R/cpvWq8yPhaVN/yAy
b7zhURyLRPgWROIGRNbFrDO75RuBsvqMmCHt8Q50RZ2EVlqQGFabrdjNZj15Z7XsBNYqW2puGaw6
6zYqs4HkHUUdgYS3npAEODND4VW6NFc192XZaXea5D4NQvm9I2kJuyhjvS5x6bft6bPKiBfdJ81D
mZoQFBDU5kQqlN33O7jncxHLiRUgF658WH0Z3uW5Rp+clnYI6WbAVRhL3vX71ZPTg67MhR1+0Hrv
Sxm1mPII2yH8avKKOe5F4D6OmKi8ndNFareoFQG3WQwKSRPVqdwV7dAcnGZsi/dWLRcHCA9YznNa
S2qkoCnKCTtkpIcz5ev0YWjoKrfrKr9A7JLOReOo5hKuRS729PWqcD8Ok/F1nOe8jBtnzcu9mVXR
x7W10++UJqna09jiKpEL4Gy8uTrls6qc9AGOimvFHoFztHW1nd8agdsPyQBL/TBgkuj3Q9b4Z9Lp
1gff7cletvqhYtGEg1wmtWlnB5L04OYtbpBh0IHG2R3ysZvH84Jf9f0kOvtiRvUAAS+opoxWQUQm
FcYz67bG4LbuHY9NUIdo0j04sNPUfZECZDmxlQqzrzk7n/BdX8j0Rg6l8RHLpMU3y1zy6YruslJX
Jild/WVGGwvhS7cocJlLZJKO1ZY6pqsBlENHwTTuV8o9lZDmNd1LvzAVpfXsXuvJDD9GooueakOx
fQHymn+q2oinNHeapQLiJ4y7RoUVmxfakzeYKq0uobMUvleMT7/RmI2+E35mPXa0QIlVw6Rsn7fG
yj/w5tpXRzmFRUpCNqQ7JqPwIlrGpu8tfqROKlnO9NiqmUSeounYbC3R3DDPDGQVR5NbE+bTdtfu
LEs6yEEzsDssiuZroLPJ26vQK+5p+0VYcbvR37Oaje8x54mnJhSalhbZP++9cMkexkYP98vqVPQT
AzneGV2oTmlPmZxALdvwhn6VfiARFR9rVoQmb6QpfMK9cvKxgCmN16FRYQ00IMYTKjFSHjMMGds2
lqPbfRmJytJxFI64l02yfJ7rHLt5XDWL4cZjt24R8qLrvgcBqeVNny+CnodRXDe+0X/I3NFNgfQt
062wSogGrBmEWedeWeKfTElSylXAnSB4qnvvVAsWyQDT+RxzLRuIicYovy5eQaMJARltu7Qd2DjL
XpoNz3Hh3DYe69pu8g0TKG9O6ZPT4j8zNKHGlCYmKVRFOuvlXSAbazhaKrBEbOmIwFUtJEEZE/u+
K4YruFV721LTLgewNV2wZNnOrgygn+9DIplmDKSqrvdjMQPNosXnP/qzh+9vksK4obM+kN7u6KFO
gLeuNRFlZfGE5cr9iDYgXZPOaIv80BTWQlgRXfanXmRFt2c2685JpyIshf3kDyhgJNDuxJ2NlaVR
6uqmWVNg7x0MKVKYlNAmmkiJZZEWVDruRtoy805iU2aV0x14ywA+KZCnQZFulM8phnR7xQ6pHCK6
9lNtq4+L4ufirgmMr4VV8WXvjEn3iT8w7ohXOQ1bXxqPxs61e1IdeWWzEl2TP+BuWiNakKYuUb+P
Poz+fVYX5pVT983TXALVjENv0WDFF0YQwmnhhIEDqsNzp9Iji2ak0j42Z4uHuqR47WO3DlLvMKOy
o7kqQ40McWgjenEGOmuclYt/R5qmJNdvpuQBo9hf2qrO7sp8zkijM5l3APZsryjHSSFchmHbg626
lQQ9j8DGXYBlpI2lOTgz21Di/TB63Y1Db50c8c4KvlNmr2ZiuCI42TkJSPuxb9fPo3T79TDpZf6A
FmX8GM4j3l7GJQtsOLthApK5/leQp1EXO9ICe9A22nqfp53/pVvF+l3T+2dcJlgDC7+hc+z2oa93
tmSYhuEznO9NPUmLsNWGosvrolHGHWF23d62W5z9sjGWI0Tz8LRUiloM5uh0X2QNMWScBVMgVhGq
VOTV66071e4XCbVSxI0oqfWWYuqe1bB0N31Z+To2SK5L91M1iue5mRcuGTlWZoJld9yV8Kb7JOta
+dUIiv5rr/m7MfVT/p0dLEazgizrviL1vjCLpGqghBw6SpBHGnct39c1UN5ZbwdzgR3byK1YIem8
9jT4oD2mb5SripXpCvMrjT9jJVyWNQLHeOzknv9cldWCyDccgiN8TZAETGo6ng0C/k65W2YfJ6ir
+U4ThHjX+aaLtFuYVb/ji5me+rTMn1QDl5N1ydef2SwRAEmQLQtXNcx2Uva4tL1FNvW+CcwwP1Rr
SdEj0zF6tAhGu3X0jNWVr6Jyk2wm70On3XS12tlD5DXVTVXK7KEr4VDhKu/X9hBULWMpSzjuqSnK
fEwaSSDZoTSn4W4pw4BBJrtOEevZmDZ2QMhKIHlPwJlZcGoPc9My0XOUyuiqehF4Xtea9B64FFk4
TLKXd5mVCeh/llO880ejay7crrGXvV7lbBLWs6FCeGrn/pgapn0kdmVIeBLF9epbBH7yavQfbCIf
8XHMHqtg5k4obtMyXi1PncZqhO9iWOh+d7UeZxH34DUeXd7TPHGgqKMynVmBbbWoK4fI9g9MeqwQ
PIaa7ITQoKxnaiMXc+fPcNwuVCsLAD/daiUNSQnixq5y/bk2K98EYDgSTJRGBa10cxVcgnQSzfxc
5CVjrFhP9gy7IxqycjgTlqPHvT0EymHHwOwmLsYhekzLprqFxtxf51YmNyczERcMT4zRPknJrL3K
Ot+/Qg8UJHS4m/QAG3kipLJdazsxqor5jhW2xY3BDJl+ieGq47auFGyJa8Ul6qsJtZ4q8ns1EpuI
l6dv8QTaSOEP5rT6XVLUrQc7gLjP9WAaS/BcLktx2w9OxhLFp/3cyMKRlQSZz3t/nbv5wmzH8KMQ
Xi/Pl0Z39W4gKMO9tElu0stekhhIziTt7KZ735tl3hFb6bryYBgVfZxcV6xT1lSLL1k+GCRyspe/
0aub005vB9Ud7T7oboo2t/tz12bZjKVr0jopG6JRE8td7HWPnTBNd+nqkygB6627pTU1modAmPkl
oBHrEwK+6ItZsxwAja5MrFiOlbcxo96AT2sXRGvC6MaxDnTehzpGvTaC/vL4LIguK/mhTJZumogI
GoMUkOkwl41ip962NUzlkHI49nRl3DByhDHTYD+Cf2yH49eQBBis9syLSjpGvTEc/V5NsUDCSGFT
dzm9cy/gPtSLW56sdkg/C2nW5x41nH9oiCy8C+WwMkFdM5bLnvrlllnmGsabejlLgmgJvkW9IOeu
KEv1SOUnbtjG5Fgs7bo9uqp0d0wziMFldB+wDkvHfI4quRyXus3vGl61vTej2Iphn/h3PBThs58H
V2uW7szyzp15yoD1+uFHqthi2eQR43TJx3jAA2wT1eMtYrwJW6PDVYoaI9sVdVE92Cxp4nrpBaFI
CQF7Gh5wOkm5s81ePsjOytqrsdZQKYgY5cRmv+jSC81U8yYUKQTUxfPgGteZGp8M2m3Mp6mQTS6D
l17ALuMhYwGqvg6tZvGva5QWLPkYCOOaBvJIX00ijGhTbwTqEFnPtppdts/UsIxiUaFcZFm6PPIg
MAPLncxxz0a7Ku8ZIFnlLk0VCPwU9QNLWd4JAn6b6t6vm1rsNpnQJdm+hYwFso/3a2YWH6hK9ckE
5xQQfVkYj9AGeA97mbcPFOfpg1HV5clr3OF5MovpYRS9A2iI6vhqy16qbsdwGImD9XymSHRX7eEG
6u96746jfl54caaYTYH3NC7B0B8ikfott78nDU2Ekeye5dyVX2ADReKCCDVhXppglqek910oGFWk
8k/8Eu2jNkaIsnM933lEW7Jr8vPxKneMil16sER9XKc+7eZALNV73TlQGmYGU+3Obq3MP0+DDElv
JQ1qG/y0cVhNzrzhdJYv4JGeTcnrvxOFA4mIXjN7gzJcd4NiNYlL0mVhjfcOPPClW72PbT3QTc2A
Mh16y2SAzkAgjRJh2gHBSCmponzNFnONS1iA1Pip033qaNGsiQIy5V5DI/Stsz4nmfMKIUFQ73OV
0/mayIl7VIEzGB/tLtTl9cLVK3bdsnb6MrX92t9D3PSCPZKD8S6Y25pdv/an7nzUzmg/yjWFHOO0
mfTjgLkY1py8HL+DQHPcA/4XWBypAdgkWdJuheQCqHs694Qr6LnRXCXW1aw+uiEzjFvJRTt6sqzb
82h7vZKlDqPnaW2H4NLIpsHap21bXpDsOlhHs6wmbgKOhPwAP6AEh1BtgCgk8HWQUDTz8XNsNXmH
ylZedrBW5AQXcnZWMEaN45RsaWYTrnxDEthpNcqmTZR2F29n+LLNzjMEGcO51JZuLiMlRP6BBkTp
PmQLmqk9FyRYj9yXYDoUxnbHxdpv3zdlp7c9sfJdMkeNYeFh0eN9jb/8E/XRpvDw1uIhRejCJs/s
2euLmhInUmx8klHTIdzl6CCui9l0BT+za/QZfJ7C2kVyYWhQsOvbdhZV9SFPewWKZclVMvgBOmE/
93JehTqrSHBzQW4lop3YWFnN4BLBYWXLx9KzaMADFx3fK0ZeZYygoHm0CmbiiSh4KC6JhNzqSxQG
3qVdwEYiSbj0PoVuW07JRGLpvQaE6u3p50MY+t/03G2v1oPzNPh+9Y2Y+4VwXTNzGLj9X0ni7a9T
pV9amsGWq87khQR33ACvDf9C55VqVj98ynRmXVVqth6djbX5HxwFzjG9UXNrFm8tz5/a/StinaVf
l+gJtNy0J40m3FeF9cap/NI33U6FEdIPuhzr6KvubF74tIHo2z7NA7CeEX3akYQEgguhDbBZUG/p
17c+7KuuKe0sbgOmagAbr/u0c5D1xOtm4mmNujWuqAIoITPzmkYr4oTRfkhDYoyNeVVvzBp+PVEb
5waNffbMXMvXnON26t0MVFx5ioJ+4xSK9tJgJ5O0ehU7Lx/69//w7vFFBQiNa5zhHLrQV+1hr4GP
XdDxPUVTup7NOe4aM++afzSxoAn94ihQGF8+I0HlTagAHDon2qguIdYy+Ev7NnFTo/5HTuXtUORF
4IjcwLIOj8vWD//pcTRGkiy6QJanvhojtsJFc7N45XD/58v2y2CCoyDIZSzhcRQ8MC+PQpcJLNha
lCdzC2BPKUUpQtPngWbvGxODX17iV0d69XrNMxF7kVmWJyOU/blDaxC+XP39z6fzy1PHQRhLbAM7
tMnI8V+eTjNBGMvGqTwVkySQuArLGynt5mlpOufdFK7G+Z+P9yrm68ddYh6MZJqpDmNo79Vd6vK2
aPu16U7LVBlPkkx2+AiENH7QwAx2va/qI/kv96Lo51uzk/PBaJ2GDmXV+u9Xvwf1J6bm0+z25hsD
r9/cWDDfGOiQIfBB+TEK/OnxsRbZjuSOdyePtfmssxhuDZ1nnK/18OXP1+A3N5Z0Ld48om4oIF+b
UVtGI3yU5+YEDE8nQWXnO0YH4o315HfnQ4wabziZsVv07ss7W/RWXU+u7k/kHODEWfXXtTB0kjJ/
fuNIr0QVP+4pk53tY4NrCpLCq9kW2T12MMmuOxWE/+31UNlHOvjlDSWNdTQaMR0RxqbXnZGPD0Xb
oq7op/p6tTr7Gwk0bxELXpmjf/w6NA822QEjMFY2++WZz7W7oqVeplPqlspKREAiIVQq5Z8VbEFA
G1Jk2XuBpu6YNcw6dn7X1RGqz1DeTmPlfvJFj08TpTpB4mA252Ef0VgQTEai5by0lQsSzC8tn5bQ
II914+hrIyjl18LRxk3oTTX6KqcsPhpOWYUx3BG7ShZnRQTN8n9j5MJa31grfvlq8Z0Hu8XrRE1s
swV/ecp11A+RmAJGZnD4Ep/eZDKwczz0bAN2aYiale9//5lB2Vtp0r95zAAqAKZBHsqE4zX8Naga
0i5Sazg5NBZO7G6b69G39MFtvG735/fmN4ciu4DEzM0oRRj3qy8WGjwdQgHtT4Wnndgw2SWDKn5U
TftWNM0vo1PUBdvDY2Fw5Ijmqwe6NtCcWl65nqY22K+GH+7Z98773Jq++SpTyNveysD65dzAXljY
RdjoIIBiA/DyBmbD5K5V6PQn2VM0eoX1gV010QxF2n34h1eRI/FyhNvJoaL4odj5aZ0bQ9soi0aO
JyDsZiyyfDqgK7WS0A7EGzfs14WBY20bxIANIivrazNgsNArFHU4nFyRYrrvK3ELEXJOCm2vCTLH
FGKksdUa/dNMWfvJKIbhiIkKDGo2+w9/PvEfW8UXWzt+GzwvrkNpC4gjevVBXfCWm0ZWjydFYRmP
m05xHqMRgDCTIzoU4Z1QCyxHq/XvgrEmyE2N3kOrtUm/JYKq15lPf/6VfnfXN50MOu9t3/c65ckI
uokpgTOeBvgEV67OzT34y+aChvZbD9iPJeDV2Xs2waU80cjo7OiVoqL062kEgzefjMBHvcpgfxyQ
vUWgaNcuWG6gClJwhYM9P4TRQK/Agclx1noVAoCi19M7I2ixKnQoXVUcjAUKLBPw8Hc3/dHApIdw
QS+P4rblQj37NEkerMkwHgoSZu7/fNm2T9cvp+IHiHrhRW27iZcviz2PYi0yZz5Na7nZ+Mdi14ai
fGM/af3m7myaHxM5E2X2L6sAIUQ+wvpyOZVW2u6NJvDfrfVaH8jH03cpjP2k0YB5U91Y7wKVtbfr
4HLFlrnf40WQh6DXwyUiN/dIzTcf/3wNftm4RSQZbAgYbiq0gtevlmW3ObRptZxmC2Eyexe9Txv5
1AjesXScqjc+ML+75G6AZ5QrEfL4vNq2RYwyNhnBcmJewbxTzGpfy7k+/OOTQh5Dg4tv2UaQe7Xu
tk4vcNLU6wmk6dZyzbr/4u5MluNWsi37K2Vvjlfom8GrAYCIYLAXRVESJ7AQKaHvOwe+vhZ40yoZ
CBrDlMPKHN28KXkAcD/ufs4+a9NGHGuIsWfpRm2V/+CpOLdoBEQCL/vHKiKovYTAxCmn59GEJC2p
JbV6W003nz/VB+/OUTjxsS07RF1ttTnnFTJtWkGn53qa+TjZIP0CHHcOBLGyrFmWNK5SjonhE9F9
+VLHq0IY6mjXTqI8B4nVXPa1IR5tMw1I6eqUkXKydruu6fO9UpuoDlo9eIaXR2tcq2XXsVHUZLs4
MUwky240HPc8yY45hjvKVZ9S7izGpDgzhU/fC8dTerc5suj89433/m4nMul9KgIJHHmVhvG2qnPV
BZkbnVnGp6uYUXg5eCajf9WM1Q2nkWytN4NAeU4KJ9glg5z7UxPUvtON2pkHOl2TiOYMZtOyzbAk
l5/y7oESWeswo6uMZ9sgw0/vBOAKqzFpVKzFJfV4zf98Yp0cU5izDCWbLBhCwdtd6914k0LbyVjJ
zjPPreywihhwUExME5OIuVZIyscTWJDgnA/pBxupxYLhKelxJQatVZEg2kllN530jBwLWBdVcukW
XwwRXJXM7ltpSMMboERV/8VGJttSvY6MH4Ga1zgZmpLz3OpUwz0lcMi/fv5GTqfU8suWFIrBPQ5N
+fEXiEbTKYEFBM8dgpWvLO3oG5Cn9MwoH7x36BqkGeiiJRn/dux5995h/quB1CXSczoq6UbO1No3
QwVfAJyi69vYjOOdNhbhmRD8wahMLb4k2zcyxbXuVam1ICxqyjfcLaR9SFf67zRN1J9J1uH52RfG
JnWy9Axn4XRKI4pcWDzcKmhyX3Oz2qmGheHM+QEn3XHvJAItc9aQoW/LCF7T1D/99Qd0AEeg/Fxk
6nzI4w9Yq5I8JLUoDswxjojsazcxkr4zMeF0moCUQdfKJAEhAXTueBTKjbUKlLE6mMb86iR6C3Y/
P7eZrQMPN++F+MLiBM6zUAmOB6FqpVboqIxDFVg3BCbzyopmzY3wFtz93UvTFHotuD9wqOeQDbXt
eKRCI8FbcU495J1dXxloej1By9kZvKu6/OD3x65lGGYfFz3C3IJjOR4G0jeitJ65MMdjjiJzdNRx
X6lDEl/XlmRcT2aY3FCbcAZ3zDQctisb6YzvGIPRuBIVAJT4nbqdC0WTXK44sBkE4r2dcJQE39FY
bvEsG5HO+1KpDF+c2XaecHhQOGjSa6xykZaL6syiWs/vt2diXrNaFIgi61CWD2nZc7fm1dEvKI1Z
uZnysb7sZv0ObUJ4JnCs591qtBM8XKE4QeEwWk9rp691HTYfVpCeeaaTibd8p2Ub4syhEypWE4+z
RqfkupUf6iSVvCzTei9w6mabjcPvzyfe6UicPBd9+NKdQ8Z8dbKJICjN81RHhzDj242SyYWu4lo+
02zg//VQ2DrSOKRwOFT5XMeTLy9qFLGZiA+FLNQrOr+oYNFod0l0N898pZNrKwdBehjoXGEnX/ge
qxc40q3cDoWeHooOt4am0ju/RNOPuLirZN/QY4mrD8gZV5+K4DeAT+HTiDheR1NUDjRz6+mZg8Xp
vDn+QauHl8LWTFtLTg8oeygHKrl0EWI78PfTk3rtEqtIBysG2+jxO24UOx8a3GkOcRPKfoMB8b2t
jeWvz7/kkqY5DiOmaejLBr0cHrj7rkbBjrmjv748yIMs8K+V+2uyIuIKSbzzvcs17piaE23mqZqB
gUbJmbrH6YrneEwSgEAJnoh2iePhaWgFYDpM5YHam3VdqiWW1LlpeD0QYkQQEaenz5/3g493NOAq
bRWoUY3szy4PXdrnOzMc611v0yz++SgnhzImLdlOWuV4JuKZuXqtBu4eJd3I1SFKq+hHKQUBurg6
QT2h9JsqQ4YVKToFfeZovwtN3K4TOCali5Rk9mZiPhk1w9l8/qs+eNkWDUHAMN/6+oxVgEjo9gx7
NWgOOqLvazrBjScbOSDCxUy56fH2PBP6PhhvcXfR6adjcilrzGua9VaccG08oIKc7wQdAvd1bQkX
qIJ8U+k4lH7+fOqSalhNZioo1IHYFREdWKtQoVV1aWnIUA+B1SjGNslzQ3XjtkMO1Q129CKlo/3k
zLL02qViQJAw15DfWoxjpDHIb+md1zGnYs/cGxyPTTc2R0fGeQLzMLcvUyPnL8usbVMVY0mHv239
MTsEIWde2wdTFMgZCUFWP/2B6wS+LgwpU7q2PThZr6CAsdurUgmCMy/rdBTupojsVE4qWIUZq7RN
H48UH6K5Oxh5K7DRjeWLsoZE+vkn+XAUh0WA88Pi+rZabnE2mp2Olu9gzm3mKXaa+mictb9d1PS2
qvRsghSHwwp26jiKtIT7ONbS+ZBz1dvK8QyzJGjOGWuchEo4+st+R8BcbnlLN+37C+XSyYFJldMf
KKzgPBxFOj0sOEspmyDsmptEE/Ieid6YbegTkOkydLIzJ+WTBcUvQAFKd9RyPmKCH/+CfJ6452jy
cOgiSb+ahnFC/jwgssoFgo5F2f751zu+5LDnUrmBAwA5mzz4ktc6Hk8p+r5NzXqmPFh9R+RZ4hDW
g/RIMkO7MAzUKFE84bPz+agrL4F/hiVmkIalo/A0m4YUpusrQ5mfu0krH3Kr7DQaWwZUualJk6A3
W1Z8aVmhhL5XiwZ5b9I+zAkuKbK/K6i8/RQDUwHaivHOVjBBPH4DaoywrNDJgYH4zdFqF7OnxCTC
KuH0f1XyfBuKZ+UaTzerTEFjNVSHUDcrGkAzMh00u5JOF5RAUXCBvPTcxXwVKN/G4nbAbOY2Sa++
sSzbd3dmLZDyrBGZ/OxUcWh5xjyl92USoKTlWD7Em1ENm8chQefmc9ZzDGTGA8yMKc3qa1mbMYkq
UbddoB6kX0ULK1m7krqivisMJ5DunTANL9EtSY+SQjneLZhdjzYGPd8+nyjHC/KfpyCu0D+ukTXE
5Pj4KabYbARlE6anqbQW7RudcqcrbefVYpweZjHK1/TM1L9AWw03U2IVZ+5gxwfuf40PmJtlQvSh
3nY8fjxhXWVq8/w8KGbrtxLytpjDEp0fTXkmWn84FD6xColLPtv6bD+Iouukrpaf9Zhu7d6W5r0T
ZGjNWjpDPn+ry6L+9yb6z1O9rXcUN0sz2eqtapk6aYVsKc/QLEBuoLL63Qap6rWy3RQLy+q6qyXn
MpKj5K/SG/8amT7ixU6HALt2Ii4BbA0lDSXPIqubl4SdY8P/W1+yoNF+ztrkXK38o7dKVuMNG0iC
+6R0ARbDyGaJJUd/pU+LElySMbL9yFCaM6v7OHQvz7a07bKp20AGKPus58oAJRYnee1ZzwmpXqrH
yVZz6voHTee0TcVREX3//Duu2qX/GRLmA4kVTvg4DK+GpMe0C4Z4lp/x1hys7WDrVb2h1yp6GJ12
fC6gvtGQnsbpl0HXqmtibnFtGWHi1fyNZ3aS00kFcg7eAYBQDsQs2OOlgpYTCztnyfsirojJRSQc
zOaJ5krVTmOaMJPsMW4Ews6iUl8+fxHHZ5C397Cky9g7F77DiRRplso5NDtNew7tcLjM5iDzZQc9
8uejnM4lNDQU9EhEskwxnzp+QrARc0Rro/OsSjVO58JRgcINhxCQ15mpdDoSkhjmLNGb4zxVxOOR
VNGOHbEuOVDlVXwl0fOt0WANakvxOVvglUBoeXcceWXohEg49KWr9nisiKp83TtdeoAmV/xMBSU1
pJrqJsS7zGuGsLxR6Hnb0MKrP0kjmJrE6GToTAWiUtpaPAv0DPDU+txJ6IN3oKOVAhtGFze1t+Xf
v9vAZqmubKm3ssNoL3B9YFB4+rbhDiDPuc3ydPqwehiC9YsSkXhzPBTCZhEZRpgfilbkO3kuyk0Z
6cr+8+lzetQyLHNx3cESY2FOrhZrF7TADYq2Ogwi064bcjzUdeWRfhxj4VcJ6ycyh+5MqP/g0Swu
aFzS8MgAUr0631Wdmgm6firOzUChOl0v9lOR/P0ZiiQnUOVFl0I4Woc+K5IlIaak5g6QBV4c1QgK
JEndFmmQnDkgvxVajzcvbKVh91K+55BM7Dv+WCYSq76ZezLWsgWZDotA88UOpehKC1Jxx0yvKbab
iyNmohgAFDKUOLFrT5Zl4rcamRdcg3E8nZsMU11SdBrl9mqm35TTL905hQUybNTm9lEVUZNu5cRU
Lo1Y1hLPlMa4ornYajUXH2NmJYlg+Q+0JNt2hciMb4KUQ+XWxJ7FJZL7kNtZGi0cCI9/lEHe/8wr
g9+IHKL3GsVyHhG/Dq99n5Kr1dKkqHz8UbVgj2xT+jXLsPndvKr0rSwPYe2RThjoUbbr6qWBVwk3
EQ3QAqUaxtkFT6letSCNDaoGQfJqDbVKQ06hiftxLMidlUFTCt9uFVoyu2KaC1ckjSFddXQlyR5G
jXJEo5AcBn5CL7PkqWmnvoTk5h46sJB/SoPWamovQONcYWU1/F0beEHTyfavQusz+szDuLwxC1so
bo6fEDlxq0sKf8gSOl6LWctp6cMazfRUWiPouUMV0m1yeyF80PBnPw2iyc9lMT84BjPpLQIbhVpy
eusDXCbUgWlRNAeTjjuAqCgtrlJt+g18tLqvnKWpOZbERaz0aDFAkfJT9Oqx0Y1+CwMj8mulS7dT
b5R7nfi/n9vI3rQFOYdQ7sQlF0CaM6tM3UNe0M9sAh8sXdLJsrpghBS8plZXQSyDa6HGU3Moxqbi
QtYgxzZLZfN5VPogzDrsm2guSL1Cd1mdBYesHs1JtNmh7mlznZzR8ad5oDMgnIz/YCh2UA1vG7IR
lM2PV26oayP96RoR3Zmti9zEIlnJOmcPgWg6c8H8INYCncKUk5cnL/HveKhAo11wMLL8IEUqva2U
Ntg9cOG7GqS5jtymC5yHrhLTw9+/zLfbFjoZMiLraAsnAxyRFRSH3gA5q2laSY0j0Lw5tqMzh5HT
0yYJXY6bTA8q0ag4jp9Q0YrEEaZTHEqsr2mXprUqiqL0YtR7LL/HJjlzPfngyg6ITyHdiXgDye7a
7VSq+mzUQcAdZCp8m7omG54Co/NbdSBpJlvBdwkS/abhUHBJ1jsGhxcZZ86Yy2Q8iv2kC+D2M01t
cjTULI8fWusnEZDH4rOCvfQ6Klo3mtEFt7mkxHeyhZFlzk/E7XhKN/WkiTOb6cms4trOG+B6xgSm
GL06kugWNrXVDJNUHpT2B5P4N5DpcksfT7KvkHNdONBBz3zn00deOPUItzl6cmNa10YwRXAS9kH1
ELZzeVnTWFy7lZxDlSrK9j7NRjrp2z6/seqmxZKw/bumE46HPDNnB148oy/qrONXPppZhNBfUw96
0HT+ZOjiOpmNc6fQNw32+y/LGReZIEUtJjNK//XKwZezRxiWGwcysa3ihkXM7kx7rHNVVmHWL9wM
TKR1JHI/9JYGNwAhIRgVmet5ie1B2t1Gkm3+7BwJeEGZN3Qq5dqEB6CIB2Nwm3GUH6CO2Fd9qfU3
QxEEm44GkNbDThrDcKqlSydR8Mea0vIlwIIPI/Y2T3yF2aZ5oDATwLV2rFzQkl2ZLmI+GlVCbZh/
SuqoRvSWB/R9izqaXzDqLpHLZupceyYwsG920NC+EKhOBmk2svfKNLTyTjEHUDYFG3Loyq0zDa4c
lIrhGrQ/1eiF6DrfdHoE4zMOh9FFJVndlWWOk3pTFPKt1Bv8egGc8zI09PxFpLEOgYyJC1k8ost1
LvO6c2mBGZ5b+s92sNAB0QUil6ZzoWF99aNvh1wl2hgUp2y11mpZipD24loI/TA3QTABNBpyL01L
ULxcccw9JxHEi8pYxvdBi8nZnrZR2kxryLOW1zVRHkNTVeMvmiRZTxW80MYdhaU/TGM83Cq8k/6y
yBzpzMJCYbyKJkSS5b6Kuy93OWotqw0WZIAyphVtrxhg0qBm9HSmNkXaOK6V2omfFKRH6IBd0Aaq
VjuN10P1fozmpDzoichsl4JaGfimFQY6tlpVe92FbfcrixLwxL1kNJeiwPrBVbS+MdzYacRVJ2EI
4RUl7li7oR+AmGSBnbzQDW7Obl/TqOEWS1fh0I3qLzOjndZtgG0A4g4sEWxFNqYIYMaBvm+INuDY
SrWgTcsBRGRs53lOYozB2+oFqo/U+Gkp5Y/mOAjso2x64TYj5tBAWKXKgFArB6nzFUoXjkJpZgPg
CqIu+wpbDHf5uBnLO65c4U2CCBxLsracf0Jbnq5UO84DL6ra8KZPO0glziTRuiE36fzFAtgr+WFa
SRf9aJZiA4QluQnlXgR+5BhFCSMBsIiPTbrzwyx75WvctRmY826yf2VhOd/g5QhXEFyW1Lp4EFF9
bnT5Thjd9JP8JHiBQTaIeOk0WL91oKeKSwAOvhRpbg9ov7DQu+qyMnwuW0BNbqLOEIBAcHDGTqMR
wInWJK6pdzBcy7wCn982JXq9rDde0nGuA15+aVQbmkslIEVxnDzWWV3KN3kHP8FPHFUku8rJndkf
66JU/CzIR+lpkpAV+5GshLWf1J2YbrJ6ptd9RolxEFVZTbeOgR3MF5qTg+TZrGDuoh6r+5GOWSWW
2gdNDjIbpkESlslFPwPCjlw6KszsZoxkVBEoMyXzwqJMLHllE5bfEtrxWrdKpVT3kzCVW6rmZCXc
MscWnoI9rA3uAwEcosmsfltm1323h5k/Au1/GpGLqO1joMFBwuCi0bZzELTXuSRFMv25CQ5GgiLq
JZc5JXXbsA/AHE4DJ4y8Vp3kdgIsnrmQMJRxV3YpNgRWn/QXo9ZWHY7zTTVsYNBGuSf30pRe5bac
/SbNYF5PemKAGA9U/JKQcpk3ZNGaF11rdeD9XW9egVdL6P8TAXRBQXO2DxQIxBbqlFgA9pHz0Oun
3ha7RfXJ/4KgI9popI/nPVW7Qr7ssVaQNqRp1GurFZHu51INd1Tv0X/uoSLVD6HAlHRfdHmVXg+Y
oMZ3zahZqP9JaOwVMPqXdK4WuC4m0py9RFFg3dqBbfKyNXjcNKZoYeMqVW7d8JzavJWmgngVDGZ9
CzFT+tN3FZrsKZY0SE0iD+AuZElwM+pgSC5FqYThBTJi50KJOCN5TPqs9eROK1U/1cZe3YpRxMWt
XplZ7LVK0OZbpRygIlCFhDKQlHZu7esowuYZWRooMgxeaLydR9YQCv8W5ELJD3dLW1QvFgQHtIkq
lb+tyofGN0AuOs8OswHsmxqHD4Pc5bVbkyD9SVk5MDaKJNJpk0ZBsO+Ai1guSJnsZVBq5PkY386y
n0/g6PnMarFRHX6Hv/iuXRkxvw/amZLGMOTr6EVrY0PbLffHGsV2ZX4JU3hml9AxyyuKCXADcI6m
TwhAx2iwW0oT0E99tpZAqWbfrIA7t9uCqnqc2Wb/1H3adC5cwRDxNUwcB37ZFD8HrQ3hjA5ip6LX
fRbxzu6V8LuYG2QF6mC3JvGpU1RPCzLu/0XW6Te9DL3SbZo51v2aVEW1gMEigws5KOqt2U/UwDog
qLEL7YrbQwCFK+Siqs6PCHwcVOhB3T1Neln9sTEbeyaWw6wqtVD/niZT/auqO45nphQnvFnNwsl3
airrwMedK6/qLMGmV0bpo1TFSu5zvoCDn9vx8KpnqaX4EQ/JKb5TlI0WN6BQ9TgSlWtEsRW5JAoy
rAAMWtH9YhhJsSpgFrw5gbK/6ejwm1yrdzK4qDkVZn8eMTEoQ+5kGGPKwTe1NNuC2omUfKP72/g2
mV1dkqPACGHTgSz6SdYtxP1DOOndKHJehOHUynWjSd015Db1a1IU5sEKYv4UgJH+2jaLLvSUUop/
ETj03GsdWAOuppFB2GFyoN9K+QgBIZgmYE+cJEmudHYF0hCNs0MGA6oQiY2gtC7MibKEr0O4Zs/T
5EiCpmV2tjv2sb5Ns4pbelESZN2pyuWfOmYQT5SE84juq7o3OIAl1kWnRQa7Q6Wof6KkNTOvkdP4
pYxFl8MZSLIrvcvmHk5SKUM+EeWo+gCsxM+mHaKRc3RZJ9uymFI4myn8KQAXPWyvIo21LxztAIpV
jhn+mKU46y9TquGQJ8o6VN2pcTLdrWZpqDZEminyOOKwsNpihkgma1H/XBdS/lLH0hxegAaTd8kU
g3SkWX261IY8xnYiAejjqnnWPRl62D1X0EvuHQwD6ote7/WQ7cdSH/XCrh6QRlX3RR4htGX6ciLM
uHZvi0AtZZe2/vTOtKUXs9Y6XEf1nIg6CqlPkP7EA187EbayEYojQdwqFUfsyUTPIB2A7V5xMpFJ
n8UDfs09jH5PJ20a7gLs9BK4hpWufSN66wn0rlmFREEZgctnpxX3FjlrDdjANOu7dkopeIxZPxIu
zFj7XaRdpt5loRbcxJ08UhjQBZC8lpayb0R1dhnRwtb35y5VHiY7d2L0i4nxjcyHbF3Ftl2kOwVu
SeZSZwzsrwWhdvRAk4zTz5Fzf+9qApLGrm9hBW1J5rY99RZqghj26mz54wRlYwRd2e04cLCaSogm
06WTzHLwrJOBmvdppFTlr0I2IfDJcz33294OzUNjS8nkmmKOHjS9VqEXja2RXfTcAL9TeQU4LFC4
S5cmmNGnKHMssm24m2FlMA2mr9uifHZiJQNxBq5s3AC4wJgQZw/+RMRFCJsVLcm/CGWKxtssaCrj
D9+vl3+mASomEJsxFjk1YQb/FqdRs+uIoAG0uVO1h7xuxvxCwvKgudQyEYVbrDM68wkzj/4a7Lb5
GCt6r20p/it/AEJMjW/mYZf6HVOx9fOR/qJt22tQ90VW6hVFpL6e6VDT+itESo66STqOGgNR+RkQ
S9X7Mhmp2KeDrysRu5c6STVHqn8OyqwK1I7yIG5UJZut+0kfUoEJhtoI34rtMfRsFrDsU60SCYFL
nXpP69Lxd59MluShHSufcyWQqv2UNxwiGhOapkutR6NFQc/zF63DmdLTpjpNt/qUpeE1RI74JinI
ZvpKwE2Ovn1oTFtrIK/qBT0GHFuSmfI9Qt2Rk7pttU9w6sd6zzUGlA9PnL9WlWzdVtMgSVuJpvnJ
bZvOGr2hUGLVMwhE94YBhnIHxm6wNm3YmZo7pU37m5uy/Ai5pzsQorF1KWUaKhzcR0K0Raa6TxUJ
swOw/dp3KZDmllfOZWLbxL18nXBZJWJMURr49tBYLR46bftFyEnNnSOvpWoH6Ka5NZtaFluhcGPz
tVydWlcEqRxcValSXefoM+AHjGHW0Xk/q+oGln+OHwIKfPxqTPWXiGp278ECUOQFQ61swlZCxV6C
6N7q4SzrbtcP8eIF0CQbW7SlRxsZ0OEKPwioGjHQL88Ja/Y0dZrYc5NmDr12QLnnYj/R+mGdlw1K
CUervQGqGtcKMw1TN5ryOQbNCLZhR4Pb2GCio8o7K4P1c12VBJ00bhT5Op0V9T53+trw9AYjRrdf
KpzcdmTJ9LO2T56FIYsfsjKlBUxXgX63bFqn8UucTARQNskIPGOwZAum1Nxf9yb/4JY4VwBBq/Xx
JW1V/Y+DAdfDZIxKss8kEzieFCUJt7k8+CHX/XyXJxKeLWMnG4cBKKUO61Wyyy3hViDITHKlu62a
wGhuVWyDXrDeKZvLZhphfQfDQmgGmMt9nA3nz6g15rAZJqeSvQ7Hpoqy56R/zQqRYLLCNB03YztN
oM6NaTZdFRawc21D2Jr9oa/H0R/HMb/Nerpj6U4f2fgU5Ef4MBVJGV+YVhH9wIWo/WUFIa4UYD5l
essBW7Hq8cBQ/ETNo9/QcXPtsROUD+gzascbVLPTcBE4VDV2pELFnxrWGwfTQhi/oKE5GFCDnTb8
ygwdMOgLYytxM6SujxkQtMgrK4pTRC3o/Lxbbpw8bNwcyiS1I64ralxQfkjFqwOBHH5X4kzFppd6
/Y4Lo4Why0Bugn1Htx7pTbfpZVDVEMQQ2dHOo/AI/qekzwJkrhQktxBBLWkPiCCHugicUrlslHyC
Q6sNJNw1Keq/xePCbNTN3KINGR+hrZZQc15qMlRZ6P+j7yo04sYzdIA5F5KC5c9GHSnV0rmMA4oL
US++b6tmeQeNoTwJEVM7YUPsDyIap1vqx+NdnORTsNchBuAJZlXSLSyScPJ0rRx+0vkzUGwRoryR
0ykHv4YeG2GK0LSXIYrb4NKZZ5SXk9WaF3Vu1b/nALbqRqVtU3L7WY9y3xnz8hH0YnMVaSSm3NKE
EuZmddZ8Bdjb0xHbdROpTMmR24vMSFrjDgwHzkv5WObcxdETXAyq4OBLNVe/ovEMDmqggdr38maC
4qj3cnIzzYp+EI1lDa6aKmydgKki3VMjbpGuJYx2dHtz6H7OcwkhoMRPiqtkFNtXApxHcKVqOnmP
nhOV7IrIbB8Xk4NvM4T2a0erxmjTltgK+EZiWXdBpJu3SVzNr3krdbrH31X/ibLUfB1rjs2uw/t6
BmXYwr+NLfVAG2mqMmQkEjfAhe4HabzwazrAfeJ2HquDi/9504Kec6p7GsFDurlKieBSoUi3CD0g
vTedrAv5MWc56XCNIVCS0OixnusrNmTOA21xbSJpBmOIJUC708ym+9GIJP7zecr/JImE7EIlNYn0
H1nLCfwgT/IuVrSheM3thJf7PAd3k/2Hqh3Zy3OOEutaDWKdo7GWitG7knigDK1Birl4FdPX2fle
VR6ohM8fZ51uXg+xSnFPZZvk5KGKV5PKnCspXyTKglJ3nzbDT52bRtEfnOiMemOl/4cssHqupdbx
7rmqlM2iCBmUoO724Z88t7dgc2f7sSjJBBRsacW+TH6l8YMC7u9vnpjq4Ft9jUYecoHoifVV8rIz
iFnCxqajdXEh2sUeSLJN6EvnkqRLXfrfGe7TcVY6C5CAw9iHU/IMvN0vtuFluKn3Bw6U/rkeG2V5
X58NtZonNeKVTIsZCtUzD2V6nIhc2Y+9l9q/GF3NNTfnpuZKDv+vb7jUohYsySLqPP6GVk3+O5+Y
m3ZyAf/VKF3z0P4MvzlfuEruo/IWfv05cdeJdmU9cVbvFDUZyAMcjV7zQ3wbX6Zf7L15TwXe4mx0
jX1JCPvyd35GgXB21FXeGC9nR7YsRiVxccNdr3opv+o33Q/zC0eSSvHifldZfrf7m3l6ukhWBb9C
s6tQlxg10+hsm40X+LOXEmZ/ooFobWzMSff6dth/PupJan+1NJd48W5ppiZ0uqAbeVYoipbFgnwC
KZWxTjs4zIF+psB3PHPXD0lW/ni4ckaDmQY8pClUP8tyb5L/SFYK8DQ6E+g+fzBkIccjjVI/BupA
3BbScEfZjpE0z7QHEglw7Lqt6jx+/iaXRffvRXn6aKs4UxWYLbR4Hb1WKboT3mYR338+wufbw4kC
zyiqUAIxXLySy8bXz2ull1GcGePD7Q4FHPJ0xGIoclevLa4MCutK8Vrs253uWztp/3euNv96Ue+G
WL0oMbdGZwu1eKV3Y9Pkr5FyNm4sceHkW7wbYhU3aNtVoIrxFOSaONkWKlEye6p9bBUvnS/h/exF
/8nqfTfiKiQbdKi3+GoUr5Hd7/R4V/fk+Xc65qZZeFFI3+mUPLOUPpxv70Zc7eRqM2ESmjKiSete
0GzD9pzI4sPF+m6EVcinXsMZnGrBqyzJW13S9ybk9SC4TNtzEXdZ9p99r1XEDei0j61+Kl7pYNqj
wvYmq+EWkfl9cwMk35MVTESL341yFp/2YZhAFQnnaVHtG6v5TnFsrtj0ilfrK+Kpy/wpvixxUnHT
nf6VJCg2ozcYTnydrif33Inhw6PYu6FX64BC6GTGql28Ds6hF9/IuYRj49vaqxzeSlm007Xn/yB+
vBtwtSpoJii0qbHYTVlxTvcESMOTQfp/PsqJkORt0343zGopzAgorByYHyFE2T7c34O69wF8nRnm
w+n/bpTV9KcvKtJ60tOvuYVrC7fION5+/iDnpsZq+quTLtG2wuuq4FR3G5KxysKE8QQHyXM9jR+G
3XdPs1oAkp5iZaYwVml71tZ4tp7BlOdnXplyMgpWlAgwmOeKgxWdufoy9VyGujoL5VU1xXiP0BI4
9GCGQCSS2Z+iRc9ed+ENAgDMVfUi87gLp78S3Dj8Xuj0iSRtLtwcd0q/KaXBU9Ckosau7DM/VD2J
3w7oNUNfVEBIUkAXHO9CmtpXCzsz+IVKG6UR6RyRehaGcpFHCSmO/a7WuIQtaTq36hMwM/T94E00
aK31RcH2FnC0MRdXzhTMv1K6cdAyjdrYuZx3uuoSZZW1OFk7lKp6KcI5fZH9uIM62/Tba5C4A5XW
0rfp9L+PzMbaN5/7F0q+EIejbvWP/+f/T5vLJWj+P5quf+gO/+t30VGPvD3kv//nv7ySVOuv+PDe
4nL5E/9yuDTN/0ZsRrOUDBfDRojEpPzH4VKylf9euAgI/aAxsIMu/+pfFpcK5pfMDWfxNVtoNwvp
qy37Lvqf/5L0/4YLxL9CTLXwbaG//o3D5fEmaPAfRC9vEBRwfPBBV0EztsWIbThlWtmRt4WdXiNd
2SmRuM0G5eHde7n/Z7977115MhTqM2BQQB9Njca5NccyaDWtx7om3lp4GFcUyJxsE8rJRYnZ9ucj
LQv93/stz7QaaRXazFGO9blhpEF7GEliim+f//2rSLMMQJaKIj1qePrfrbcb7Ltrhd0ncbc0H231
Monq71M7mMg+aLYvv9uplNe38ERKY2tIc1CTTLGF+dUk91HtseJqxVOVjbWJG9RMR8BVlUvdcFHC
K7Y8fer04Sl3Ck3b6EMT9GeOv0tgOX4xVLQWw1Rm1NJ+vOwJ7343NitoZ6Y82cbDtym/NxOs3Koz
wqTTl09nOX1ECO8cWjPWlqmZ0OJ8QHu27QfMfwyA4mdtFo/PU2+vn7VE3UeBmqTDXjh+jB5htirm
IMb9uXut6O7Q0CykXXBJWvsbaBUENopbg/iWijNz+PTh0I4ub4+mZ/og1vyPHjWMBU482na0qkc3
smE3D4liJeLMkfF0HJYiDVdQZ3hCVV7tEKWUBZFqpnwoBHuZT225T11ee3yOX306I3gfFEHZOvHJ
hBR0/CrHVq3zcaRuHIdYimPX5g3czLx+ni3v80VzsvyR+9o2QBhakAwHUfjxSMQhieIv8hZcdXZO
biK/uMTK3tOKc4Fm/fJMFdU5aFmDTic6Vta3cAVL03kKxniLtGXTkBEzJP/zZzkZAZ4zasH/S9t5
7VaOZdn2Vxr9zgLNpgO67wPNsdKRj5D0QkTI0Hty03x9jxOZXUgpC6FbDw0UChVZkaJotltrzDmh
S7FNFzy7j/cS67bRklKfh/GMND8xV9cTeNSGv78KLuKfX4+FWIQ7YCCxf1fpDn+8kJ1L9PxumgdR
FBcnI65sPbkCgoA4S4O2xMXHQ6pjAy40gt+E8EK6dcjzibjGcWq6L4gLXIOi7FR1k5vqanuII3rp
dy7RSH5jT9b7sDTGFUNa25vwJeo2lr3200gob4fqQgcys4ymDhI7Lp2A6MtmA6m4Emgo8OL16CmT
MUX7lcC6YdQdvP7Ytw600aR5b3UJXfKsc7RdXK5TcQTUcQec1EZzDgFV6Jrlw9hHHiap6nq0S+rU
QZVk8RroyNTnbxliEkxbc8Od7wwrXjXXSzAxG3xy9UgKdHCyQhpcEsrOL5LLmz5RND3gWJddU70f
4axW4V6tOAncO/k5DAs2keJ6Mgt+xZlgQFQDcQen4xTd5OdQZLfWGJuXbaQOfVjQUrB9CUghA2ss
eo2g+jwBFreK6GociWgCT6Wadm7waE0wKJJGo6k28hW9sUFTRZ3sk9WMsgrlJOjb2VVq3cgmWwXE
C/KYjZkQxOYlq6xPFb8UHUvWze/kCHZnvWVsDLQX1Ja82m5opk16Fpjwt5Gl+9pgEmPCXnFCoZJN
+UVN2+baaYiI8BNc9ltvdQ3SMAahK1AHZVs1h6VouNq0xjFN11FtqBcRG695ljs1z62xEBy50xYS
lhGHFPa7biZ9w66UBAlvJOaDOFv8OehBgR0Q7KgJBW1/1ikxw0yJrnO0nAO5kF2UpvvClm6cbbup
aX9k+lKWXqXRaAhtxV1af9GNxvW0dZkv3b7GUHlq3aH3cDnJYgI6zJpmtchcJXA7OT8l+Vop0C5q
0cGQGOWd7dCDBl4eITQTqlHgraoiigDPC3b8WVphyqqXZfcQNxLBkw5EQLAw8F4PjBORE29jPeeE
JmBpESZYzvZe2+bNxtRqfYuBJ/12qGbrjKXQoPQnt6I5owyr8d3WKlxKRVm86g6st12rNh3IYQSx
HsyaNYg4lxqQMNXuGNOruessA/OFjL/9o7TKrPMBtZ2XMXXtmuKuLd/5ttY2WKuIiEjyDJfUK/Nh
kjQae6BIdzYTez9Uwik2NPgVM4DbJbAK999sCejRkXIJpNI+uWY983m7jXu27HZ656HVASs8HI9g
DtsmV6ud3jbo9KYRB3dPXaIaEbEu3SOGf9i7Skuqo0+iYLde0g1qrjKIC7iDaSjmbazMXbKfY7YW
XgVi/0KThZwctS2UOzwMzcTrE1TYAd445uxZaxahYVgTB2rrbBvr43JYFNvUyPLGjzD60z1lkVoa
ZpkDKaLXOjlRYGUPOsD0E2wvCd+xIshYozYi6YgaxbbC6vfk2GRjMFhL88IsTUK3anMYHkZDl7fO
UEl4scpyUWOV6txvW5ENx15pCPQ4O/S/6TNtan+ye/sEB4RpiqG4/ejHAJbzXTKPylnOE8VmAp4I
JOyfAaf3nPUZcDAXUxTwvcErQpDKJdCkVnahOZoLfcCZGBOvS6MeD8euFog91RH2MyrLwzzo851Z
acqN3supDGQ6KHooa8V8i5VKuPsmF0m3cxABYiAR9+gnJQtOFRKNVMxknqc9MUVdCbjTtKt20vu0
SegouZX05goluEeEJv2lZJgb4FjVrsxgLDq+dCUC29/EddeuoVM3ZbxdYi3WgyGDB6C0Kokj65Jo
VEKRNNm4t0Emt30MnREMekqskgFb+gxk6OahK5S1PMV2Xt4VjCggiQlrUt+ZOigmHBYGJtMa7N13
ZKMxK63EJPqwwP2PeByFCcwnCuM44iSk70SrzeBlTeK8TagxGWpZ341BlrVW5jskOErfNM7RXzK1
1u8uRuuarywEzfl23jQXBZwwXuWlU3BlpygwiqOlNl1OEmfqsMXXLjmRUaNJX5SjVPAhMJoI6AVF
I7eui8e4GnXTB1VN31uq8lbISI8cGsVanO9FRQ83yByiBZgnR6XwCSlBLblItX9rlhblbkvsKG50
y2xcn0F52LRIMCJxQoSBy9h2vI4OOJzPpkt2fiIm0yHBIiZ/TSejFUwNKJ1lT1TmymC2afboi6ok
CCaKRvic+Nra78FgngidwVQkIV5LkuwZU+lFMqE3nkTwAcVOkCNBjCXkkKc4udYSxJt2rnyKR2Ou
w6x04I0SMxtISoxa9KJ93aHhHHImnojEotdoXOOKZa1stEMyW87q6y287A4ln04jeCrETc0G/n51
5YAYg53qa+ZW4xFZd07kWMYX5XHOU2A/tXK6kk4DbtHok/G6NvlKFjK7aEKAI9z9AqK1ooTopjG9
b6WKxxQZDYagFNiTMWRMsUDdW9lvC3FRM5dORpvtTDwbngsNNXr02ZctfBr/eELJ+NO1V8dCRHTe
lvTaAlJpDBByPqj4mVw8x/yE4B+atpurlXfsG4T4PQ22RjMd6Ds3NolL+pVSk//m6WlJWC5fXPY4
iI6ZV7Va9hxi7kjqm2vmn7Zd2VlxJ82btBpi8dZJHdbdQFj07LeyXaFusNl6t6SOtsmeRIcTBYdG
EnzVdXjqzoGkgaL0pQHsr4/fENakkA4OBv/gB1pHtmXSa6GlZvIumkdXDSMh5tW3VuY5m+PdD0Ea
IYMDzBXfdaVIl9dMneEce0UFfMFVpKiaU5fK2dmy+tb9Zkz19Ec3469A6bAb92OXjabPxGp+L/B1
GGkQDcklnO8C+9656+1CDkrh25NGnCaU2UtqTjoUSj50lT/QQbutCyANHsJk36eWuQRqjOfvJtVy
c9gI8uj03RohtgctSTkbX7SQ1c/oZvr2phpV+33l6AJyYVglbbEJn+ttL6WmIeqFut+uzBUGlkSG
uMBvgv2g3qlm6TcJVHaI+qJ4cIFu162hxOYjyTaYiqp1nyQbQj5g+0dS4OgKx6uzeKK35+tCCgd0
tBTtS0y61xAA3zZFYM6G/t4mS8y32NVuFVoTaJSnZpm8GElmdIm8KzmvToXJFNca7nAsuPCRj11C
6VkEB3hybVxjQ/bJ4IYm0WLvkdN01iYZqyis06FZNoVgM6RKkOBwwQ78G9ZWo3ZNN5sA1V20QBO/
D3C0ywOnfmMhLpks78OIDW0ZAvs7PQYtjZnfrsZAkC8SbHfaKsBH466t5956alfZWKckapsJGZjq
NCejJMrxRg6jNez6ZNCnLb7MEgaOII3HJKWEEfaOQrllqLtq2bYdsQFBBv4rfOD2M4Y1ZZQfcdmw
0xvCVdk7LkWlguKSk+t6WQmnBDQZJy/EGjtvM2k2kLdznWhbpS1z8W2wq6gBUBJgzfy68b7SzgI0
oyWS8kC5IxW9j+9Eofjg6DpfwDhE7XyRImzGt6dk0SbskxFUekVWSje0ZaoIK0D+nmtoFQBm3TC3
0uUn0JBrkDI9rs8D+YHfKM8azTbnoCM9Lc1b5TIjkczZYdUcdT4TuIk2rdZY7cE4nUE3vTxVxnQr
CBFJL5pmwaJWQWnDbnKK1+yOFVbhlF2sBTYNVEzjKymlMe0UsTJns9O3SWkcTWvdmMjypoOdOCTX
57jsVgfREyuxtZsoZgoiew2Cfozc+8EZ1/SxiqsF/I0j5TaaKntFWKWoL+6SpS3B9+o07axICvjE
wuwkSq4kmcxttsZqum8pdSWbsVy1OuzR5mg3HM+lfdIrhCuhRBsxo7/ohOLZDol9gU2Gs7jNSrWh
XNwTUU1odCn6Nz3Oq3nbdex2DpDWUXHItPVM4eOgJa5EPpf6ts1M3bxrTbs7zYQtOzeK1owCdZZi
5hPwUp6be4d9ovWUqrwb8HxwCi9iSzpc9urIRNwayCCDbprHNLBnRc23bouHa2jg1ZlTna5aa1Po
lYivu2JJZo5S60gUWKbSU3bHYj6LwyrMtrNVV+KwQuwY+0jwFkaU0dcAY6Bm5K+Mcx5x+sMO3O+y
ZaHpzaOKnw11pA2pY9DS366OWKsLQitThzRQeja+RaKUCCzM3e4q/smtdEfneh57o96Wltq9mKW9
jgdTEkt8U2fG9L2NR1fZMkm4kwe9jNvj0pcDPoRqLdUQm8CVhdAc4ulJnxYR73JcrqcQngNrg1hE
mnY75Gn1XNZ6qm3hvt13LV2b4iBWjk2nXuXdBTbvVz2QL1NaAN5drF3hAJ6vpP91RMEwvvvcZp01
5wWpRZPwsNAMVShJqtGpg4md2oyOOC7etSJV0Nc2sGwxnN7UTMca0F8JhlQ0bBBVQmfv42XuhpNl
dIgZDKXn60PJEcehhrGEeUVygxYf+wwdilekFIvIr05TzQFmrM87HzXSSnIs13I8pzoWjvhWC7R8
2E9E8qeILPYmqeF8ixQs+AMi7eWD2pu2vFOymtAmfZmUtybiIL1Z3bZ/0RUHN/mEBuUB7ZiSbw1S
Re/qRjYEb2dJ/AYgR79Q4ANmwOWRk/qtm7LyEfvYJA3WNW0u3XTVY9+sc5vqXzdxgBFUFV6dZZiz
falW6bver63iV0lj1o+oC4wxIA3Zro4obJUngNrM3c9tTY66uTal5IiSouKqxjlmiGtj/iAqfGz8
fNKn7lo4evJAIHpcH7TcLvJ9VeJ155WqdL631dp+l000yA0nV4R4g6m28NGOoK0mTUVXOFOLefIs
QHTqHVbTxrvzlFVeDdJi6dW7ZkL52kkOF8uszxcFeDx5YWcfO58WlMu99bkkehHd3kNSMkUgA0nz
u1yN2QIkudkPl0KbrepuBtJIr1W3q/RDtq5DfyEVziidZ1itG180qEd+IhK3KbIMDZH2hHpX8NBl
syKu0O21ItLRSm6wX8sGYjjrxdgIJF+mT/GuzHyJk4+Cfp7wACpBRL56yE6EfplXyaId05gz7Avb
ttzdLfiKxFjwNHK4WIjHuR6LBJljE+cWB7zVGkXuEVFevRB7bV1bdN/x2x9mp2VPAvJPOQZNFSvi
0G2FkyWJl+FHCV08ktsSGqy+AzMBuUleMxhmjrjPmJPLuh0RsSRG1Cq7gZ1o4hUW2xgvXlCdBg75
u6lncSC9XrCkXy+KMVERtxJsYCVPdhI390tiKNlOxgpnroWhasK6m2p/OAe5TSgZG7w/UPrgtcIm
XoL+ou+e/VnHxi1AYI/t5rnS/9wPjsyhWNhueHM+Gt+mJFufrELXHydMK+K9Y2eaoFy0MMCUOFOm
Her8mIDZIV+L62WuBCPA6MdAmiutv0IkSGxFnsWuz0NfiiBSyG3yCsoY6j7mcIU79tA6L7VrMH7B
2+NLPR1Ja+mjSlvCsdWHbLfI3LyOOoX+65pEtxbJm9GRbL18DohJy7ak3KMLF2POyMuNHF8Yjjh9
te040h+IIiLjs8+H5DqVbZJ7JmaDhyR2GwXVV8UL4uzBKbrhWWP8UvRU+eZx7e4JEa3ZmrUV4dgq
XPdzXPXmnZD2ekf0JB7nszY7SNldUtQ4D07yRwO9/POcktkFCaVLgNoy7UmiKAQB5yjPpxDNVfvQ
2Ir6RKQzPtK9bqLZaeTMiixthR+ULnKwNp3BA7ogfxpeGElm1nlw7do1fe/WCZSsZZnEtL65m9ra
uenipLyaK4q6Xjeo+aO7GCrQd022ctD1+LCii4ns6wYfx9mbDTu+7VrbzoI6UZZX5F4Y5lRTbF2i
gOEQQIuWSp9dWdYpLaLB3EqrTJRNn42og/uSBpXvWl13PZmSxZ0s+Mzr11l5T+OSI5aTGLES1s6i
60i0BSkqWq461F2dakz2Uac6Zmgi9eTYn1A34JQUU7DpG62ZfY5X7nRg+KwLL0ljZukrYaN/tUpx
Acljx0Guos5G9kzmsudYUM3I8qHgfQR0mbMl9bZAaWy5Cf2sZHrWCKJOfDTD8Y7cKSvx+04Xd3WE
JGGUll0HcyZ4uY41te+4XjLpZTg/DAEpItQi9GGI3zIp+he3a7uGxLckfbeMeqF4TfL6w4CRzVOb
qOWV26Ju2iiTOVxBUKEiZn3q36rOUJ7Qc7U5kvCMCNQitsyb2nG0B7MZUHYpWmmPCEXHFekjFgpM
D9aEkk4UU7IcLSR9j7j3jyCkWqEe0jxCHyuLiOO4HkXOSzsJ4sPTNF2P6PloTrpp4x4Kgzg/BGrn
LdRQrWDaLNjsPlZjdB8p4FHQddy+eLZ6nPI40lYaGRVW57g+yu5cQxvb1S9IyarFZzOmMVPMaPG9
1KQC5tmW1ZJH6iwS2nOW1c9iqt09oSQSnyaH6Rph6VxEuFpX1c2SYmjP6MY9AZdttjQBBkRsqtnu
jIk/acyrB7eW5Z1uU9YYM4sFv1UT+z7DA+2eBGsECWhUzHBks6kF82pweDSG0lXO+Lp8TRKHVllr
k9rCG/6RQO2w+++V7E4rIz3EgUocrC6ON62BNYOXSsUgu6J2I8MrImv6brOlI+1uyrKr0nHcJywt
y/cmmvqdrivGiBXbMBCdriKVOh85EeJuYssaLYRTzXSFUEPcr4ksrii/RReDuVSm1xIM8qwLSkkb
lOblYY1n+9VU08IO6e0a9VFkpBVSMs3W+84Z1GNcOdqlMqmorxSlWF9JDWYQUbntH+N1Hp8Q3DnU
zFDD/XDzeUk4Y0LxIOQzswtO+QVdaQrPsWcaxeT4mbv2P3DrEwxa25jfcSlV+WkZHNMsczQzucpm
AqGd6v4Ug2TgMe46eHamSML8mr5+FqgssWLFPgfpCXsW9GDtZN/hpUANs3Wa8bJUEkQnZ9Vs4anS
tgo21yQBU4uq232BAIC9tQQgdNTW/oanH1YMo1zK+1Ttqwd9oMwRYKmFFM5eZsQqMs106c9IrpOg
Iu+SLkmeRqdh6Xp0nk1q1F5SVO6zmyQVYLUTUeYwVq29RePb/IzZP2H91WXn6oUCjLYa3fxACHf3
aE5zxcgUyRvlS6a4iCSOOpCu6C4yzOZekEhyHzgSRJhJEdawz0iXb0O3rdKHLOlH1Vdr3b4Vccbx
GOdjgDNjAAUIYtUptI1pK8g6O2vCw6RyJqMJmxbnMypl7BH8sRHiFXsNbCdsrAteV6ogjNXJXnU/
b7KY1dxJqszvugTFOuEI/Qv+PtC3JLXVl3ZBCqGnU91XgjVfEV+vupbWmxbZbLZRch5OmAkXSVma
s5YrVqYz5ixdXk+txq4oR8bM6O9K98bmhP6wqk0rPAZR9BO58VB5BCvh7pJQuuLYhgfNFc6k5pPQ
z5sylrPR8vpMg7OeQDl6JP9TQvu/nhUHGTunNjTjtQDQacfzmDXgo5Gwa2O0hpNeZ2UwjxMy8pry
AvccpWYZFDxEYi8qlIe+i0bM8KCHkGrO1tIjO5LkOYZpiZRkN5xTFXxHcBy5ZPa39K8ops+9Sfuc
nEMTFBN5iCt8gT/2JmOaXib53UXY2E4459ssM/dri79tdujFg6VlW30ZNvRhw1o4Qey6vmL24agd
qdOdNL3CtvxkUA1ULScw43Fjyr2k5NmJeV86l6vyVc7F56YtloWALg42fyQ1gPl/Ql2U3OqKcSm1
YEHFvDFQ4Rxz50tDyr9fxSVBFc8uCAVOtZ9zYXG/nrBPzItQRwp5mdladBuXRf0HbfUBtvorS/O3
q5AvxxQjEO6QU/W3jDC3mHrCyesyJHVa80YtGv3WoT3x+wb0v7oKwWAmKyl0Eo6FH98wLQdM7Yaq
DGeUbTVbILr7vj6oiBZ/f6G/fUrnuDz4I85Q2Gnzmj5eaJhcN470rgwrWdsoxHB5X0U5+XzJ4otL
/at7IpkIQgUGT4UT/HgpWRTUwRSeXKKb7YNCH/RUVFhQ/P6G/n4VQ+UNCQ1TobML6CesonUGqbnj
UIRr3UaPsA/2SdjodH9/lc9IhU3ZFOdchqBl4oD+mRLJelyStdXMQhNfgHu8OOUlNSp773DMCJ3c
nP5NKuXX9ai3kIXJvRnmZxphoHrHbpssP6OjdLRkHGDww/piYvmXd3V2r9e4NWR5n97QSNcfYEVk
YTWoSpjrSrMTJocXQa0ObY7x78WiQd6dbVO5KYA6PgwcoD5+EYjsECPn6A6xySm8WYiTivsPp0Q6
XbqlXFVJ8RUP+/l755JE93J3hEFY5/SJj5fMUr1IRrq7QU0Gxw6bI7ocQ28GBvndwe+/kb9fiu8Q
Wo2Qi7NJkvVpDCv9uljWPJqBoruVL9oG+COm4jnL4qsX9/mjx7AdDpW5VUdDL/hGPt4VS5i1DNxu
oBDDIrH0dKygazWOyr+/pX91HQH3yOfIALA/2wsXeO4jMcf+BOgVl3+bzWU92/ru91cxPz85E0st
h4mc5QJ3WEifj7djStAWN6nLTR+K4aL8Vt8OF+ZjfKtt1k20nYPFXzf5SUu9+aLbO9tmvwbNZjy1
z91th/3Te37f6l7pH2Q4BTJcgocpuLtAVx24W9q5Hl3zfeqnQeSd2xleuW5Wb9nkr7+/C+08Jj8g
f7/uQuCPfL4L2z3f5V+Qv+m8isMllpvikVyXoEP3kmD3yq7oWofP+2ZtznLBZF8exRes3GcdH5we
DxCzWyBAFl22Px8v3acuPWfRlht9u27mp4xK1qNzWX5ztG1+pGCzXx2/sOnan6ovvEc/ag/+FxAk
ZPwMCLLkf7qy2mFqJlUAQesyvl0uo+vhkF7P2+n7Fw/381TFHMUyDxAOwUvC2Wd61iSvLKt1N90Y
3jO+hheGp/oYMASoPsN1G98T7+p/FVjySW76582x6UIGefa//5VD+5c3Wrl21Fcu+1dc2/b1ydwN
u2izHrKTtVP2X7k+62eFyIfvh1t0gToMIpBYyEzj40tUlNysyGVKN5NvbcVBuapP3R5zXO9tCKcN
lgHh6s9h5Bl+52EI88VQN84//u+XB4HDR183qVt8vDwbejvSaWdukr11aLnZ+Rjtrb0TDDu5Y3W4
tG/NW1yixtqX3koIqZ+9ZW/Kq3HtnKyTvXf3ceAG6tHem/svXv7f5odfT+afv9rn+WFqYnVae54M
9kpJEsZgqP1u0LZO4TeFJzuvpNdeeRyrYJao7XwlNPvlXfm3ZwNOrRE7hgfgrw/lLx+CTVk+M86c
I0rRnbFxEf06B92fdk6Yn5RH5TE9Dld4HvAfcR1diY1+VPZqMF3U9/V1dxA7DpRfrN36eVL88Dud
KU8iBZHYMXeyNf34vhKt7KOhByuh2Xa7nIYr5edwZx67q/zghs5Vfl2F7dX6QAsXT8mfzhefyydt
K2PDBpJE0MQW3EXG8RnMRNnqKsALSjhsmn23jw504wLcE/b6pjmVSJW/mF4/TwCgpriLYtKLiEPH
AFT/dLtjolOOW9IN7mW+c13s6i9WofMh6q/P85dUEc91yFmYVrj5jxdolh5Gj98hAIIwbs8hfme3
Cb3c5LjlPo9FBblhjEznv/+4zxPkp8uSRcBdOcTMIzb6NIFmhaNF00K/rCJSZ0O/SNtj1ZRs/v2r
WCgBbJBRphfr09NLM4699ooHYOJ0EpdywWiZun931/rrUzxvxA1ibwk5PM9wfxkm5pwnekFqZyA5
6tBbUKVfZN38xYns85fAVUC2CSJC7YEyQ//04acDZVzM84zA6tYZeCPSNqx/FWYt+CiUatpe/9vP
juVcsDtB9q/bn1cBHEtxkjRzAw9qbdx0iitv8XGb335/lb9/fohPzuOYVIzzaf/Td4DlYknRi6tQ
xtavUuxDtqPZYr5Y2cr1mkPDJLhbfZXF8XlmdZC8QL8LGEPmfPPzSd0dVzeWBYEntFux38C/3YsE
EfeVbP6U8/1fyJbkWzeM3dt/XP5o+v/YIOL+MaR19V/nS/1TEfX/Pv4RgdSfv8lZN/ThD5xe0BDd
jG/dcvvWj8XwS1oVv9Xnv/n/+3/+qUS6hz367/98qcdqOP80jOqrv8qR2I7/5a2ff/4HBdMd5orr
G7BzxeT39uvX2r/+93/++rf+UDFp6j+Ey3dGsD0GHhxc+Pj/EDGZ/yDig8wUBjGRUDpo/z81TML+
h4MfMnMI1VETkQbf1p8aJoG8iYM+kxpAAcOGgf+/d3/9xyz0h7KMp/Hnn/9aC2F5+TBboW21UP1R
heI3owyqfj54GGkft3he6bC+a/KYCxdJrZ7FlqfRSa4xlFJJqsrXzpf6AOuKwWOgTYp9TfEq2idr
q4ZN4tIu0OL+5PZDc5cY83PTj/V+iEbtqpxr95jj8XLBgJaXsTPURaD3WX0J+dzQEbfEpXThQU1b
3xNDQqOukr08zOnq7J087kNLaeju6LRijqahYPQWWfkh64Zh88uZljAGyvIS+6J97dbLMZaGedSy
+a5y6/Ry5t/eGnYH24BnIpxoH3ePQ0R3jWTMfqM3zU1hmkheyQkI7EJKx1fKJN7ay5SFxfm8nNPI
p6W1uHCqSWpuW90YIY2BB26yBrkM3QjXJ/1ahxdvxZazd3PgVDUh7q6MTanb8mUqZmYZQ7x1Z7NF
tSZTsEYcRcyCmx2sgg7DpBRDiEmAvNSIfDpoBVVXsG/N3k9Sh5yZaP4SP2HEgz8XffKoVovyU1fA
s7QGOERi/eqbWorLaF8K+lnarDytnab/LMezNeKAVRJWQ637FJNpcOjSpbnD/S0OMGsrdrLPi/c5
1qEwKrmZI2Pw+2RcdrKuKtw7osimt2FsByKBdw7uNg9T16/+2JnxZWys9rFPzJYqed6jxKLPt8IF
FuaxtmtgU5jofZG7yslI1dT1rLLeuhgwBkudKXRDCIaIPVCLs6s27mX10vTBaJrvddxaR1y5JsyP
6/VmlcK80SudgnVTOnv8wt2t0yrd1nX7/ijXFJDNyK2DRTNiUxCntbOnEg9xXuqDXihTEIEubtDw
wOmQwkLAAR7PJg5cQWso2r0myBUPREuiO2y2R1A1sCNSvgUNht8bnLHIYN72AKA/KbTzt+ra5NEV
agB5/d3Vy3YzDXiRs92my5m19kHQY7qsemhh6gu00e20DOwIuwHasjYV2rXcJ1h07xoXU1xrcrel
lOo3hGHOvbAi/Ao5nSm+q0acCqzCCQHUZJjUmXis6brvyIMHqzdjvTri75VQBu5hOMvaWWtQh0x7
TIpk3S6ZlC+xFCh5Y0NvPWeiHdo3s7Z3sFloMdZJk21cdBH/ZXIgqew01FcDVie1cTNxF3bihp4b
4ViP/E+6nSs4LSVI/EInfBfBnJ7xX1P9fkjmn5WemPdynZ5zRev8QiuMk9bJYxFjCI62XoNANLUr
Gh9R2BeLsp2sUoZ1k6CcLHlEoBzaZdvOhNFVZbOzZlotHh8aUHwPsGHDFxbjt5b4iBwFruqEkTk+
KgR0PuiyAxiXYtr0nNRV7LkwVei1QFc6FQAqf0QloYaTIKWAoTpeQM4XN2Uyf7Mj196NpmKEYLt8
jWvZGVdomW/xZ8s9QJh0Qzc2v47GMQoEhtdYgkFnnVoM88fQrTMghapu82+WPs87w5nGqwG87K2d
E+24OKMA77V6A3O9IYWSjabE12aVaohQZyWcoCQu9XEACyrjqW/pQrjVKcnb7JjAqGDak3fbGud9
D9z4pzJ1y2XS1Otra8MaoUqxlm3T9AltMwsrR0ch3G8t3DctKtB+8PO2Sr4MmKeX01HPBwQZ2rLB
BuwhV4TZBOmUdUielLGcDs6YSvcqBVbhDNiO+feWoX6qKWlnOCFX602tVJdOjOOX4cT6nqUsATOd
26jwMU/hC7VFdT/Xlmj2OIhW24RGUhOgMgxZbxA1YZGp2/EUzAutdkQVaJ5a2axBKvUiBF/6VoyD
dVzxC7/XR2tTupNzgd0BVF6HNfKg8+nmdZJtZwvL4zqKyUJR3HhviGS8oFJheTF9LqDDAdwuly/o
1FmxxqzckxnhbihzjB5NS6RmM6RLYfcurnRF5qddtl6mVsYxPC23ddmfbRyrFyvvnoq+3NuufLSL
4iTU5A5DX2xJkzgbNxZIQuqhrhx9Gc/NbsgJdYqM5VJZ6vjC1M4fiWF0O9qt9Gvo1TV+PMfarkEU
eMzW/rS4o/GoRFocxoUoDwlJOp4xR819ntrLc9qWTpgtFnR0Pp7djWU/eGADT3rRPqKeOOWTe+XQ
nvI62b0OIAGbQR9HKq5NyGwxbbLcnk+rIoQf81r3hdkfB3Rv+Bw7N0ahxRtdmX5WkxJ9H3rMC4y8
SomTWFeWbUqc/ZRmQeq4VATyZBT7KGNtVDi03tJiiK8K2jbBKHPnpihSgIkxvxjzuGh9kwW45myF
KSlBcOpdI+38R0mHGUdBoDF/xj9wL6eq3WINPTPbjcX3BYb1gL5t3ToWwia1TyM/cuz6EaFohR+d
NupeY9fWXtMb42ekNc1GQ9TReCvOC0dz6c3XOsFa1i1K9aZrEsoECr/qlYhz7PGs/qA72XKYcOj/
VsvZzI5p3RbXcxS9aNNUHLqIRQyj+pvY1ow7xdDt7TSv/8PceS3XjWTb9ocOKoCESeB1b2xD7ySR
0gtCEqmEdwn/9XeguqJb3OIVW+fpRHTUQ1NSEi7NWnOOWcFK6egxy5ryR5aMoY9F53MzJ26waWqk
FJmh6rPSjaZyZ5bumWxYXZiXff7j0vCG2xemlTtduGLybjIQv+NW5VZ9p6ZFfi1FfjtgMB72bKvo
PaG3L694xMRHdNCsbsdl7j9BCH7EIPthQtejtsmQI2ZcJrVJe5Wj2q6RHBa9/VFE2KVUM7jxFj4U
lrnMMZuwadlEbLAyIdnOa++pBqDL92G3FxGiuitP5PV13KbDfav0dGbprAljo1m2M6YHwjPslNU7
mCAIm7BfMcVMhOcUAx0Y1UTWhYp9Yx8QerfRDqIEt0UsoorocgFcfQByaBOfJfJs2mRkm277Jlr2
QR8fDF2XRzQWV8S5WWAV80CdD46stjhpEL6mKxQzQ9G2kx3KqGposwi+VO986Wiv0UfwDSoeqZVt
qZfK5xKy7NEvg/m6iuoYX6GPJri12g/p4PcsIdYsNoPlT4g7zOZ2oJPYHQGAu+HEx+4eYzyZzRZR
kfXFJ50QT55vjVthFP6hStBpyMg3HrJ4YuJCo4Pye/TqT0ubNp9b2/PNy9wfoxdkHb31EEOqBInK
MXxfrYBjsn7kF7wEMNgtlNtkoKkEFJNsyoOLXfyjU+kfyHF+VDiWHshj8EO/8HAlsuwXG7eri6+B
XXdmaOZpc8AdEFy3juzZgRT+p8VbjDTkp8a5FNbB8uOcHUkMfczR7UFyZNg3Q7bcuymvSuMnC7/4
sE37rt2bc5v67LWwLqKCKULHnbp9xwO/cQ3v0WEvuYe3CnRSYVtdpil98YtFIsAU9lk/s5JCd82O
Zh/XO55Ec5yGZflYTku3G4ovyBddpAMlDA6TZyOT7LIM2IkVS8pW1T1YxWcJRHsDmePScRdg+16H
6NAYvqade51mXXtLDIQ6Y59yR09/n3vYMdr4RVSUvObyvjGDF4J/75PJ+W5n4mDgGzyO4IUv8WV/
GP3xLM/lbZTXcK1n62xasHnKku6Tbgxmztg7QyDJ2gNIcsdEmG1blz09cGpEgfTY8+XblEYx0+aI
SlgGXZruo9jT9/PUWMERR8hYn6V9VRh3lexceWcAFce7mN6hzuk+UGCwkTB0xPmVYlZ3htIoME0M
VpUUebhMWC6jArvtEqBt6ZvOh5CUq924jMtN4M6ziYO0JeJlwaZy4S9ExbPqAch3lTHejSbQwH2Q
Yw+MvTa9Vz1/BCFlQC7IlTkStaGDNDli7+C0EOesrrR84zMDu8AtfATP34LFWK4djGcvJqRdjlww
FRPyazFBEEBjy8S9dUTb7mSdYDOdrMVkMra9Q88uZ0qmQ55rIMUyXwOx+wbk6dC3pC44ObNwUcfH
bIzw20UpErCSB+wmzD+svXZzkWKm2Fq+mgjQcLbEuRD64XAjdDkZZ+WcrzZTD8tNP1GCKyRyzzm1
bmuwR0R3+Pf50kFJ659KLJgsJv1DQdTpTvZLcfRszHm+jwlUufIcIfF4Htt2dxjbfLiLG3GZO82t
B+F3pz3VPJoYpu6bDDlsL1JN41XEV4RexztnpFMuQSej0JTqzBVGdKhwnu5mtuA3oKvFVWxNYt8U
nnNwc/xOhAw3dymMm/NFjOMZ5A90kRhxBze5k2gFL51uNM5GeqJX6AdRCJoEOO08sMjZvkuG4n7p
pmeQNNYRJ+kYzpYBYX7GHcKOuzdQ3PPZjZtIa9jg8ZR8lAIsTaVUcG/NY/aImSeD1R8NytmNo6kR
bwWo57wiIJIj4SZeqsThP1mi7pIIzu8WSTOJJpiUwhj5/MZA/rlFprl668onhTriGlg1bxuK3eHS
LRPsxKo2npDPp7uiQMWoIzR/4DiW82VYOLDm9jHz6/K2AV7NMTIFl4bEf8cMV9y77tLtUZwuOFdr
SRKRN31r4YOHaWfw2s3If57ruqge3c7NcQVMzEMbRYnBqZIKKZ4b2Z+mhv5WlXrZw9DMVNtJ7tx3
xDWeTZQ6r5LU+cDLwOan72bzfDF0g6mkJnoAVVBz1vURLmlzrlif4es7caNB6zKxrNcS4+qcppti
7vyHVtXsCUWi/aeCF+NCj35HvaOur3qiJ7d2O88f/IVwCNlPxrdomWc0oDr5YXWe/+QZc3qWmXr6
8D+VWzQLIneY9q4Vr1+Xxp0Z0VaF3b9NpIkMLh0v/qeXKZ51z3E31EGHo9kExCGqYLqu05Wd20fw
swPFbiG549iZXluTNf+r4vlHpboPVcH/XhfZXjOJ/ksI0eGlWvk9+vSfelXN+79RvvMpnP3/+UOH
r99eV/vWP/5P2c75C0uRaQHboJIKZ+rfZTv/L9pGtOhd+EISZtbKQfwHPST+si2QICZVNCQeNDf+
XbUzbIp9tDrpB7AWe6xN1p+U7V4XeemrU7f2eFnW6jXgC/tETOLkvmx0wZGmbdI7p6p0WCecACYt
7OufbsgbBcLXI9FbIMqCu2CtXRrwI6eCkq6Wc1RgVPCtOtnyndNxHxZBzS9qd78f6XXb5J+RKJB6
XBpUpVOaik90LERne0P8UBSKlDJWy+Qa/n6QNy6HNE2eGaBaz8Kq/rqfoWDONC0ZDW4imyNVO3Wj
57bbY0+p0nfaQP8qtf+nEbT2ZTzPo4u+SrNQKcm1QfBT8wQsdwwRI9vZkfCJja06duBBU/xtts59
ihb4JuONWrS3Y5oieoEmMhWkJlnQvVLmLFByDdjgoTOwr9j4qmvgro3tBAAxg1VK0lhi2rtotgu2
elUpxDWAkuwGaYdoDzgg1PfGigJFcZXkug2m3eoxcKO52Cpkqda1QTlF7QS1th8Jbl/wAGZcDHtY
5+4PMn0MSLok26R3c9EwMGlV1rNjTNALHFuggjHGkRQLUtQC/zxKpVdvewHU/NrMSu9j30Gx2Nnm
ujUJ8D6Rw0fAwne54ugpJUcAH6YsyAPC4uT8edLm8BTrFXROgm1LSmc+4KDxy3KiZCDt4nygyDju
I4mZvMzGItrl5oSrMYqmx2ksih9FnsAeqbIRTzeZK/ecnpZ0n1HVRJqKTpRqGkfPJ78g7WJLyrPx
TfeN/Bg5RfYRfwFpbwm2M38jyBBiHxXQunkifDoXZmjFRfdUrOWdxa+405C+6i+OFOW9aBXyJtGN
KQlaFoHDVJkWInZ1AG/czbNvrBrJN76a/ivp4ZT6UnZlNhwHUWOWtoX+Ki29rLYMnoxpKExluSpI
kvDtGdeg6Br8cXyX7oHd+kzWj7T9z8ou7Wth6+AOzxuS90HYFOYFu//HCX9GQ5rwdLOAaa+2S99l
D2XfimZLTJrzyRomw9hYPUlFeFu7xynKx09NBu8ANyHeI9fO9IMmxSLfIz8dr1rqXfNmmrycZB1k
5Jc+uaMKgkO+wlTqyXzBf5l+JyicegoyKpcVbmjVnVCi6cPeKQnVbV1/yA4R57fzht4LxvQuMS5z
gYUA32wJM3kKugg/Hj72u84MehzWS2tHYd/OxDNalYLX4EOOXO6mZVRk31jDl2yUMbLrScl7gAPq
qceFgW6/i8ty22Kdot4B5LdDG2yOOCs7US27ocE7tRm6lpLalFoE5TXajjYjdNEnQr0qdgRytL9n
VVeObGFi4BdeRPQP719FbcHEhHxtLCbsAM5vYEBzzhr3HL3jywgQhdgGgIhQZ/uasOMUZM6XIU0c
HH4NofUYXtwMsxV5YC7+QNnnmHDa+hn7iUkCVst+ZVP2xkg3l87JRw7oy8eMaT8IW9OLn3vMGOB7
dCw/F3bj3YmWDiBwPRml6y+T0TNpg/bOJK1NXMwRnvgNaTpZvcsnk/ffrL3ACevFxkQXOIX7WWsj
+e5rr7ida/ajVOMBNKC5BlayTSAZYE8KyB3B/B/FLUaBaXhaCCDoNiPf3/eJF+jeTsUTLgaeFhii
8Rr30fziDwlvEsf+jOSzuKTRE2TAYjJVleTX1yZ2MzwovRE2pMh9wo3BaZm0uHHj9vbYhEw4bXEW
eGToJmQ/gC9nq88bpTi/QuPQqiLKy0bNHUPdgDZbz62z0Tm1tzXukst0jPGGv1d8xIXGH7DMdCrW
OY0UFaVi+weeXfU0kdeQbgLSsCi5JpFhkzUVxHoHtyO/EwulwZ1wqvFecQHZfsjYz/q1B8WozUVG
RpVq5F57QE0oHFTptLcJ7ay35exn/mHQHL9B/Qg8HgQpEWrnWeNnq3TxFVkF2RIb5MIjEpea09E+
ArRwCxjYcI7CrECFJLVJgEM+Kdpublucd3mOuC2pLArcSYJ7ZGomsgXXTIwf5LuFg92czb3f2rsB
Pui40eNkwgaaG/e2HYoq2URLm3x3eFs5f4s+SEJMhHmBgb23BzKRRzDpSCnjz3mt1t5R6aqXxJpd
Z6fcdLh18iIdQpXmtSDUpZsees/JKy7BaeZdkSKYpGEUBBPlyypAjWfPXbzNCCr4Hg0R5prY7G3y
a3JwhVuyIawjMCAR4D8okyasZes8lk6p8o2WcgjjxDBfeoxpzmamHwNxU3rU1OeYIFEpChqMlP2O
xiKaM7yDGIXQRsaXQ0vOcG9HzgU53fkHM8uDb0bjtl+o/+R6g+qVavHYAi51C19fd7ZZ24fAUhWt
B5/8pS2tBZChRZsnHw1Zm98IKp3uHWtsiy2rO87aSnfJbVFSCAAwKNrvNeGFjyoeZvhQVFHTNWCH
KmeTUrXa9p5svtFLynd579tl2IuIXKkxH++q1rRDh2zaW5YFeU0MiTluDU6XAqrRd3zbCVmhOh5Q
IHk00jlljf7NPHrre65aFhn85VhtR1miH8Clch8U+Jr3rbDlc+ZEwttadU4UDO7PhWVXMn/Rkq3b
cyOBJrdVnjQhJ48oxbatALGN8Tlu6dBaxjdSYYYON51F42fA2nqUIuEUXqhVphwQQAIsO6k4/2vz
CI6HL3KIg+ZBDVJ+TZpGEzCwDONV7XhttDEc0bk7u6P6ztqrcYf7otyaSbo88m5aXyu8MAblTKRO
FDTnrDvYFkc9aqkFNQW/TgklmckSCuc5YQZI2gFnRhk40410Oqe4rGZ3YU0RyKe3dRM0n11evmxP
tSO/m33f/xGbdn2Nh1vxHvH1qW0wqOSL6NbvI6VYA6jIVK3kxGWXj4h3ki9eqmMmdpzGR6dW7p6m
ZKRDqgYjSr3Ep/NlYofpN1gTvI90aqh8mqXs6ajMTic3RTv19V7OPUzeNJ25rpHdJBmFi2ov59bG
n1MYdlIxE4Ej4J52HavybugWLIMbRXLWXZnjw76zGgo1F9qCp2WfNcp17oRsiIgxhebZ2cxRRCu4
CrwQM3zzbYBakxukN258n3rQBrTEUIUZQTRUPk0qmxcl/AXKX9TIYTTQjbV3HZCoW0J/RHXoYfMY
FxMiXeTMozTw1DRqoYkkZfuhTth3EjhJYRIsXt3ddiPBwju/8NtjXQpQAxOFS72Z3TQFhdTT1ONt
y2gCGqPwIN0J8zw1GvwpY5wVyRZTX2zf0IRubBYSQ0B0Qkywr4Z0bjeaI6+47YTHnkg3M2uXuQj/
sq1NOewTSmvgLJTpOdexrPPV4a3Z2PUT4YfXReNNX9u0Qivssi7mYWZgyAKI5A/PrXAidpDQnfyN
09nkbsXk4Vks8uvv3AMnIm83IAZ0q5ZuOHemSj8TvwpFzPWqsgVNgTNya7UOC47SrR7h/plDvTW0
5xG+3DEHm9Vsno15TtxuMZJytTFit27uKKFqfdUNdhpgMYnsYA89cDjmQxH70ASMesjCfECVuLEQ
Z3yDHKMljdc2c3ZRHmC7Z8+kU/smIThvD0ZBLGdEsGZ8GLHHCrQkXXluB+lktDvMsl2xT6IoAdvT
i8E5Rh5e6zrUCuDQVgJ2KXDY6t77akElRFMZcQhhXaZP533TNf48GHrSZzkYVBY4V43vGPxe1FOf
rChV1m42dWp+isZqqr8Sihs0t5mjG3y8pBqxTNW0BTmwVF728vdB7Y8KFlfJ97bS1Y/utNDwSjV0
U7+UD1378tIhLjr9k/8HSxI81J/OrL8ois7ar68ESH//8X/VJDz7L9xKiJepPfj4H1wEjf+SEjnO
X+gb6chSWSDrnoP6v2sSdvAXFQdkRmIlFPPXEQD9IyUS7l+r/QyKMpKxv//an9Qk1tPsf067kmUE
I6fwLcFGn7LJaaWAA6Sc0wbzTJH1dXQ+aJFckMRpRcfJH+zgi1vBfz0Kwn5M472j9htDU5BxqFI4
Nsr1k1N92SxJwipo7tDqpKFRpvOH0Rn0th9MUG0/PY03CiKnl+mhWLdQXVlosKgKnapWh0LD1om9
OYzHAsmBtp8TTuR7uDfeo9V0tNdUOr6DBX5zTIux0EiilF+FYj8XElwYA0Di5Bz6DqUYPtrmxehi
9WiQAn2dNfU91mnnnTHXf/Pnx7leJ9JI9NEO6VbYe07G7Dv2+k5ALGutWCOijhkpmxHaboxyyh8K
jDB3v7+zb42I1A3NrECCDLP19YgjuKk2j6s5RJ+ZXdjAzi48rKr0Su3xk2no/vDH460IahDeJq8r
bO3X4+k81T4e3jlsbXURD7QXhzi+Jj04ObNNuhe/H+2NZ4hDCj+RAF7vuuZJyY78QmoBEzG3ZkaW
eTXNN5aRX5EATFxf6bLVjR9+P+DrehrWlADvAQc7dsvByik/ke7OMyqnfM7mMBHeRz2kwTl5df+Q
6/9LL+W/BvFMKTADAvRFz//6HgpjChxPt3OIZrdUoR4rOK4LeIF3DAO/3j3kiUxw3DiqdoCDX4+D
HK5h72rNaw7G0h28thiSG9urhNr3RiCDXZ0iBrhY1hSC9/KtTsdmWl0xxdgebRSX0l5v9E9lPEHO
W9nELWGNw2ywTtbdRysezD2isoYIRDgeS8mNfmeeOX1866gBskzHwR/M4zt5X3BcR2ApYmQyUxnR
tPUij76Nb4HX+bP3BPmzx9z9dz105TGf3NrO8NoqhrcREqSo2LDF5R3nrebmz0fBCoPjB7Ihb//J
FCbRhpAcFRMK7FvzlywN9GpcjmlI/X6cXx6WxZVQmiefiDrvL5/ZQO9JpVW0hG7vZc/QtBFc4rS+
MeFzX5TrWSiljvqeJ/HvFebn2RJlvO1CYWAd9V3TO+Xz+32UK51mlAnEofYgkCBm0NPBE/YRAthx
ZCsY1f3BhCnzh9frrG5PjJgepsH1G3n9cjo06LEZ6Tls2Oxdjhmizs6HGFP7JY0vRW9tCLvZ6m5/
P+zrOjrGQfIO6QqsviJswLZ9Mqxk5zwigjLDyG9nb+e09hKBq6btOW1zqqvJ1e/H++VrYDzMAVg0
1v4KU83ryyRvdkS/QoywwhQZ5l5VkWwK4v33o5yuQPgPSJWQFOSwBjDQ6VUNFt+0T6RJnczuxYQg
67ady+VgmAa4ZCTJ76x4v9xFxqNLJJhdaBnxmb++KqOl0ES8tB8CjNW7pQ3Qbsh4TChGdywX77wq
v9xDRmNriNFi3aghM3o9Wg/voktowIRamtlZ2/nRZomn9h2f81vX5AnuHXPlmrTBdvPn2bIm2pzo
Bl+id63l99Ksqu/Qo0Ht5MJ4DyX/9liI4PnmaNKdUhS6SU61m3sS8G+U75pRJ1euJxKa1dM/DdT/
eqFbXw0MKjaRCauh/9SiAsB3Sb2FmydAcVz4HIKoxhf6T2fJdRQ+Knyf7MpNX7y+eQL61dgTsBsW
cqg+wJJOzwuVlu88orde859HOXlEHjVkbbu8doUnjAuVcrNmaDjhAjadI3Scf/z9Z3USEMls8fdl
rUb79aDhrl3Wn9+J1nDAbDjcPMQ/48e6TpMHOLr2RZbMyLJTz9nwU7H3M22eI5DqKWP0driIfqRW
6e6pYWfvmFzXEV/N1+tvxD5M4MTn1TklTcRZTXxkwZsjybXeG5bVXhaVRWV3LONta/bPeKnEp9/f
hvVr/mVM11q9WuzH2Ae+vgt9UVJJJwArnGzQI+boLocgN4pDLnvjk7IrNJb9eAU0XB5/P/CbnwlN
SDbnks61dzLNxG1E0jrC89BuBvtIoXDZJf1A1GFiyndODes8/Os1/meok3naL5ecVGWusY/H6RJy
z73oIVrFlMCxLxRHX5vLAwhXsa/sqnrnob45weElpqaIV98/9ftVgabDAZmQ9O4xOSAVtw+zDv4M
CvDPy/yfUfyTabRRsxePFD+BWQ3ThdMjvy8Dv966tdO+s5l584LWKZsZIcC6c3I382WELOUbPDjI
6YdSyuqLrPr3DgpvvpdI8FlXA7a3pwcFqK7KVSm3bXK98hwEnjwHC64eJyxDXyvgg+ec510MF44I
f/9ivj2y77Is4XH/hSqD9tkcC8HI+ZhRwowbpFGemRh7t6/i86lx2hC19QLdc8i+/37ot24tW961
LS8wWZ0+xSUxa2M0Boa2E/mwlE51nohJvTPzvfXl/TzKyd56lnqEQ4iY0qgthIU0oulb6JY4iqB/
R6jx3gWdLB0QyQrpx3x5pRz0GTEe0V53VKl/f9veWjpW+QmViMAD+7H+/KezkCxNXdWCC5qbMggt
4QxbHbAjswAPo3L0UaL8fsA37+BPA54sHabdmm6XCBlS3s2/ly6qyizKk0967O3/xddG+WpN2Vo1
In+7+X+6tsZXTo/txA+HtrW/y3aYz6Dxdu8s8W9dENUUSTWOVd6R689/HkWjS1Mu3zRWu2nLcZe8
deBc+4qnt/vze4dIl6AdDuYCF+/rodrYVFhGUj9sCA9afRjVs+zd4thHcffOTvatt8+ndIPxlL3s
L+9F7qRLy6GA6GMbzjpSP0iFkI/feRneHmW1jDvQgdjEvr4gP8gISW8VqQBR7e7pTtSXczX2Z7+/
be+NcrI9mjPNOcbgCdF3ZpZXg7EDAFf8r0ZBDUY50eFIfPoeRKQeTANzX9WQLKQB1wKpTJN3XoG3
riUwOSD6lA6hHJysINkQLQ4dFxlyUnZIQlQoaSL7verM+ruerPoUXVl1A6rTaJ5ORoEf2vfpWFth
kKZBjW7L6sFazG67d8leCt75Tn8dbS0Coa7iyM3Rc/XG/vwFLe7KiIxci5qIMMGUGMB52UWOJoCG
ytXlO1uaX2+hi4GX4xIfrOvyqF4PZ4nEn00zFrQEC2vPVgrKoELS8fuX7o2Lci1v3Y6C1loL6K9H
0X6PB5+yI5E4TT6vBhS73birwAc1P/TwP34vgBpBGOfSwJJYp8X6AeCvCDJhhZhR3WcKXCSIzyW2
vnee1d+/9+tXgyjGtSYvoMlQxzrZe9aYLueaAMeQ1lo2fougmDdyZwGfnc+yYO7QnfjasbNHZ5aO
PJgD+rbtUMAzQwcecZbgLMBP7il6AzKpOJw3+wCaa0D+gR+kpAE7VlnsI1PGYhdpvBfbYbBa+/Cn
jwdaEoo+NgosfL+cnVWbogtqbc4LPd/sHl3ooLa97TQQTLKyuv/9aKerLMwI6EyUk5hO0Si6J284
T2zh3ONGYelSu9qMhZF97psYQY3i7wVhBQ71PSLK6QvImBArVuw/oAdqSevPf1qXeo0zPidWB2T9
EvgX9WjbxNn4SGnCrC/RNP3+Ek+/Krhr9mqK92C9cZ4+Pem6QTI1AfYBCjqxpBBBg/dzSwzIO7Ps
r3eSHDu2K7x8eNupCr6+KqKGaQ93MYjWXDZp6OU1WSlFKjbKjeovbtZbY/inF+bjzed/rPGrcPjk
Q6YSPFIrFhEf8ki3HMjRWT3q92Jw18+HX/3nL4vjHP+8Y+Hap94Jt+X1pel21CVdoArcZV5mX3PT
M5qj9Nm83Cdi0eNeNeYUYTCI+idY6GMY9yK7ydvCv0FsOvV0qxcbYdAclEaoqrh7aNIs+roUhZFs
W6NDrISg7WnJ1EWgrA+lqpyjJbBHbZw0sm3eyiC6RtmZffe8Yrxlo0vUS0fl5RNUgG6HhiB9AIar
74GnNeVmQXCiLoCe1vXF6GZtOLG3io9zP9GoI3Bmvi5l6wIM9ZLig4um7GCDKTszc6a/XQJg9nFQ
QXvI4QBfG6J5qSEKoxjpF3NDQo71XKQAgmmlp19I3iAZVMv8doRlTb+qauMPmPaLvbQRokX8JpvW
p0nuuPO3DGR1sukJD32YgtWDjsmyFDCZUbpsMI/JaVORGJaECAZUfVDZ6JHetaAm2tSrZgR/Yz1S
rnOWo4fn/KLpDBLbchuVa4wYZtO4OHBA8Kc76fZkmA26FkRdNSaS6tKcCQzrq/3sOJmFZC8qFkCm
hZnuHI2cgGg4fTUr/EMQGErzs4wGcv0cKiKZIIgJbr25Ges06PdGHNsvjhhWiK1hxKusKxk3bUXK
z6BEd0xj9rufEHOTn25Y7nqnSqXkdZyOuJLdkYwqssKoRO5RHa9w5iR25aMNz9fdINkxP42VI59G
ojXKTWVYATQgXCFf87RseHi6VD/yziohAbSq/2BYedUFq/DTJ9mwqmgxYqpHbmihHOrr8QWbS2zd
asVfDO1WeDdytoLonH9WU5yEaUPBYPIEaYn5THssJUgNb7jdC0hwhFgdiXN02l2Tdyv3tVIzVqLI
8i6UiV7t3Kriob5pmHTcgyzcxHweiBus92XQyMfMjo1zBFBLsut9VTyKKb234nlVQPb6SSA4RaZj
jACxiyqt7Z3qFqjp01AF3xfICatcctljXoULIAi9uhoNAbhXpq2zhSEAsqTVJuG0oG7xnFH0JM0C
kq9S07YcCyKPumSe1VGkELbJCU+9xq3QuEi0GZsmc+b6zKmXuCAUMMivVbVkyG5JriF6rdH1dacZ
DH1YBe4A4nqSh6knumwLIdafr9I6yezivuIYQ61lItdm+gjcyOI7GmuMKWCJfPIgCxQ29yyQfboX
YlzcHZGsdXoP86Dgyx4xXCoMwSiRKrDFqUF0WYdYlLi4tBbAJ1wFVX8hUchFgi4zZ9OXrf7UjH5D
OLkODPWlRP5tH8lEyuTeS5VhnFd+p28MbyaU0GJe0uR9qtmMaXnWRbSFC0HPZJB6GcIAiQoqGtkh
skU7N0d76etU7jxfzQbuc4c0EYIfApI04CnuHb7VPhxNOHJ7BJj1rU9SobOPp3y5VcHil2HkDSV9
JmRO2Mwa5T0XESBWEvOgs4cl05i1L1AI0fptiL/dQN9PIJGZ/ViHvmkIf4ecfvlkKAN3s2GDtN9J
TE+4XPMpvklqQO0bvy3rr05miht3gicW9mZjzGFlacfbtATUXsbWQqaHP47ZmRRKGuc+USHPqmX1
gworFj9c5nSCz8FrTWRQmY4BMj7Cycc0I022Lv3hM5aLTB6cFFYt05lWXz0dIxYuKmXSbo3ROSAQ
TFJ+XyuLH73WaMyNjXjM2NHiNyBs2Q4EP2jRMVo8cHW4ryqv2ABvaDDA2s18Qe7lgHZa0aXaBNLO
hl1tatsjcQIh8ARzx59whntTKs8QLI3eFWs7NVregcI6NyvE73uzSOQlJiaCsYIO+fWuD+Q0ho4z
icdYNUFy6MjgXXb4+FNvs5TD/MNELBGfEYCWTfshVt4lnmuWrMGtTazF/mTdiqaek63VLhpDLpGl
P3riMa7ZOtnOkbws97PndYt5bnctvP56SgNYp7Ueqm2PiRwzcepYLzWyt2WH8Ln+nGNL46LAc+E7
m5WU+0la3eNCVlXCrIdbgeQLLe+yOhEsENXSB9t2ydHzuhERa1vUU/5lRN/m2cgq6W0KawSlnoIc
gC0DGbs+WHAU9Dbvpfedl6xDy886bO0IDOIKansm2W5BebCqyJ08PcRDa99hPkndfdwYhbltkFo9
V1XKHOTDpY7JJJQ4VBwHzkdIvMIot3VBpgFybRhZW9SBBMH5Tsp+VPM2fLH5FwX6AqT9GDwnm1zR
Vhufzdaxv4yYJGiWFIX9lGJ8cLmjOssOFg3moya6yN5YzbS+UcjZAsRdIrgk24tkpKRuo5fGcCbo
++4IZjhoHbfZojIFopNR6ADW6SX9jW/lHjlulUEtg8qdrnYOnBR/S3755JMloyY71MacfeySBXwK
+W4Z4k3E3xCsnXH6tkRM1teeiPuP0ZIl/T5YExQwVWSXWZebYuMkNe9HV6rixeiZG4n86OLgrvJG
/MawJMDJWCQN5ZseXyh6cT0B7KzMmPVtMBoeYABewg6R00njUGFtGnZ2mWLQnqsFtnnPzXa3dTZz
iaOlapPs1NxEkEcP/bvrT7Z9AX8DN0BdlrWzQf2/BOexOccOQTe5X235xMiWzSejx7SfMc9u88FG
0thKZaehyCyst0NEimdGhYHQtIXQF04TWIGP7VyZ+Psr4pZkQDzkE+LhxD0biJWEl6NHV3yNyP21
dosjdHZdlQsNe/jmcT0DMwKuEMYKX/rd0rhL1sNThJnxDS1vUj13k+FFlB9l0ucHZ/SGRX/kTJkv
1fUou97I9iTNLSTQIU1x0vJO408W0X5wMUtYu2hqx5pTPVwXKi+ZIGgL2g9Q635n1kvjQTPCt6zz
sFumIXlO8lhkT8S9kkOMFcYdmYrYsDl8aW1V7mvIJSS9ES8dhW6XYdEks6OrbyKRp+c2v4C3TvFw
CCLt5C/M153CX9rWPZl28eJupoIy1GYg65HYjWSMX3SqyEytAJI8mAVapj02c/dQ0mnI9zENTvw4
Pf9PyAcsrgraOiyqAw90YzPxqW1ZsxG6ah2RBvsZ0fNnh3/b2BHWbBxAiQxEyBVdV4V+y6aU7F83
gz1TTONdnnaOdzGNmfE04BnSeweSRBXmS7mMu7HIWivYo9qeWvpJqnuobCxFO0RjwOcLw++HfU52
37mpgOWf9VU9LR/bdohJJPCd2n/MK6PFMFLJ5OuAFpA0hKxj9SNSckFP2oOqIdCR6ihRbbP/MOVd
2WDPTbEixDDnor2aYiT4toj8fmMnpZXufDGA8Wjm5lrUgBAuCLgaLlDNeJD1+zT+PMMt+Yw2too/
pDUJaQcnXtKbeNLMWG2TdOftPI6wlgMgIDsDhipbRppdn2U+CSKqqFeofWtZ+Oi63nfKvem0/m05
a/K1smLGEKx1b/4/9s6jO25kPcP/xXvcg1BI245sUpQYJFKaDY40M0IGqoBC/PV+it22h5Qtnru3
NjxiaACFCl94A7D+1Sd09twJxaUinB+qUDY/2BHdzzVeO3rru0mXHlevKMINqIuAhusaTKgC6eyn
QVmIY126w1+L1bc2KUxEeRMmiLxaCi2TPTi46meMcANKRWGHblhX6vFuFmWE4XTrJH8XboBO/iQD
QneMWMu/54jjbN9mqvtgj1iGbAfL5WRuddWTwyVOd900GWHh2HuhPFScCHgfUC/aeU4BkaREskHs
S1Ie+BcYIXxtV/8ZyrDc2lX63Z+8bt/X5sFFAC1sJ5bhp8ZTGOvTiU9GEuqTE875py4a/pIahgbF
puJ2Bp1LjNN3UQoVJ2n7u4y1/llOc/4TJwN3OGXB0ODINKhDUGeQ14gSnGbLUdgfF+r/B5oqFqIG
qUuErNb6x1CN6rmwxONMIoSwkiY62kignOFmaUpxHEfV7Aq7X3d2l6tokwUu0OwhDfCMKgmBMyxl
IcIVyUM9RfbCuaqcD1FindYiynbTMjufhQ1BbC1x8uj0Et1GKMXBIovjp5gG5E1MjIAURgOfDE6W
BcS8sb7VomweJzlYh9ztxOfOncb7MardYpNgoNvAVCcJXa1JQdgiezWvrYPHhOBHRnx/zBMUCdiw
wmecZqfHOvbXbeKu40fh19W2UR1BlWU8q/z684oomDPIGsCKXj+4YzBukRiqcVtfseMd7XbYEvog
6hMV4jlXVX7ltHXxdeUE2Vu6xJhmQi4A3ZfoNoCo1zI3XagQVsJjteXy2Iech5kaxPWEzNEpo4KN
64z9Qa/VTdiII/ouywaMKrZgiWg5Cin1xQH+F/BJMMxFGO7ZJsW+ClvcINp2dr+tsEupAFbFU9OU
GNkGqR1+WrN1PHRzBHI/ab4sVtBw72W+K5cAiRcRX1t0Y34uY69Qjsu/Yl+YffRsjK2lQMdP5hDv
UeWwnqFJKNgJfvMZ9qp+WCy9BIdRJBUZ6+TaV6Ja9N5mKnrr6B28Mvw2km5uVgDvtJna526grLtW
TbF3tRVh8qv6G5LQfKHtasffclWE2UHMSb7N+jhArqqLrtYUi/IFhs0JwF5wg8jS+jOKLCQFVEVI
Xbr5LiaNXif7D8zVrYcK9tiVm2rrpsiz/CqXhl+XWXmBjFZ612q/h6Lk5J/zHC7XdhzK22xGXIK6
xHy1hJK9bFz+HkBqHHBXcTZ+EQxfqUfVezkg+5JEfflnUqbrdUvb8QMUjO8NsReZBVo6uFyLXQ8Z
4AbiQ/7dSuv2M7Bf97qxun6vEuPJuwQBYxzZFQhZNR4KQspqmwir8jY+VadDQVKPuXeRnIBi3a9x
F9+IEdgrRnvQC9a1YQJDZXX3WYAHCVD88BoFe+taBs71WE3JSQRteTOU/pNIPARDI3y5ml7IG9/O
bObjOrfPAeIzH8GtPLBhhH/X2LEcIDl6d2GZ/NSifx54hu+kH223rf2q/QO7ScQmcIQL9n5Z9I/u
Wuvras27K8+e7qpm8Fg3bKqbRSU4vlEMvwOOQdgl9PQtH3GPmVcy4BmlBVyuPTIRziVjb1VLkNAb
Ev02YZbXyVcHBmtGEkWdbLsMPcr5rquDeNMIZ72qJCSETQ6ZjQg9h8987Ox+hHtoNcMDvLtgRzLq
PMArtec9t+93ePdRVdgNyVAaN7QKGutC7eFhnnyiVizK3JugpXC7kZPwvkq/bpG7SAP3B4js+pAJ
eBiHUrS4KK1DUHycDT0C1UUHHRJ4L1OKnwr+cFvJFtFgH4W9LwteRn86bLHYmqaBf0S4y62OqAsm
gLTKkngr6UubDWRoAg/2cENJdsqo9mQYyUNzYw6hBYatkjiIOqNQ7HdoGOHt1hVym0tvcE4lnj3D
FqUJuDTWMlucxBku2jgkZXB5AomyjZXk6Lio1QoRhY685ZtVuDg1F0WQuPB/Uu+5tVIHDyC05nKS
QFdDerH96bYVKly2hVPHf3Wt1f8ItNa4+9ZTv0nOoh/s2n82Vh6VO8622jvoLsaldwVrl26jInTh
RKLZ8qWRFlsbmMq83E0WYsNICdEEvh0ooyywP6dSHkZSonjXL5Uq9kUf9I94kSDqGIPHCDecvpqp
QN/uO+Z/+F7kdRd60Of0DIky1z4FsakpqUM5aeTf60Uktzg0GUosTScEB/Ji+hj7EkXEBl9RCk6B
kl9CvVA3btY+eRZ+OXPedlDGduiQ6p9DV/rFFq62/I4/lapPs2uDHe6mxA1vLc8kzUuoUX9u2qQF
TSxKDhq3WQgpB0L/YbckSn2TY8Qz1AtV0xjjKsRv7JLRc1MpsGtr3XrZurPEulA5ZYShcBU9rAot
00NdJCWGz0GHfAFOrgqdSAG98aRGYmwABx0ybTNOhVukB9AbcoaRLTJvgPXvAHsgPBk3UdBdu1Vn
I0xn99YVjK9vnl+7GcbJaVHuJ8qw2N2PFcJpy9KN69VQp1rv8fhbngLlJX+nBScPtt6qeYjyvM8+
uAR1xY4k1nGp+VTRXzgPISqZhhrvzzXF0bBNEPraWq67rhT9QOvsIQ8m61aQbn2pRijcJyZgQdoX
pbgGgvRqERWgUKywAC4hjAktOlanu3jlAcvW8XbFNRkvp7GngCSjOlSb3G6AUsJAlNG2h+5K9oj9
nPu5jawh/VkUZan3Q1W7GBZSdLttllQOj/YKaR/lJ5YUaYgCDbtvBINxiHJUkKiQoC22i32bA8SG
G+vvsIpFjnNu4jyCMjxZNyHZyl8FDZxpG66L22ycrmjs3QI85KMqm+K7M8dFs1V5tnxyEQuExRwg
eAWBtmkUnuK+/jhkIVJ5mVdZzMisdj6PQ5iGRz0sI8KIsCiQupMgdLciTTIcxTpSsmvVoJpg71Q2
SY3CTCIGTh8tZ/FF0wEq7zvVNwqjI2TuxBal7QrVzrCiCxx5U/JTLRXJzxq/UHlraZQOazlUpqA9
LF8iXVnVvmGvo14bhGhskU0Vd+1Q2QTGmAF6G5Qq4VXrdBDTPg6mKrlVix86G8qiPnCbJIj7I1pZ
PeB1oPQuyCzZTwPGodOKYvRSDHF7F6I1ygGOk2aE33RdyrsFa2nn1l4aWLnxqFuykrobbGrjXjkc
A8DXpKKTYpwS1OHC0zzGjQRUQaTwvFAeHHf4yWXhwW9BoTWbBNKQ/TRjNo/YzzzTELiJl7CYrylk
jvqu7wHj7tny3fHR7yPyqj0yEzhFUcvMiwDRtqRTn/F6FTUzB02Ke/Qw7PRn19oIT2aAwuR1NPtg
+9hYVIfu2ohFLAzyLP7R4nsGAbCB2zLA9cuF5R99OkPNCUkgO8aR0glks2Hl5QofyhlDk00sMywn
t3ZNF8nZzHKYWnur1xZH7G1Nw/qn7sX8o/TJ1LakYzNlOnvpg0pcjxJbwhPlGR1/qfDAAkJa1jA4
YY/HSYD3JrmgRam86p0++BKjHI6OQ2+F8UNeuRR/nDwfiYgGgS8qvWFEOIYTqhKlv59JpOuv1M+r
aW9losccWDlFRKxdWKtffgwwaaY0RbvSW4+O73TlVetSLdqmFiq6SC9NI/qWa7zMAXFeQ7cJna6+
n42Umo8WnYQ7CEc3xPz0ekoSC+Fmb/FkEu8IAdP6qVbzNBxDNY9E2xZHufWAvTLWqBv4PNb8BeBx
kamdXdS6trZoKbfTEXHcNr6rC70sNwn88fQmIMmHazmMotx5dArynZJjVyC+TM2mvLKqTssHulOJ
e/Cb0h8/VoHb0oiPByXRVUsA1K6boW+i5pPUbai+Nw7NrselslXt78ZptqQ8t4X/n6X4HwZr+H8L
J22/N9//+v5PxXPz+2eWouW7/6IdSWgHPsOQA0zn8kxTtBwBAu4ilhR5/wLFASSAHqkhKQX0Zv9L
49z5FyJAwB0Ak5gf+P8OL/GFwPI/jVKYMwBFQgActM2JAMnLXjdK66XLZSOi9NkJ0gYdDbn2Y2Dv
bRetpmZbElOkiJwOU6J+WLO/zgL1NVqq86GUTMgnMt+JwGDy80jpna6dpKl3g3Zx9t6nTPxiOY2W
pje5gQTh12ITUf+Iu20Zsf25V0Fd9n1+BKuikI6W6PEaSdg0JLRF7GVQKt0XGRIBMS7X9HntPcp/
8MePfVrAb9qgF5S443WNQmzZ7lE1ssN7b6pTTupyccaQ4I6i4hfhJObuGss2Hwijx+bSc4b4MsLN
gUYvauv7hAjuldWXSYjeaRn21JpUom3nZkXjegiPpQEo+ocIqy9Z36agz+Vf6BY4w3RYqabO4a4Q
QxKGW4rgtBWvFEDecfyA1AKMy1OpkaYbP4gCxBm/4qP+kh+VdGxuoVNqFtaxmnPHUttgsM395wNN
SmRNChc6+z9m49355f5T1t402V+/ciybgCPhMooRGjZXr185RR8/qIqpezJOnGl4AvaQrNO1XUwj
QqAgKQKdIXy0lsuEmni7yvWRJH/CKA3XVj8or35/O69b9cxA+FUOev3YMRgoVvzmdnK8hlFVnZMv
vQ1pr9vOBbWSbOcE02IREASYiOfHccpqmd1bSLQG44c5H2hMv4fGMcCRV+MCfgWGlwjI3BidF0zB
P0Aea4S+70B/40vYlqjXfRy7vhmLY9eVeSDu0d5BhpIdmPmI+o1brqrtCCVGeK27fInEtBySlWBi
OYzTEk/Zrh6kr51PIZm2Z6H1X43Rj9bTA63RuU288pbz2gnewRq+xnQwmkCxDCb6hers4X/y+uX6
4B2V9uXyZXYVZJMN5WyPYRScxPFyzLxeeeN1bDV9O7eb379I58WV6tUIQgwyWDqmlgOX+q07Fgoe
IL5XL/3CmTosyedhrEsKXboPFO8wIXXk4mE+mjUg2o4gYQt1lZLybUPhE+Um0LMzKyLLU7NSwSpl
qC4MfeuYeZFaWad3XeaERfypHWra/EcqfWY7mcas5TODTi2hu8G6MCQjacd1jL9hBF7M8kGiNskq
FllXNcQp/mBRDvAq5nW86WVBiHHAuB3V+CvV94jIXC/zEvLJVDCJdvd0prA73dd9ZFYlbQyzJyXW
HPDyIdAKfrMbSdl7lA2jDAkNqQaztoGp4HS7jc6fAgHPfLSti5znmkVvNpZZZjXfRM4rNY83N+aZ
izxm3SO7QAdhL1qYyNmfWMsO03JDtyiZJI4Fja1+sIk2jHDTr+zU+9XuMzpzFKpQO0GTzs7wiemQ
64JZp1F9k/lpSSfg5rgz5CWvpJHYmSX3EhBTYH2nHmiGvQophCefZwXbQn4bHY2r/N4D+OH6z3YZ
6YKCUIHGWXlVJJjJIri2WqwGNth11PzqJCtz15FIJM8VF2BEH8Woza5Wn+9TWflkPTayZ67uWj9M
MxSyEJABQrhUk907KHYGFarSDX6z6NMTeHvqR4BWJq/p8lGpcUEJPvnnHXXWaTsT/9j9tFdgJ8b0
6BOTavfzgE8mf5XjuFZUz7QsoqhEZnlyiuS6zBrzwJMe4mC4cQlF2WMaxLwZ0t+vDaM+8HpzgVHD
2uMI4qhlcRjI1z82lyxIqB+vkX5qB0EnFVmYFeDP9rLnWaqbGbIAkWImzYQeGF9aSm7c3eVXPBJV
pXYeYaJ1D1jNHNZe6+KacdRT2E2PY5fYeDYPVVcyq+LMNatMduD1jmRBRiOPoLnzxWPhzH4Orscm
+m/9R936FCse7Lno04dppikTfFAkgjYOOb4rVTjceOcD1PV6v7xFYzjlAuf/OJ5t5nd7nu3OuJD9
fCyiwuzZvhithd5wXo/Mg27xVW/dSZR0AIBQrBuBnj1fTjuQSAtPjHw4adVWIRQ+qa0ll4b3wfFI
158mYZ4mektFO7WxRTAlb+RcEXjq/7R9a2LhOhRLOGM9Zx1wZcY0RPXBtV+ScsaInDprg7a67zRe
cCiBCjDcvkQy6T1lwzdsV/zJoJV7oc3+B+yMnfjNm5a18NiT/PIxDFZB1xIX5aXMty4ZYe+S9YRm
iBKB3kq+1cCqEIKJqOc4/g1pw8SujLMrVuT/5ulGRgbSPUKW4cVL85dAb82l6+dL3n3xkdfi4dex
NV+qXiV9fKslsIIHNt+oZb/WKLhOfyJAGMrliG7elFl/LrYmRbmNnXlAA9md2hFUi+nRcLrUM1ni
vFFdUghqSFRQBcrSRdvn75Dz3hzREBD8AHOqCEUCtDAhgb9eRTNgrEG6yn10QImlFgLw85rCrSiJ
bVVxoMroK++Eir+e5LFbbFe4n3+/kN9EK9wB69iBEOTZhtn/li62djRHJ/pZj+i2laH/POGp4S8H
CxlHpnxpwCEUD4JO867xeTdvNwxrb5nfwSj/eh9wfsFCBzgnolDydiRK5eJyoZR8PO+Nrt+bDZmV
z7F/0AkmGhjjVDCjWBCsesIRndUm7v39cLwJN8hiAMQYRhl+S1gxvZ3siKXpLgu8nhfSW23dbTiq
LQ8xNiyl3OhngNZVX94UYg7D9B3W8y8jYIQ3QpDuNlOBUXgTN65L25VtueKphEUOsstsFiHHyZjE
Fl8umw+YRqADJ3Af4/KUJA51/ndGgND59dZuGK8O9bMYaXmXSPbtGBhoQ1/WsXzETn1mbXvnBZZR
RAuiq0prtvNjVLYdy+0SxNT10kzjB/yDQOZvysanpXsAnWS27NKCCH+bDzlHXqaBntGTkP7LM50/
2COQzHq0lZaEFsOEc0dHT1JJS8+fcwvkQfFJJ7VuLYoSJS55p0hkogxu3GY0gcaUiED98EH/csp1
4UIvfVe5Is27hzSOzCyWNgg4JO+ATKBdLlHADOxDQVOOW8nP6ZiOu9oEQsE0mZPqvP0XI7PvR28g
QeN1H0+q6D+M/uzlybFEWIxDA75A6lH6ZhP144M79mtrxPI7zhinWQVn/PkEbKlX61BufFVqflbi
1MLNihYV7ekGuUvSxAPkIJxCni0f0biPDaVqZ75NKt/lONJFyjMefKTWGOVO1kj9bfSSJDAikihJ
xngziVKOaieiZsZROKoGHIa3sJgt+YVxaTlpV3SrI3Egnyy5hdX3Tc+2PccsSOC59MhzUCbZsmXD
RzH3sLqaHe8IGtScV3JcbW4lH1bBjVWRv5IGBhGA7uEGzF3Gr7jnVNVidfGblz9wWNZMlIYzl2SS
mM0MMB4qKR9N9J8TI9aZQ0g1UlD2KupGI9z1Kw56EwE2E+ECsaicY7645xnVN4EJtDRSpZynleSE
t/eOT2kw3RMQmLMaTyy09rZiztyuO6w5Y5UdMKBakOjdNLSiq/HrjEPAkt5gqJLrweApwkTBlW2J
R2xNe7k89GOjp58qCV+id0cvjJFVgNeaNhHwaQB76JVqkikL+6/yNvBA5fXb8Lw0Vh2s7E96LT2p
7U2C2m5kfahRisvRjEj7RdkjMpi01H/W5APuiBkH9Ir+XlR6nVFcx+qdt1A0Yg3TqzpqKuQJqcHm
7B1PFuWvUV1bBceSs6kauyDI7uYeOCNSJaB76ZChDY+VZ7LM8fLIilnbVdFqE0mcHe0qyE346grU
lHChJpWtT855Pdmh1oxnncraH3fF6LU8J2EaWh+7JfdKLhSmnUkULtnN5X0j0WjCo+YcTgk/NJ9y
OZWtAdvF8UMcLhZDcg6hf79x/7J7Ri4hChAUZDlcKPtvTlKF8uokgLM8nM8PKgaEdh5PNN/7E6hz
04mdTCYiLAxBATqHI2v79/fwy+ERhebYQBlHIA+I2NDr01zlITZRnTXe2+6AY1xmo5R2uzQkE09W
45HrgEvOKo6131/2xT/3H2lqBCkgIE6z0eUBPAbN/fV1sYSwkXue0kcoBOu6/OiRdclw8STdV/pL
HaGOQheT6lUJgr0dHA6XIkXWUe+qImW8DiNSPGRW2h2LojeF/34SJ5FaaWgfmcVe8Z3E0uwFaz5p
CVh4xGDCpY0snZiNu8t9IikPFHLUbKM1tCr3PgDrmj/ayHuaw6u0MI9/TJqB/nzSDa4JqidS72xz
iR/TMZsJKi+31cPk5tgHAmt2BPq/cdc9RgvdqnI7q0HBjXEapOqWTYdopXDoKxDRgx0ugIs4gny2
sbvknfP5ZRhfDTPvFM6DTzgM6gy62ethLiA++Hmsu4csT+Ioxe0kzrF8QP9YGosvMU9Zf+soMBD2
1nEysIN7trwScRGwDRoblTizgFJc4RnBotrjqRhG2ByldE/iK2h1ANB2oLAcxoHDAw0u0PuYZz2k
i49OFe1eGwT/0ZWiK51DmoWo+W5dMmqnOuacEDiqVkjm4rH2zvR6TRYiGmJiYVoJywXVJehCb6aX
E6hpSkGvPMTNGjjd92IWHeF03vUDy8oDaMV7dGhuM0GanA4q77EVq9Ptcra16LOeU8H3KJaZgoBj
G5S1JLXlF0DCTWFBzyRRYNuRSja1neL8wcLKiqK71oMzm46W1THZNkFps43d0NgM6nwP4pYw8RQk
8cJ0qQHCMNi6scyh73i4t4i/VWgFMx6Ra86dpFLOWbejQyn96XoGGVxWe9sqOxFtnInDPgF36Dqz
pKWSoE6d388Sw1d5RSElHq0DuqKjA2imjweHzr3PsT6UzWZeUN7yb6Q2MFaeXeeOfWCLrIP3iFRv
8wXybKN3QKAIAdP/Jekp+jmPk2WI7z2Rj6P8SuGknO/XDFsRH01pmi3IRhWjz2jMLgDe92qKb3c4
Cs5ID1JRhMXPfvM2Sm8VR9pS1tE9i61an/zzlrpABmIKuFk1ckXyJLbe38/B/+W6KOegOWacdY07
weul58spyCexinsbyM36BOjblMsntzXHUD97bCthBeXy3RKg4Xv+c827ppsQmyfG0pVq6pstvcry
BkDsut6PDlOfZ9Sq9vLtJSvgHMjc9hq1PnrO+4Wih/TvaF42db7pCqxgeioJQNa6U5thMQR3BSR/
9ZVKDgyB4Z0M6sVq+tW9urgp81pI6fAU5zR8PUjxbNdDLrzsfgYHSjIelcjos4t2QR/9QahVpDFW
C4BsvxRjT2ls26TLXPxJmg0O4nTJ+BKJlAa4UvRICwg7nsQ3YNfJ0Az079/pmwpS5Lqkm74NpRcd
MnwT3rzTXtk0LZvav8MZaWYjCXJ4SxlVRG/hf/LlfM4nFWPe6aK3uxwBK6Yc4KVLlz9752Z+mWCg
H6HEkIybf+HbHoKJxnRLS+O+CYBMokM+ILLZbT2/D7kW0oHEEX0z5evT7wfhDWWWzRWVK0HSCYmU
pfVLdSXGL5AcXLDThHhYnZpuNFVurBAQVt8ir2yqtGvbDiN8HVFmLdLB59A27T1zYCAdlRB1TdFi
8hdsYcGebS+Fz1qqAIU+sGSm3uyOCy6BHx1k5vQKVKVuic/QpCr9/OfvH8o3J8KrmWjsj0Pzbh0T
lr1drrFYAG+PBQ5N58J3LIFrfRoctUAVyMM1kPIKwXxgcbsGfE+ZXuWN22u5DezKhCVpPymeRncI
c1qbkfSwapnHVAUfVom3J/4OxRB41tbWPRUCaHRz7JYHBILtCifJOoPreQpBbJfeUWiLHOPL6KHW
aO3PMZkLO4YRyXEM40tH7ezlCzWH/lu2RgGY9zUEaj7vw8WWlXfEExL+4CZpAnvEAwuf9Ci+HtSo
rccV8LDQPy6vY11GU/hbh8W8uL5vWo8sUWBswMPhDVh1h/Fc/qeQWTObLyV74AYcgbuBXhykKGlJ
zpQPldea+1Pwd5fpSDqNVRt+aiWAa+uU1rYEjhqWIKagY41Ojnr/79/jL6cN7Vg0sIxcy4sS6ZuD
P/CzdBVhqe9H4EqsybWlwP2jypLYBG4yN2MYgqrTJ8DQCCn/25c3iwJpNt9UJCiJvN7PiLXygm6K
vL9UjIULniTflkMUcP38pZMIGszjLsBJ8dLfuf6LotiraQxh3tDmaSobndm3gU+mRVE4oLzu0iA1
yWuB+LMpRXvpUGDBPCXrHMOXJuIdYIrYplrjroI5AmJegUk4XFJgy51MeXZgQ+abibRMt6Q5t14u
WdPSwqJ6THq/s+HVNuk4YHDpv1z1MrNqvAKYWXAude0DeR0bzGRjWw9IZmsHzScJyjVh18jxnABN
/Z782i/bNX6HiBJQlzJt+l/0ReYKMkhPj/zuskWR9YFZ3VwCd4+qgPpRLhl7WBA0HrMF5aRmvp/q
7t08621AiupIxHygMxe6kaF7v54YiQOqOV2qGRIBeCUcCeeaa0x4qLJVxxHz8ffr4JcSuAhNBBD6
wjQjYyqlry84WX4A1nVIP2ciyT1v69g0QeFPYdNiETK2WTx+xw2mTqDA6ETR62evq+YtfhJsWpin
0Bd7b3H+kvXRG2UITDxIC+bXI6uHBgIKuc4+p3FqdhKAeB7HfUmrkvD3HKBN9OLme2kNjEk9Q92i
Gv9yznCsifLWz5bJnLyUghjGYMUS5rbPLfP2zhtlnXr1+hQWPYDC4xryLh7gTtLl3/ZVbbra5wBU
ETuzCvtgIRq9tA/BjZppHoDh0afKiYk8MDUZF1AOsMdStZGhnYQfsEfT9gI2KZT+rkdTlKWtoC6R
XjawuEmWx0m9lJMQTGT1O6J2uL1ogFztgvp7qZH+/nW/jQVY9PTuwT2g0Yiq7lvx3kE7uR3Tjnm8
JPAAWPV4QDtjTA5UABYo0z5cHVb776/7+tT0TTdN0LWDM4wkJVPuTUDkwn2MEigBd4tlxzNC6Lgf
q+qJHlRdAs/5bwDP3XkP+ydkgrL2qyPaZ86gD4fMBevIdUzZ/fWUFjOy+y1H6l3WtqBVNiUFZs/e
ZL6UXbPzMzFirV272pQFUbRn/qSpdAp/ixW3+SKrBLznLqF9zBvz7G62Hs91nRE0uPm9lz4pHIqJ
/6CDQg7PW4bm8EfgDh7fK9hlyPao+pr8cdAiTrIbxCqGwrvWkzfDmQAraz6Ko3HlNoDJskc6Pf2v
busUwzA+TQ5mE/N+LFbMJGBaUUFMoJi93KiVDebBwhmfFwtjDTusPuKbmVBAhhhGARxyyUqrbQOf
Z5ptnI+8Puaa5/5qQ/+oS4Bxp3FcfWnOAzGRFc3Lcz1TiBGQwvVgo9yPDAOGKnXRB8Fw0PHsC3UT
zBCB1vuUqjIP0AilegFSp8wYs7yvDRIki0mYAKcCFM7hMNiFOchG4vegvvLnHtwxDT38KtItEuV2
le89jJe568xN8O3+kNJM5YWtpoZqnzLCgDW5q0SQO8WhHUUFlhfQsymQZ9VE7fU+oekc/JGgqcKt
5F7j0yYrqUZxJF3eQbmWFBA3hFhYvz1c1nFslwG1Z8gLPZ6wyvNWz/s42IB6Z/iVbkoByCsd4IRH
CwEb7m+lGArcyYkrnLsIaLV55dZsHpnq6FSoTW9TS/ZwP8LBAXA18QdP3votPfTzFMLU1AR+buPE
g7VPwHLi19rSg8SPVIJ1ZxDxO+mZof1QebV1VSagJJvdpU80d7ZjJ9e5Tdg9X4GXoHG2Swcr7NNb
e3QBJqAikVJaP0JgHofwo7TVPGefs8St++7JDZBjsTZoWmhGQ6KiNS0nmrXMzFMulZnvVSTMz0Zv
iQU8f6mdD5cgBWAFIdPtrAvlX1kFIq/71BV9kH8qVFZyj0PuS/70nfX8cgT9T6zCekathjY88RqK
LuQxbzYPrg4aaK7au5FIACm9FYASdkdd7afocaimxcJ34+mAJsb2DMa4oDaiMz5ryQbHrykJt67B
lbgoK6vwyQKdEqVf4a+ZfBuVLismGzwXpgGH0IpX9lJB7O9iCnItiGzbasINdrtgO06z7G1GF5B2
YNpIPV53IEHODRfM4imOzn7CMZSzIbPfr2fEns9H8HvZiDcZrtRJPjtqn4nOAugqaYinx3SyMOzY
0siJSX3IGzxaEVGCv++E/cpoquaVBmuNefa5ga+KpqLZvmk76nqU1PNGJugScStS31QO6Pf4v/5w
cStlwWHWzNh6q9QYLgD1UYbgi+8JjXnz6oRT83wJ41JPjrU8zMCGAcW3UCVJXC4/gxprEtZzJ+gC
vHEjiFvd1l9xJsO4rQSstomSUgJQaTDcyLhL79zlaPsMI5mbzuzEWJwFuNqrwyWG7Nc0sXK9terB
1NTYO1EH+BQEGqooxHOA2vRoLvHjBRRS+L1Y1V0hVt9RV+XSmyaVqxbTiCPJ8QxDF193Oz9SIlj4
8wu2JTkHr6qZPV7ipYF3QRihZWcyyx615lBuvSwBnLfRtgqKb1A6UtnsEbldKzxaSwIYfHjOfYOY
KYe1gVwtcAvvyYK+iEy9WglUatgQkaGin42O15tgTWQ6IPbS6ScYdnQR95xMUdMiILcwAvueagRD
RFPRbDprRQ/p42U1x20ma9hQSCIt9cmNFLySjbSHYfigE99qkEvxC/6WkZupNINaBi2eddn61IPG
IPSiIEvla6hygzucFqwnGRu6h/M9lBCTAQTINvK9WCSmE4HniunaSOqFtcA0iyhy2Y8DFUcAVkNn
PiQYJEnqpuwzR/3AbYlgrIbLz0cp9hEqE00UmsysIO+lqg+o0KD3QEZ5hEpqKkzxAlIShSCy6Bfw
GYkW91jYrPZPrBT67LC0gnL54IYxgNibyLI69vJqrF4gbnPqLZiSp5D7YC/ORg3lMGBoyMfbfg+k
y54ykv17j2Zs+SgnwLGncxg4w9xlTHIDUGlpuYHVWQ9DB7mu3l/6B7B1TUiH7EtP13jmNSC2/FJY
hMBoHt+fLQODiOouyNvrcWLra3fdWJNXtFYZoTqLfRD1jOEG6xsT3PYFKvvdNihh+dwKG4fpdoOf
IWEEDeuXatilVtnhoEhs2Ts4eYSnIlAmmNWza3NKhbNq8BVqRRVfAdZ34uW6cLqX0tP5hkPlRNyW
7iIDw+3BSnJN2y57M3Bun4RiUzdV1RHC4nCRCIzHSojG8Gi9NB0++TbaCOMxmmwcJw+uygTF46kU
pvadh3PKfWEibQZvQHmdk7vMyznF4AcMInKpLuZ1ptIOSp+ynR74mXtVpAP2nvf5OGHSc3KLNshO
Gchkzni5DgMXYFLODKltIdCdH9n8FaEBMi30zkdJk9bGLNxOra576gJpKnCXAy3yxgaHDvhXDTfm
tOyv7tVlMAGmiLXbR7SUsINmdUes9W61TDRw+XPXHvoOp0R+KPItDsxp+ykJO1r7ceWaVoeHlyj3
NUe16RciVUKNGcelIJQPS17PQbA7JzFhkxgMCPslU+zyn7Zae/6WdNe8dS3mfAbu9gLhuTRSSseK
UvsKIVDsuOF7OVJmhzGifPoIz6EsCad8tzO9qcA1CIbWalXj3fip02R6W567ZJfFaOeorYYbqVLH
kjvsoMx6Sc8vbA5QEliO50w0lvSFyqtuwKWpXjb9ea4hwixO04JpRXTjijUYU5RjSjxF2fIvB0Y1
TqaD4GjQo4cRP8AMWSSYTlDy4JZ6ySMNDGeyrxUV5v/k7LyW6za2df1EqEIOtzOQYrQi7aUblGh7
IeeMp9/fQLd2WVSVfPa5ckmmODGBRvcY//gDRvwGxkNLc9Hf2Fv6th5PK44AU/3cYBnBCqIZLEYc
Qvxpql/LYxtZWFnsBxwD7bq+50wOSKg8sV3vcfhQthxg6y1hFIzbEHBVaXGP+ZbbtZcSmvkcPY8c
qazJEb8InhfBgB0z+EUBRMbWCX0q8liLtOUhI0eoRAuP6cUcd6tAfqNnNfNsCuisp3/2vnlsrECJ
AjNbbCiMmfBwkp16Y67EM9Yc5KKfZO8RPxa2Nk5W4Rbou7ePZIQTHkl6yHS3t0P4HiaGl5xxy5DL
sXJXkF2ix9kbqhhsFJwmWDCFO6H26mzz2lglHE/4ufHsJBQEPZLd0+DaYd5+ChIemXktLBvm6LWY
piSY7r8j16CDXHccGvJGFmR9yguthhNdnMrG5NSltd1klb9G+Af1NruTTQSXfxr9rSO1Mx+GgLtq
rensE/OqX7PFWMisxLmFHBTgJoTxfWaV71t+jJb0RJikvMuiXGT+mjWFrGAHtN8L7rI1lC8IfdaE
9IoPhhwa+p0Mdmbo5MR5Zdrzty16IFn6uclJdBNktLtJhI9Klk53nYfF0WtYrIKQEp9esRUQPC9n
g+rs+2yO2uLBpyTr6vdxtMuG1VltzBUhvJX/pyszPbQxfERhhLjPNiZVL1sQhAjoKeV4Qvp6KnWm
2cegcEW/2jof9fOaEIaxNVlT7tIi0REasmGnTCRFNpFDVx9vlioFF3rSZLES3w/ZJhWDbEbPxT9Y
6p6K52MTdZ1BBmAHefXvZDEBkYh+5HhMZ2J1P6wHdIXLmfAFFoVCDHCjWdNsz8dNZuvnT2FOquLy
WFXT3ufv2pWWx7zOgQ8YdPZIHlqWWz+t5KVrZ/J5AM1kLP5a0hp2r1u0NyECafWa6C84hsybWDVm
dVAty1q2BfICuEK9xQBg8wI4US4AmD4ucQGST4Yy5HL39Y5dTYvPV1aUBJyOpABBQiVvkY1ckcuf
fQim9fvZrXMOwbmp5LUjvFBOvLJ05HPatZb+bVIHZI8GUw6IvZH6RU+usXiReQS+ckIL1c0jUT7S
43v1LEOKBPkAf2p8Cgde87yS059sQjkG9CixUDvgfmCH/YEnbWq6ubvTseqCYIOh3U0OQP2NbYQj
m4M3LcJP1APQ3CYYG+7i6oJ92Yr8Ua2rfEreoUBr7soyRb15F/jlzJtaofjkX/tM9/eXbI0Rq90N
7Jrmem/D8oG3or+3XkT6Zug3G58CmXgPakQWrkHNytJfX2/CEXalrWigeQlzQo3A8SljLEjLATpQ
iGR39lxy/24WVfzVWNhwcG8emFnzsI6tEZSPXl8VOLJAo4+Xv0Fj2SwvJQl/1LQ2GX3+V5e/pJZV
cEqH8a8zXAvEMXFwqkdPgI7EnaQT9jg8ACXE1FI23akM+WfxJI/GTgBdvw4y3ulE6OnxH3TCCx/C
qu7pW90mrsfoacH0QaCM2hEbW+Kv5T+Rm0FiAwN14/WbM0Ni/SrUUr4Y7l7yovYk25TPTKq43NGZ
6LUu0GVKEh393C7aL+WEPRyZ1n0okM2wr7JyFYJAATHwB40ZJAoRavtWDv4pywSmGt1Y0MNfd9aC
g/2zm2CkyhQAvNm0HZuX+w1OlpZ9jxtN4zwvGccMQdBlsObjxSm4Na+oUGTlDHjrNRlsuxmTmAe1
7n59FT9OYph8Q77GrzXAw97FNeKt/WcveHeBy91zUjbCi1XTUbOk+GMUz8lEha2m/0Fq/vvY/0fs
n4+3oRrQhAcWbAf7J2Ryng0S6dxwfbbxjOXVnTqibtKTHgEAUlF3JVllchkR/ghyNVVw7A3/DyNT
W6CMHx4JMxmUXpbjEnBoO2/xWQgmAYWZl9OMsqCrp3Kk9ZZIaTAO0zhP1eDky3VumwYEIFpGHlSa
tdKXM74R6pHuweEPxkH+nqkz5S/ODtVAZRvFZL9sd/lBWk2Cgw46GTTb36YGE8n5Y4HjIWtO80Yz
YEW/InrJard/Gzv8dNcliI8puQ/+xavov5l/BWZq+IQa20+hU7FH6P2ySNkC6DWP+Xi+zlJ21mqX
rtRkHPKXvBW/XoE/guIsAYb0zBokuQgR1k8zlxw+ajd48fyUeqvw7NeZ0ppj5WgC9wVvOfbfehER
zq8/+KcX0BMrX/EpBha3wLh+BKpxD0CiFrnTk6eqLEKPXSjYeoQ7ufizfNEF4JyRb+3+nahm7deX
8fb7C7eCIx2TZh90/ie2wrRY85BUS/mE+kihlqnPYwDCziiJeEEQFVz0qv/1Jx/xNP9c77x+sDpw
C4d6BUryFtDo5iyB0xsbj2k1CG5AEjzN7jXMu7YfT5gUQqyG6yljkVWBDlPYySHMSytHuRsHSfzZ
aolJ/7ch1NslakNYD4HvHB+LCIcwth8fjj/s0ACC2HzUsIqnyJXjFNGkqSWK9yyblJ4GVb4vlQPR
cP++SR0r4cf7hNsQvtYWyQQw1n7aJPHdD+H094/FXLg73Fx1T6BczubHLRk7d7pM1hiY38rCl3LG
cvra+tZhHlkQHU3mIG9Nk2BXlL/z5jJ17H9h6LxdyjhSux6JNQTzcCE/EXQ4ZmYI+xEGdKsSxamF
2hqUTkBSYU6fFOL4hSYJDH64sfbK4zJ/vZy8HylNjG9tLOAJzOFVhhH1E6WJUmAWNBcT2b4pOZtx
c2rC/imaozJ+STBVIk18xKCGtm5XSkAtbs58uOMltoEw7p/HwNva4hZLQLP5bxuPSfEtNSzUTM7J
H6wZqkU4UaKjhd4MmYg3SQjHe7HshH0YaJNJjgtlizuuq/cOmz32a8LahGiq0dImWecR3nwNxtu9
woOAIPadr6H39A5REr9yWlBqLicjnL0Fh9cQQ+7m0oWdnS6MYRFk76wHrHOX7722L3bDnxKUTVl6
RtgX9PMVjNkZ8EpjZCDSzLnYRHpm4gzdJnyDdJqq28JphOqQhIOsZLwa0tTE7platr2YnjOMeOd1
KWy1KyhIar78+ulZP62hI7wUUx8PJMui9/zxjQtCdriFSeGTRolb9fUp/WiI7zmMzDhEB7qURCF5
PUMhBGuKiq0Prk5JUot8kmPM3PHcjE67Owp1UGng9NeuGEs1X8zVTszl0nWhH//bEPLtDBLZP/QO
dg8USJCE3hLWHCTnAMBm/0gz2Hr1n2jzU6e+QQhEd6Q1mFott9eGiBCQctKOqi0vnTFSMf/l7Tgi
FP+5ieBky5UgN/Yl4TQM5Bz4h67RjE3gI9bU41KF4Z7+7ngYURR38Cpc41NInU2hGUCMrv6w2cRY
sCthqzSfI2atRvS8Bm61LFd8MmY8XfXFL2UjDQ903zD8Sg/tDHc7GyqrCGVlbIw3v14jP9IjqM9g
qvjIunxEYgGl0pu6Yd7gLwWM2h6D3Rh7iAFDXJEUaazgXkSS//9UB2S1Bo5HSAACQeTa1pu7xsyk
oyf3qkc9UNQVfKfqc3wEMpoFwiAMhq+//rJvK2O2MY9HhmhJHPJ/qs8xfBLixtI+ZmlO7tm1ovn2
v37//DKAKPo+iAaZvMXWjEj83f/x86GEE6RwlKP4jXpvvjkJACkGiFb6oKURRMMzLsQj65+qrcry
ID7cdTbK4H9jKf10A3jMEJ5QhqDkMjliflywPvCxj6XBcA+T7tgB3aPJ1odfYoyCrLH+qg4Fa58N
we+/vgHyBf/5whAFDCcc5gIHC6Yrb1/iAs8bpKjJhrsoSPznMJyG8CYd/BiQh4vujeHGJ9tj+JcX
9Qho+vFzKf0JCIWgK+yst6VH4TmzI/Zl5LzCtZ+eA7dttpeo6vP9Tg/Ta8wynN9Hq5epNu+NtLvw
5aV1yWI7F/y7yyca1yGAqIedJMhCVt/0JOKyGeppPZ2AnFLMJivWEEIsk4KbSIUWul3uiuCLqaow
In59W99WVhBDWdiQTOHeUf2/bXJiEivWxrbyhzGanePUtbMiOGEL0BfddaqL2SNjTGm/vI0xyeuE
iG42pceG0PgvD/ntlkKwFHU/1vJcFU3g21ZkKccoccYtfwgOOk+GZzzUrqOyUzDgr7/8zx/HzsX0
DiEkpFhKuh/XdJ55HjPM3bvHliQAKMttQXvxqaeAHd3u32tHHKDeLGMKB5obNjGsOwhnffuRwxAT
UUKNeK8JwPmhV1zx4NpfJvyY+XzR0c/lQ7qNKOnOfe3jz/hsT+PeljeIpGOzf3Dx0gVK1WilFlR5
Cax1sJWoB1BdyxiUSTOLmnjB1dttUHa99/ZpxKDQ57fKwbDBy0AZF28ywiJTRHoOKhVZu6VfyXAs
jZndIMI6vASCY2xWKoqXN80yzgoyQiiXE9nxPT8eKsZUUy+CAOYwBoFmm7gEI8tUHYoNcMMsc65E
xlXNNtVoYGVSmrKg5I1I+znbzTOpHIz4zsioYAVlavA214YI9PaglgtF2SKwZI82jg/RTUGTYC9V
Pc3tJF9JXCK+S6SG3BeAXiNpMf7N/CoSf3YKrD4uBTpUHUUpLeDrllT+cBP2GBuOJ3xd+82/HSoU
ORFJeBhlMkAXcMY0l4XvnTMj2Z0bL0Fi/17dLN2s6O04VxpjDZzpYUGzOvX+otEWcE3p7uzj1yps
GHBNcOKDg2rWHuapt0RgGWILdlDmdCcY2pHczKCbRaqsZ6GNu4jHR3aAzP/k2em2wK3dzP1Qhqwk
NA4gnERNCozZ/pcKOcTleMcB5NvoLjm6Mi8pM1z9ud0Ii6qUbwk2mh3LtbZsbqAx2SKIhB/Q48fN
axX595XdLtFDNgXD9DnHIwIpIPMFb48uqrRCDlRTiJlxNVTMQ7EHSJxz3rsuQCHemdU3iE9ZcB4Z
uPjddTYx6/Ywd0SX+jJtY8rEmqmHkUCmh5iJma3lAWxem7JAknPir0AwxyI3vds+qQVlliwqDNjg
k6zeH7uaapS+MTq/JYWPLviiQXgNddlqcK5h6HiClvhala4EtKDQKdzn3uwWLCa7fSr2L0u/cV1O
Z1iEkcDixC4jzffUe1n5PfsLs/Vp+hMww3JfGIrP02/Y41StfYPxmbG9BO6+GuNvqPfEb8bbXRkb
F0jmB+iM+W7hhD6oObCeEOAuIPxLJEXHtCnMpNMMwKtZrPTKvkVZSH4905yAueN+o8kA7IbsBbd7
Ffn9/CEIixFDNY2ws/MK1tKrXUAXcNHmu9nvVeha+Qe1rCefLIyX4nhxZxOMPbnsc2jjyz+PpixD
RVaIDeYd71rDNubiTPanwHWqVS8QhbIwFaczt+3cI2mCbGLkAm0Xe8wIUNXJ/EIruvy8WJL+Ko5r
ExBuSYI9QtE+np8DoskXiF6az1mvKYet/qZqiYWbjwzMLJllI81cnR3vF4Wmqle9IHXJ+H32+tm5
Rmrr0rM/0vVq2f4OdeV48FjNQ2+pb5P2DMBLTmQiBUcVn62mJkC94BIauC/J5NtfNHXVhT0Mio+d
TWK+rCPVBbMz7XqQJN34qa3sIL02jjdXQPhqyKEmVD5hGazhadlLHiBojdyhfUVnATuBOxPhN3tM
0XbbbBg3uEo0VXWT8JUiBhj8vNAEu1dt9DMuTHa9Sw/PiQ1+O5ZpANTOnpZaMmTprNRLn7ys8Xf8
ZtRGmdUxHoqnam08XsaiSU0sbusIS2yiAA3s3V869bJh9s+yD45pR+9sW/gFjzCe7inOt7jBcx8F
nMkqUDR19Wi+r+1j1xu4C2zyAdx4bpnaKRFqcHkWvq/0zRyycgrkYyozLzW+16QCRZFx6166n2SV
yfA8EerH4aagIz1rd44eUG8PCmScckteQRerCJ6rr6ghPdgv6xJ34Lgsk3PbZjzTiCSnXMJ4aOIn
LI570cRYED6432oTRwvtUqXjdCAtZKp6+e/ay2P6/r+L7RAALdtOdsa7uS7k58l7khMK2zi5AQT/
yKmclCZrSz8g01wF9LD3Mt2zj/mw5XCF9DHnBiM1zRLucq5p7Ie8uQMuV7j6tjuyNGY3YQD05FBm
MKwqlEXRqPaV1iph8t1MMoE2rnASPbOB5TDKrJM6nYHeH208CVZf2jDYKBPUnywF4K/q01XtBp9I
GgcN4BcYQ7COCjZUvlw81SwWNKlCKAqUOoeOs7KecoOkxMfOP0Zt7diGX3vUVenvCcPl+jQBkxh/
l7kfaqV1Wc5yz/RQsmVmwYGoIe3FTSgnxc4B+kY+iTPAbM+sWC2/wtjcI5nOQ4gHUEfGZF04N4YP
B7A5448pFPbBxQIMsKld5DwBM5YgEqQ4cVJffADAabhOpokZz3VUxHW1bCPlQ6ArAX3cY5jEDnCX
dfYEExCfuL2OzknXoC5nZFo5xn5TEm7B8+UJceF6Q9aFo17ogAGC2Reb8Hj0fLbuObg/6A6x9KpN
ZseKlhQZmBogx2rRQdkwWY4ad1JFleZ4IdERulG0JLJlojmUFcPEjPfOq22PQgsPP9lnnXycWDBQ
Y9L108j8mUCLTIl2emVJF9t0c80ptxh8Yo+BcWt60dwTSGBSVbr6N1If8hs50QUbJT1J6H6aG4YP
Ol1HqFg8JkeBPAZm1LwL6jyK7AiilgEnmAGM2p1U8dSr8hB2iOwWevKbqDk71k1wX9TkVy9PYlOE
49gtYrGgClIFVA2qsoV37OOeN6dWZcOqg5HEnWSTB/e6yyu+F8QLIxRXILWapwRaKNwT9c7lQnDu
CF6YHbid/QB3LLgLSdhospvMjH33tVIPu/Hhmr+MOa4IOBmkcAw/OL4pA3dnTpJh/hwnc+2JE7EI
/jFhFDoYLYAQDhSjx8gPkN5TI2kQmqqESMg9tTEZcammz3oGvw1eOcOdi9F/pedpcGXio8UuueKg
WZQXPP9uKL2ueW8umYPuvcoYJcB4K2DUMtk9dmv9jkGb3/vpEhJ7VPp3GqwwkmUsrHOCMUXqn7p8
PpAsTsmiPo8zm9Fy3kwGuUzpFanRKT3Wq3wORhCnYEvKcmSfOogDunotVkPWosWRzMrRN1lLEDmh
0cNivF6xNJ8HRSFCkErg1JUmZG1IYcrKZMj/8+t+8i1Ggfkh9p6I2Eg0w8/mLUaxe/7aZEld3ldE
QhZPELFVPb/LvHhTkywtM/k/fTBKIVp44Blgf4/h1VsoriycsQubPb3Py7QLXzc6hQCSf4sDC04U
nbFW9bXmqGCb//UHvx2GAPHT0IYuczOmHsRhvmHBGkaIGWZVp+/qZWtD9w5gdfST+wiPGSjcUBym
ILzdbbe34NHsUzqU9dnNNgc3G58ztbcfi2NrGU2cR4rfYAROS/v+1xf5dpLL+JbwTIv2AeaK+bPl
0QbbJQja2bnVxCRFR1y1XVyfC+RrhmtbGjfYzrQpEUhkcgThp3WcW/x9mxKTt4xEwB4ov28ygwhC
SHNwjU+EA9mYmrvKp69Lq7LEdygrjZq4KII2ViyGqFSd9Er4nwwe1NviHVOBX39N64A//4FVMTu3
fJTzlok/KXLGt/CJCQOOtTnbN6OX7iRoUJ2QV3aOo8jqsLEbsTTocJrKqP3P+xIROnDFbDdtsCc/
fOR8h4qb/jHoLePVmthUMKY6BiraFk/zscE3oeCeqgAeeHox8QExxjNBSk3/1DPL3sxzFaSpm6Ob
NUX3US9El+EJgtsNnd0yka51qulcNjbC7nCpgz4lg3N3bmcEhhEKBvzUJzkjXrUvUFO2dWec4djt
1nzbYqkzkAOSD1771FAGFtUtoO9gf8NgFO7CdfMqJ3gp9thDZBu4xjQU15iYo9l96OyYuvp2n/A4
eIaNRUATltNp22LN7RVZk9+WxJfGT5Z03fBuvchYegLi5zbanrd+CJ0WOXQmqIFnhHsCjXbG8HS7
Mwe0b+sFl/XMKK661vKGIVzxKCeweG3Og9PjzErAFlFMn93FND1sC5uo38qbAv8bO7jNQq9kr182
xAAIrfdxK5NrNg8DY4GDY1CpiUqM0in4E7udNL9NaEE6QLuiRpx36btxYdntyohTT9MWOM45Sm9j
4x2+zOsQEFM1Ohud/JmdEdbnXYVt0dR/hje0I40yuwgziw9wr/JMXLabgKwXjwa7+Dal62K+Uv3a
4d3UEs+UnAui4YiGaqE8MDnT7p2qacrCdOKB9EU8bcUjsXxin6S0CtrSVNcCBo+UMkH1bfPeiMB5
LFqppmeEQBMJT8biTYQqUOHNf6kXKclr5n1p4JOv+eAT3Gz2l8VpZmzs8tDIX/7lFcMG4kcADwwY
EJitHRtqF8rA28EYkj3C/qyWDLUmzZz5BJM1afLPFrRKfDHZCeN3kuDrMd0sm7qMenIzaa2Cd0uJ
FepltdYMPGxE3XhpsUd6XJaxBZubrORzWU7Y4kRulSxPdkC01TldXf/e5B6Q/AaH3k2Ke8iu4HjF
uYzGwbxMPf8vva3swmh+ywtsde6NFter2wlZBMkCTTZ/i4diy28cL1tQwdlW/xEbhKy5du1olud+
D70NbYBvL3c+HM7ypnHiqL10cRKM52xcIaReSCldrYcoqttnI9gCTOVR+wSnqUqXy0I3uJ/qNGwv
oDNNdJ94KGrw1KmDR0wD6ui6wCYO+bJF8IkwGOtp6t15QZni2F8tP8ruy9UbiKqYgvwZU/bp0o+Z
9bJWK5ElY//NT9PuxbDs4rl0DRJ39tGFBEJgBqjRjN1XijHpI3AVs/DL6rl7Fp1zp68G8xENjvFX
NCfOLf6GFfEb6X6F15ycAyz/3/FdratppOxBDfjHZx9TldMAAQSjrmgnYil2SZkog+2LWbr7DVN9
EpZmqxx+m7OufR87bf+UoLu5KbbR+ziGhnMbk0d1JdNUnAwBDx4Y5tW3Jp0DEaVtKdYywRPOQ8k7
0qbGz2bref/Z7DD9Eg9j/2FjOv+YYD92Vw49ETawEF2C1BuLemnZr4RkElQU7fl6Zzrj9NDAhfoN
v32S+5Y+vxa5a2NbNrfJCWLX9lcbLsUngqOW95VrjveYlKWk8plVATcp765l1e8PKKqiT7hulfdW
EnvvQ9jRpE7i5nqCLR4+mJBfv5Te1H+JsLW7hXFjnMFJ4ndeP7WcJoBuZ+Aig9zPKXTfubNff2rH
pW7OwsG/IZTS+JbYWfMYNS2IB03jJ5jZNjR7gtSXoLGfbCcxLss+738Xfdy8Jn6GN88WG5dmLnpA
qdh6tXBQI75qK945mbf9ttvG+OQnQ3trpfN8ly45MiaC0eCTZ2F+zvrGfY9Tcbhe8Tmu+RQrvhr0
rg9t65JbEIZ9QP4vOUYwjV8iv5leSYeZb+EpRqcCowdEXh77YVaYn1024KuxFuFvXhIE7xySHLEn
G/gCwMLe55BiHun8gs720oRN/W2qci8jFy1vHlmatAlRu/Ce2ASAMI7klQkL6zHBYObbmrkG1Poe
9Rftzp3HdvKhaTIkpPhpveAxQ1LKPuff0rrIyvNi17DnvaUGKYktRM1YwcESnh10qEtZv7KhVs7J
5j85+W/cQQyAbee02Ub3x2YEZGCiWb0rJvKpzqAExQcsCscP5Es4TOOH+nbC5upECGX9yYdsaZ/i
qrGK4mxkhCUkA/j5SqhgUg3/sYKxfiZAwbkaC1PnSzwHBDOQXZ1c0X++LCRjIQpofk93e7zD0f5P
AoBefHB/vL9JYjWmoDjvkd0RJhW0xp01dkX0CFZXveOLlQ5hwEv7TEWRRjeMNuMZLoDNkZwa4DtI
11q21xoO7IlhlfkNBgWpxZFHRIDbGv8xkpFQurYnMOnEVZV/+SRhEVBtuA/NvnVfka0Z9wUtDS+X
uz4lrrPcT9mQw/jwveqCs0X3n4Wz48HaPP8LNnXdhyruTPdSp8V442+L/2JbQ9VfyKno74PRC3Dr
pyD+m1hsclnqqR3x97AxErum3pA9daszYWoTD+2lLbygJv0W1XH4B0P78GwPPdkohCTN99Nc2Rez
WaCm7/7wscHE7TrZeZrdgGKYHxMmAfOpDquYL9Swl0Dm/Ygc3/hg4QH3d+NsbD9R5jyiRcnJ2rBH
837BD42kl6n6jDwTlG3dw28xgdZfCigNw6kRigppIG77yYrIh81XC1d24k7K24T456+uPw3vAmNL
X90B/gDZcgGOKOR5T/5ul6c1rmNeTSS3Nxj8dfeZndUXTLZAwdwivuRZm/0VtmlHWmkYfuhB0rCH
c5N3ZbivNPTDiLDGTh6qfW4fumx75sL/zAe/+rPbJWowwSWwKRz27o6MWei5Gf+KGd194Y7RM6Il
97plXn/jdEtCit+StZfcM7xHt139U9CaX/HWcR/WYkUDWDrj7RJZQnnn3b1kfVv+sbt2ive31wxw
b8boXevO/WcfDyKc1IoieyaU2T5zCDcf636d3/mRsd+Z7Ga3y7bF71w+O78Es2t8TMN5xtwP3LO8
WfMiq2+LJEzzvxW7HpRQGMV7FuIUUeyWeIZkeydAnJKMtTuFWnbOcBinirSjJEOvpdtF5SyhUA9t
O6JZbcMi/KSPmslesKHQzynYMxyLFOAQXR4GqdcR978yOq9lsuzZS4BwljqW2OyFH/GUpxXFlTSl
ap634xcz1SeznRBOnQARmM+t2Zh0v8deVBETqIEW4pWJRiGrr8vvotqr3T819sroAivQ81DhanvZ
pnnen2DXJP27Pma8gTtVQprmibfOr5/zahrn6ZRE3phfJ8z80qsx9E5/MYwaQMOISd3+28RyNSaQ
MbAqREwFJZ5BvsFy0zF+rz+4C0lyf4xe0oyERWGnk33EzDO2LIDZorRNopns1fNvsT9Iuuw0YSmL
2fGCgf52HWE4hljedEVzwvghQacVLzkH1wnzDZFDDSsTNz3hzKMSid5kUelcFGIUHU5o3b63WwTj
JavGvzEcLiYIkggSvL++m9DZbVg8LcyXk/vN9HnFwqBpb+MiZsgO7lbs/jcKsiC7TvkyGbfwWor6
vXblr3ZG4w2PI2E2qKYkEQS4kB4k5TYGZAUN/6VnFZqNuS3SLqxeJVAMugu0x8+qNM5MQ2A0PV6A
1Y8c9IRKrRs+aAs5reiKYrf0/WvscPj1z9RSoOWLFjOpwYkz2XuVn/fQGLbkFoevls9Ug0Vjx0Lw
TuGDMgTBv+qYlWiuMDQk4a+yzoUiBndcpKVqJJGqv9PjGC28ahZbPMlTc5GBsGKeqz5CyyGU0HVW
QrCOjGIgNrogga7NBbUKVkFKA6NnSOpqCifk2daKuKzRQz3ZmS2ZnCEYjetSNh8Cwu/SYPZm445Z
n5PhfhNwa5pbuu+tt3+LZ/KU/ztGftDnD/TFSNFOMxNgs73fEyI4CCVECNqiYsGHnpdcZVbUWLUP
MAxTpZcKG8biyBxNV0YXcQADBdA6tgzswHt7hpGB43mBJPRWq0aaLhQ1JqFfwL16BKrwOt8Muela
QjjaVcpIPrHpDsZrmGHh+DcG7knDyDIOay9g9fgCLx7MWWEipCHhmylWo6eGxBBsCfZlx3jl1pI8
MIz2FdLaufa6QvoIjNnGFu9Aj2el9J3J+IINbTQF8C3p1dRE6PWUAEaDyI6aw9RNKzOo7xxe9Zi+
w7IMqwFQq7jZGUnNaSQPNKZgKb3HvHBb8D+NOgYHS11LaeksBDb019Ra89tqQW9N7RMX/UY1iC0k
l+La6L2Q5dWMAplzDwQPvqItleXYCfvhdVMOhtPOwIQMLnRICYmuS9u5X7ACFN/IEf6MmZ6znM4B
tZm3kn+sp3t6Dq1FfwRuzfQoqxulZnsq8VVbX1Z8wYZXLeMkkwpVoGZWDKBSGVexDN02YHhy8BEi
ou63C86P2/o1Z1swP5s4+BIYhldMXt0gLZ3nr3Rt2bdaXIYX5uWRVXw005IU6dPq9OD0Q9/l7ktK
Nmr5mPmYu9/09GP+B7WXjD6TfQZqB64+JhWaA8NDNEoW4Wj+L5KuXjo9ZtRCjFnJ4qqZOG7vZJcj
G4UWOmuN9XywxEloYknW7STzemwc0LRBliCjm0rz4B33vLXe1yVYrejPJqWUfi28URr9XlHX9Et7
iCMUCjTEprA6kNzLIGhsEal/rLYmrr61NhZl0wlAbd3M00ZQN19O7UfaikhxbLAwlstBwD4TiFeF
MGJiQnRb+sHD16mNFkgf6hb1RdGSQOjFIWnuFH1IyP5Qk1FraBLulKu84ffDJlLND9SJXUC0YuOq
V1dOezs8FPIOgAp/ucSmTI0Un0nt0fqYl2i6D21UbM7fgwdvo0LmTTLAB61dRhkkPBc1BrK3QAIF
SpxZ7fWSQK72PqutDGNiUdbpabiaOw8KQDGxR4ResCjefjUO8oPTMeqICe2B1aXE9uBeconWusmb
2s64y02/afOdvkIw04CMHvxOgB/RDKplAmwmx0/TtfLllRUxiQdy/GjNRlPba8MwZLarlcQTtRH7
0AV425EIC+0Hvr0oY7IZK470EsFq5nGp9TKqsVueLUJecAjf2l/8ecPL/m7dGHfhBkp8tltRzzdF
7gdXPfXq1hyxxd3sl7ITAA1KzaMmqFsbiY6ohgzQdCdyYAnCO2ndgPJh/O6zusUy151R0XKQLYpo
oZ6bFkHph62EfQ1m9/zerk9ku/GXWI7nTCkqgiY4BgLHBBL3hIkdj4xS28COHkErSd3sX1Qf/WHm
4O7FPPXv4qweHELeyYwpy3vgz7Drb62BtCvm0ZFPuOGt6Vcs/lvcuwoT1WoAmjPfF1UqqsMZa1Eo
9hOMBOyEToVTouJ9p2dimh7suL3Mc+BFS1WKRN9J23NZl+3451BazWR/cnq3crOLZ85bsNxY1iYW
YCbWkNwZNUNv5ki0IN85dBTwMj0vKR8/+MeRY5SDHLTKtSGhARVJ5MGz1ppGSmL5rbgRyg3EHEEq
gPaYhsXQELlXpnLLVIcXUzIf+bQjeloGicq0b272OkAxhnFH076Dz4GZ3H2Dsy+Xth+UOHc0d9E6
Vwyey8ts0FJeoB2QwfRMJgat6SVx0jUoLjoXQWu5ohDfCvtLjtdRGUG7Pd5kvYzVC12n8+jET0lm
rDucICw5m+7rYMGlujaEwczbhfG5y7fQlY6jnn9WGYEzvpJ4ciyvg66WJE3D0i4iqEbV1Q+GjHtl
ur3sulrDrI0AlCYuUwwI7FGEkKVvYNHnQpXzllIIQs3Uyxuax6kM1rI1kGO27Q8X0IHpCbewN3Ks
cnCiHHL4gXggsVzSw2R3cqMFubWmSeg5tKYJMfiUgbtW7Gn3B234Zgz4jiJXUl6nmpfTohzgMTsu
Mavph6LAssp5bij6CMerc5QRiII5gvl3SVPt2G0VeTkB0a9kEkhpYMYJA78RwiS3qPYxZCLAZKQ6
wq1tRWpMGnMBqQvEGVZiRczUUUZraiEiT9KE7mbDyYLh8t3RjjAsnoul4qU6ihYuTMlk1Ik4Rwiv
vAcD2QVXoEXT3lDJsHojC4g5ZL65hd1/Kwrv8BtQpS0gDHHwmpHZ9NvAItNrpm9tGcRD5hG7mzHu
cc+/DaOYGcNthjzrEIfXlGNUZfLaKBJZSAwr31PfV6y/5U2BXCCv4RqP8vaaC9uJd4oGbDzMy9q3
S0VQ+3G2AaUL12IDjFyugWPudQNt0cnxRdVrRncemP0fDciAC+Sd3vYzZYep6TPkSojQVrdJGza+
g3WpERcz/1AdadIMwk8jo3PknqlDXr/T5MGp705PnN90ynBvswLiZzjjYlxfbpQrgN6wDaU358uL
f4BOD6sUCUGzdQJFbwg3R3ZdPWN1N2J9emSz/EYMQA7rSDS2cuToLRsmkuztk4mHGxROJQovc2xN
vIvylYTQQEwwpCtnse7ao/rW7ECjdUhOekgzi53vOuFYxpdRN1otuQiGIvdI/ZWtaEHK88VWevvv
T1MxJ5N+kIdvuit40wkCOCWUJLXyRjuTCFExoeeo3kDxJsM/bXsEc/Nk4uNWt6eEyRYwPpCTiemY
otGq5+CMoTx0xW3qw0Q0vIpdnaiSWx/kEb0THxUpCwb9J+ADeUSaowV5Vg5oa/DSkMiF0E08rC3U
S9ENKKfym+8W4YrBgZGPLNdaieJTRf/tcVOngoK3afB531l06pLHlgjrF024VDTCFGMcHpHmeikK
DykHstTVOeArQAOM8sj02nchLA1OJ/fe3Faxi5CbKYQVpQ6HRyhbbYTMgfud2I10YjrEbrYCwVHw
+xJvjb3HVAF7VeANLITnaZWHsbFF88saEGx+izYj114SuundPdgSXITy2p+U2n4iaITfKe2aXMtR
w+hqcY4WyHoXMfWFGDfGSzJAuVEka/oveC0Eysjmr8gpCrRJnBAE8+yBDgbELnDc8GxoRsV/QNsb
EAQsp7Dy5VxWW5g8qtjVRzfZnFSZrtJvdSn5UZRhilgKl5zqvgPVYMH4BzSieIjaREVVUcPBDiZA
Wmq1xG2FCpmrnaLIp7kFG6W8iY17S8V4YXxH/6OZMfpcYNR2oGVqret7Z6TOKnvbAbfoN07VmiuU
EL6HtmvQbBAYH0JdVeVTjLa6e4VmTssfsJHJ41VwF4HFB0ymfEB0DoDZFnNNgVcMxj5gOJpOxTNW
Nea+nDtzjSyqHmlnmrwXwpoqtZkpCO1GK9+cPWw3seUysSCC+iunKZJuKWMt6O1yMil8znNyqYmL
2GKZK44iB/kmvs4JmUwv2mdD2zrAC5X9XbUCodrl9a1GRyHHeQqKxVMP/IPMH6xxaq9PIXAiyd++
SrC0bGp576JNcjQjUlNE9QZE1IHUJQr/Ug3Q/5B3ZjtyY1e6fhWj7llnc3M+6DLQHGLKWakxb4jM
VIrzPPPpz0dF2Jbk7nL7snEAC4ZKmcHgtPda//oHZYY4cEPGjUp+NgPnqbIvm0jRyU2J/DdXih/D
FiCtfX/pzqREeEbbJeq0DAFmyXwP2moZYCO+Sbj/ptM9E4noxbbn59Lgb6pofuRvPJ8zH5HXlC7x
/DhcIEziHBdspIgJQMNafOe8XSCXmqB6SxJNMItdbCrbfnjh750f5LOZNEFuPRcPA6btnpzVgNSJ
BpR5Tem6i8lSi+K6uylYvqsHBBHFcpc3OLvb7pmxurbtRp69yH0uu+M5D+YSkHAxbUsa2hQ1gMe4
tuNJrQtqlR1qt3YkEUeJNtrnZd2zpmrjGF6cqpqzRdnfeK3fa7QIvSVv+QVPqWjqtrKyHbdX9dIq
aea0lQ3VOQjmslhd7KwuWofyXLlVhr05gsWQWyiopOg3/wtyuTS7YyNFX1bvoSxs3wivsE1eoBp2
3M84qYQZGNPl23ZOghb77kKXZbK8nVBkLrNo93j72+rig9Ftvto5VCLeyzOr19yafy7f2WCL2C2e
OrAxbrWGax9nxUu8ZW6cyfVnWODC1jy/RFYK9E9T2uhbmdEKczP4QWO/fapVlIx3/AvNuWlYytio
u+8im4tuDbx05XSNtd0ehUthMp6tYtZzJQUJdyMRb/Yg22cKe+AXunNZc5FfKCSHWkzE+hTPYu8s
CwlXnLfkYTJ6i9Lx0kteOOXn+kD93uIPA3TCKIgbVe+zR5a7rTDHc3m74LbQt1uqLgxGAEMJEbVD
WB4WKtnLOh7niHP4wR7pHqjE2brgou3W9a2IrjNS6CoXutu2uF9o6JeXworw8XtxwHR5+y6E5/Bs
rNGdqaFtGS8Wb2amdeDlFwDi7KJ14Zc7cxcNQWH3aP6YO30vRS+Q84V1v4lzuYXxueqzz8410xk8
LM+ky4uDwIR6QRdeNZXdMn5UYkBeOkq7VNX5tKrEuhA2YRb5sN7U0P5n4xa5GNZzG1a6hnUev82t
oIbaWcTNp+/6DHaNuY+lORo2Eic1GogZsrBUdg1Q5GHwUrNfmrdI1tU4+ygY1+yWVlvNfbMmYnj4
1GFXotu+RPCCnayxrpoV1CHg0H4drdr0NzRKvelSbL2uxgZSVLx3cjrx+yUeB+1YLmWVfyx5jL4Z
CmPdj7k5OOMOr92VuWZaLCZwPNSpUzU1w2dRN211iyouLPbhyPeDRaXB6K5473D8MgJMEPQ9mF88
3M8tz9aukOEi9nUlpvVK4grjZ1UqYdRX0qIuiFh+oZvoTrW4PSrvwRfTDP9L6+Lp1BqjWYHU0N+p
1+WKowYCrzo1d5jbOLj/yHWqruwkX0W70zun7xmW2OSfJTs9nxSymJJKGW4UUgHyxYObC6PfTRgB
zoprlOGUabDWRalZTGsVPAK9YW2nBaqTnXYjoWQQy/TZqxKSflI3IVcK/nbM+mD6gtdAQ1CvC+M6
hGYsK1eJs9FyTjhFJb3paqMq5tUfmVlNd3llFu1zZZSwWpwxNqYrVKRDtcPIV5Yk0eXikGBHgbMz
ape7mijd+tiAeOo3Tt5VypVR4YP5arMo16+1MM0UDFRBo/5UrPCdsiAe5lEf3Q6aeQ0yjNvBi5lP
zJwwIP+EDIXxlWtcLLe+s5t5RDZKvcHGHfdgjeaauNNgadWTsVJebRK3GbTtEppzBg4tNYqUa5gx
0ryHJMOVcVvdWSqNfIoMNAirf4ZQyVIY+iHa3E4Xt0BNinvDeVlWILGwrl7I35dC+Vzin1UICdKN
8ZMN0k5zcC6RqmiTBO7P9jPyHK109mU/s6ln1OvZzZlOfP6Q9Dy/ZPUb2ZzPn6Kqq8U5kanEVOcy
y0gLbbJ5w3gPwsU/k5QvG84Z8jyPSEOcn76vzfhr8bBaMOmFN1RA2fD/sT4hKEauq/EhHJtW2Hez
vpaKHWS9yvAiSaytRVpVmH5vHSlRFTTi74Xo33u2rTia1YbVrUN7Ub3vazssX5I+M8OvEwnxCCTF
KIqHPu91fCW6LSf5fLbLBXf6/p/O7PpkmRIQZiMXvWQY1OUfLXayJahAFwcbm0clmjUfW9oNn8jO
HjnJ96ok4iQlHA5sOJLy2hjS2t4vcw81MxSSxL27Rh2iHJ0v02jScAaDdqIjnlidOkoK1Ld3plaG
6+eBwoNMMhMi5eihDAMvCLQ+QxnyLHOZqsq+6vIEd7h3VsfHW80Bqo/qjFdxO7D8KWgpl7hyMMNO
kojQSpzZRtyp50IYdTC0Tdu4kKakgpSNONLbenYayE/LFKWUAIad7TC+andGP8X53ukX6En4AVgO
xPVYPmZCacRth8LKH41mZmSU518yxKsfMe/ODpW0h1c2n772rVUsQegYIdqdJeaguRX3V4CION63
Yz29jQkY3IG+rnoXg2LeFumonex0HINhcngRe/Bl/WtNenHpdwRTtvt4zOfXVodS5tqrnBJv6ob6
pYlq/FkWOEA+qm7rsUWsfIUPqn6NiYdWuuuUxstOGkVzaxpz+gJdvLljdcu5y6keY6BYaB/iulUO
Vsg6j2J0GQ8yVye02DTZ4glaNKtaXlf9J2r56NRx8/PWDatBs/wIrudRgn5/RXkxnzBjjWF9tA56
FUYQXLys7uQLI4jMuJG0eSW6uClVvZiBduO2bQJCrpqjuY8sKj03YaxlHg1jTTJELnaUQgaT3cta
FjCQImlquKUxv4NHkWNCskiEWDIVzQ3RCUyLSyuXmZ/SIDG3a6qjVSSan6radJ2GkfrZFpX1hOtQ
8prE2XCC+ajdTbPKU+aY4c6ppYC/lOsnOXWZ7fXg9rMrRdiesNqovrC3sTOMiJa+KKpe7uKI945W
78MA8/5zSD9EGvWU3pfCKXa97J29YYh5p+G6/yQLGX8ME8P0DCdLdpOyhu/iFO6ONcmcSewgZw9L
l+a21DWW1ESJRx+GXdHstcJKvs6Voj52dhfPQTaK9hXu62z5MBsBAPVYGWu3ziJWlhAXS69p0UGS
vYR3Vq5k9a3dz20XiEEWhT86pQbRVCTjHpn49Jw69GJ+GXXCk3o4QgyZ9asUY+Ybgz3+ao0GeIPx
YjyqZZPvhjQkOB6n/iN2dxGcyH6awiPczSEKWJeqR3tYomvMXjs7qKngHqYomb7Kuo/o3kabibyW
1l3rcyLao7alnt6LmVgiJtGpLbwaR+QbDotoNQrXXTP2xWuuYDH9PrVHEr/5jZ29zQe+JeyZz6Ui
yvAglNEcPjgLZCbjxp5mC0Uh7ffqmO8Nmzs0Z972I0m0x0AdQi+EdQaoiJyUIZYDeE0VqlqwLkDB
6Cz7Yr5DD5X1N3JCQnKEnlOrR3C0TH1ZFnIIUs92Jtv4GKGzSAfXUnnbWFskkHHvz8RnF3dCyAK3
JBijWPYXfrYoprNqSACJ0EvvEgIBYBL1dDTUgyfMf9jf83aZ/KIMB+tmFqlgEl0JIa6nJWK0W47o
WPdySdb7CusRyxWZ0d0nqYPGnRgDGTstBEUoaW4qGLAfFuR0FVkSzIp8sk56BDND1Igjj0Gu3adD
bqz/Ms7wZ54wjiq4dGjACxYkFSKvf3FHwYRkUQ2YXAftu2Tx0iD27HCXOND/8zr/3+ituqRsdH/9
D/7+WtXgQlHc//LXv76vCv73H9vv/P1nfv6Nv94kr23VwUz405/av1W3z8Vb9+sP/fTJHP3y7fzn
/vmnvwRln/TLw/DWLu/eSEXov38LzmP7yf/pP/7l7funvF/qtz9+eyXyut8+LUqq8rfLPx2//vEb
6pu/Z5Fsn375p+3r//Hbf+Yvz2WCU9D5oy4///bc9X/8JtXfNx8ZZBICTYigJPztLxAF+RfV+X3L
KTcdgg0cB5sZ7lpZtX38x2+6/N3EfWDzpNP5f7Qkv/2lq5Aq/PGb5vyOFpFodUxCuN0ogH7721n/
dPf+cTd/zEz52ZTCkiqp0CzX0MtJWTfx5fvZlKIZmqQp+xABYhqPD1nZ5zBDx1RB1w4Fxv3holwO
/uPBpPZPhyPJ1sElDN89LgX9zC+HM4pUx/Qx9nrIs59Xp09ehNXE7M3dUN3Yij5gdWuXCUoQZG8v
nVbwcueRHG+XdDG1Q1ESAQK6Y6R3FHxRHkRxNzi+M9Tpgz7opuozAEiEF2pOcdXpfVF5RVlPx3EQ
ZeklhG3AlwAU/ZyFZB+5+hIaszuasiWsJ1QrYuARp3404pbhrtqm2kNmttW9MxUj36WB9Ugnb42e
Tjra6CuoVj+3YR1BkRmUEkuqwXEQbcKgdsOkrgnca0vpeH0WyidHo1DylsWKP3aOYaqeUHPcAcgK
RD1BMociPIyNtIK92FKIlM7q8TZq8+pTN4fFVTXV6buohAR0SLVFH8E1IDy4Pa1c6IlRl0Q4D01z
P7JUoXcAnxzfUitrzKBX1/4pImbkLoaSru1wgzE+292gLO7Y5pKY71xOpqesZfNRTOgFDkpXjKPL
Irw8EJNWFn650LN6NsDKF0mezafEIZIDWzA7p/IuBehxJNZm8TS8KZ50kXQqqZmq/Uku4ww/Zu6L
F6LUk2lX6biMbFxz4l86VFSjh5my+jApUaEd9N7oQA5XdXhIJ81UYKoMRe9pQ2Ljgmrpo9hPs0kf
XU6tfcVTWwvXJhsUcx4Z1zwvhHfT69UQlk3FMp9isE7pFr3Un1n3YVrm8CKigFSAuN2V7dLcL1M/
vqTtNOguJPx+cKuEfskr9G5sXFgl8gN9Ybt62TpTdzfNGu/7aGKbqqZp+dDXU8k9L3V4vdhWjXdj
GMO8w2mkbeBaVxj4opnZlSYD4b2G3cVbUouqhCHUT34mEcxekzM+OdRqtvk1ShUir5d8Ee/LSHaJ
L2Lm8sFSjx1G74L6IVYR/H7WJyMzXbnEMnU1FkdJbp81PSHLnxvIEqbWuW3Vih5pr5VAz8eOFsaX
PjnFsVg6PT+aOuZOHo+J8mLDXYBpqCjdVgGiloeQnsTc2TjEDDZjyMmmqVJ2wmlUGqbyBosDAry4
JHdi1nMoDhC1Nl5LhGFyM80vNnVzRgmXUXbWhmyzAFgYxnejJJ2EYrhk7MpqhssEkt3pG9kzhNJO
ds7bzNd4b2jMrw9EZnZWgH+krrkVEcuxNwk0dDRqea/upDMN77u+1RyXpautAk2zmSMbFV7EGYaV
twVdYBwQ1dh8XbVxWD01VAewjwZoAkpZ0j/Xpm1RuouoslDJT/nTtGyQgxxAW8h+SqwoQMitvU3E
n/Q3ab1Y3W6u267ar7GaGCd4uoSm0ZlPgZxLDEiMpOlfYY+ZvQfHWmg3/dJlDSYCo81kBYMciAPd
urZUPrn5tJrKZieQwu7rTWv5aCWdeF/nY/kuQorWeaLNx3vDAQgMoGFKEloyDQb496X439rG/2d7
9F39Vj727dtbf/Nc/y/YqFWdDfa/36qxtX4rXiAgRD/u1t9/6bxfm78b5O9t3qTgABZVFXvYeb82
frdICqS7cRzJTo7T5N/3a0P8riJIpQvdYiXZzvkOl/1ad37HuY7PgnW/+XgSoP5v7Ndn77V/yC7Z
NXW+w2YxAp1L2FBLft5C6fboe4aItqvr0aMAAAY9Mg3XwffytalrmNhM4Q9xWqgPCyN+z2gULaAy
LXy05CmTpxVEOWxp9Vpb7nEMtD86Mn8xurXfr+o0+VodaS5kzWec/Z9rK/xYtfqXdQbYajQULSSr
atKEKFhCMP8e9hXXvStbQKu+vO6x6T2hoX5nKfZXnYQYF/Z/c5xXJFw46lg+ziKmJ2WuXJXOgud5
HL40szN96VU2YcgsyeM8JQu9CNU9FFfrpieKGwRgIVY1EoULNjFQ+iFKI4mphv7VrTs7QhgT4+Z8
h9WhcwjNab52oIx4lAcpvXu5t7Tlg12GT1Ex9qdMZg/E+uSRK/iWnkOrtU8xpzoN+Bu47PCmVwzq
k+XIB4mR556skFcrnvOTQ36wW+A9M6vhlR1j2Q49xN6VVfECv1rbJ2jQvLKNSGOSTuhOnbnuxIp4
hpvTuMAgnbdWhJ5UhSE4JfsZa3sJ6JFAmAfCO81zEV11vf1EkxZ5M67AL5VI6WHC1jIOOpLgK+x5
OpcQDelGk/WhxNgRcUex3ORLT3iUFARhaYA3KpknbCfrsbCV64kteZeDu9xO1aJCKUkjpE90PI4s
38X6zMK/Op1fI7JyZSJvcoNRL/pa1W2TTUJP7Jtn1O1HbZEWw48FQKlhu0yc5gMhVTR00bJ4YjA+
mkP1nkBB2wO9Xf08Hj/Wdd/vMnW5MaZO9aZ6Hm5liPqoxV/Q40rDW40XlX57YR4SsWGFqDtidfyE
06kNz6p57NQmhPs+3vQUh4ggyioQLVHUyTYELfHA2r5BaufPCHuYZqvXyGhRlqkFWUFNfAvTDTOj
UL6IJTIhTqRcvbragV9+GUxtJXhZcZFMFPi7aFc5tFA3ipbeLR31BWMwis9yvSP77QMBuohm0VlK
5vN4AH0iUSvc9aE57xbDbmD6S5QHxCSgzCllUGhD+36qxQEY1iKYTf8aTUbuYVT2ifGpTp66UI5x
N5OqCUodIHr70mrR+zqew0dDacZDEqVaoMXxnjG56S+6PEl0hKqGkasCSnSE5SVnvnmi7pKqZ9SZ
60hl6rk7CgLmYDK2Xzor19ldbeqK1goPKdiA1/bjScAtOEAfO5JVbcM+0Pb4lKZ7qsjik+jbF9wf
MlJIqsGvtpuAfem0M5UGw4nRfhJD9GqPDdHDhaSUJu6FuS79Mt/JLZzVodetTC+2+J5YatzWzhx7
K5gKukfrKhtU54gt6no9x1F96kq5+rAKHXQ1leNq5IS4CMafWBNiL7a5r/EsBbVJ9qm123yX6Jnq
W930qBnplyRBeoJHpG9LtPaK1uZ+GNeZO6pLfmRtlHu9qywS+OyVSL8GPMfEOHhnK/0tRV2w2ACT
/Up7YZNtcDCSIdk1dV64EeZ9XLVMf8e+b7y3yhIpRDTl/rDmKnUxq78PJfGq0Ppjt01AVMVMAqwQ
Vmx4ujIYxuRBSO1KlhOripKoXvmsT+v8ronyI0JOCFW5RZ1RrICeK8G4oFq3TrS8tEwy9nA/TBsc
KfwaR4nGksGfxPrgEA1NSTfx+G3JOiA3H4bSehnD4pp4el7RKjJJYmq0XRg2nxC3Z345YZOQOVFQ
NOKFgHttnzPphHGQhju8kvy8JTuIuQoel5ZCstc0kk0d8n1UVCXwQC10koNAFJE1rq2NN8y3v1aL
MrugZvAgu+qoRYkVWOFkn9vEf6s2+f8RYlC37vu/r1xOz/XzT5DE958/Fy2gOr87GGNsOMEFXJDy
dxieUpCjqRqm/EetohtUONrmeG8DHgtSIP5eq0jxO7ZyCMaFtEkEBlb/t2qV7SA/2Khibb/5OlMN
gX6AZWB/+XOtUrJsDziRlPeAGZIUNlpuskd0lxZ93lWzusKG77Fe6KcPoHq39Nfhsm+/6CjocsM8
JlN1PYhnk71TWMMbmwfWYjHopAnfONnt1ny9RUv6RNtCw/3gyPAwwRj2yQXKPRzuCsaMBax1YYRe
nsDUDYsJyaaRPuspDaa1Kgl68bZwdV2oLsJCg/iXnLGvE2tejidTgoiP3Ca/TOVX9rjCC+12G6Pe
dVF/laTVa7+2YkfwKeHoGm1DVD9K0XTeENOi93BgfWeSn+xqeWVt1Q9OhjBayeM86Kox/9Sl5WaE
pQ6HtO332X16b9rOgSnz9VpcR8Rd2pk4OuvVmEXvoEfZe2tqgNhbRsaC2WewRtHnRqgrgwowhOKV
qD/Xmk5avrfkcdEdz9F2KepInB3sRX8dsrLeIQ7UXVr2OZiJfPIMWtgwDKLoOJWK4uMwhrVZAh96
Mv0KAwxTvqZI3EcP5fE2yZg1Jqgzw3ns1dVDqeYaEGyvfcPxq72L1sH2iXbSP0NEfS40PcSZI9MD
vRObg+SaYoBefE1xJd3wZRnQxFVIKNZoL5HHe8DfLVhrrezCtXplj7L9FeAiaBJ8BoDTcx+DDioH
3WB8zBTVFaVIboqpmwJcO0rfUVvphWPXvO/zNr1DuGjt11mf/UwZ4+tkbG0fa4HPrKKdbyn5C1Fk
hQvdt9qh0sMEa0yH3cpg5bOpOyoVplrcVh2PLfrzp3xcQpcJe+qraI2uNWDuAPUQinFkgMNifSGK
s+My2hXltiODVCtnz+qHeCdz45GbtzmqRdGp18nBshpzPhD0+EB2Y8lYJw+DBkY2evelegwzK9rP
mfPB0ESGa3hfAc1JFVlzqfv2NHUnNA7hvehxRO/iRb8q9Sn6oiFGC/pynf0G/kLvtYaz+qIYCPgw
IytYxu0hHzL9ympKkzU9twnvEpsicqlOaVdax64Ic65BBxREQhntfBF5KAZ05uLER4ZzO7uxRGaU
1AO3b8pAXBT6WkzDxyBJmxLCaNuM35AVjDeFqU2J26+WDLIprAL0AxOSRGITd/DR8XKBkBb6Us7x
ncKNDBLo3z4ZjVvtbcfgLVXq4zFq7SDp8b6qOjWbZW5FRhHv9GrUDqCAzId0lM0qzsGfIUY0Lg4i
DuTavttLK2+v1G5uAxNFRu4my0CcT8+8qqrabMd1EG5prnkwxnMPnQPdLOyD4RhLajihJDPSctxq
+qjSjrPTlh4DHtVbNCJhl0jT3WxMI9+Kxg/lXNeb5elHE3apC7NrOek2q1g7m5+yXqr7uVItL7GS
b5YedX4/ToM3GZwO2+5d2dYMj5Qoofor9NvY4k3WgVL8iGqD2aiTBlsohJskJnPcSrH9sa2am7zK
tWPrpItvDDNvozrD+R5DNcD+d3DjME9OZVXynlgThjdRRKlTTJvDA+8vLMXRZaYRuWaRPJMAjxFB
ZlWniNMFPWlxbgOyPEiE0kdyv77Yul0SaY3ZI+HGhG7OIDrZ1EaMNQwo73VnHUaZm7smRRD/w972
X2DFP0cCnLcODIawfGf3wr54s5L+wbJeKWsiGYiyuMfg+moz6jB4EwTWHo5SfAjNqPfgEfwL2/Vf
/KU4qIGTG8d0gOU10OtfDppBiBIN/OF7HSgYLjKJuURDpF97uGE2kXpF9yi0wLYe8PzAeNQ8gzI/
jVZ+xMf/absEUrABn0yaeyByi435x3PGQMHhobC0e+iFT0qSfm40fcBJSdv/+bXdUPYfIARbA+HG
Rp+gBYuREQkgPx8nVMuQ9qFx7pE3uIvzKuK7Pz/Af3EiPx7A+hWjKBzoypIDdNpN2t2m+kNa/Iuc
ha10+OUcsNfiAcGMDFDlV2ecCU9vpU90+36YyBsbr3SmtrP+IPRvdfz6754NeQ5MLWzVcvDR1rez
/eFRTLlf6xCN6YPt9LtR6R5RTX5pJ/vlzw/zs58bDx9QC6dD2ALFGYjRFnHyw2Esh8SvQouTB8SG
GjbNWOuqw2tM0PWfH+fXm6NbBgCSY5F/ZZKj/uvIB0PnTl3sKLlHqg9x6llJHjP9X71J2x3+8fZw
kI3SblpgVNwf9ZdrNuot0eJw9u9LjDrEMLiLuE+dhyS/LsV4KqwBiACoIvwXlknazzkwlq1b7M42
QyYWDv78GhyAL8uyYFKV3s/RMrv9OFY3LUnurMhkOUMlgDy4lDoofYUcpnYwJzSF9iQH3rNeqT7j
VwzoTGK0B93eeCjKYsR333xDhpvcJ5VTeJbTW/sSE/9AHY3aw/UJ/Wy8qhS22ERsfTdlCy77EAJs
LWDUE94Re7hJTcCpzCI0oKgY0+2f39JfHx3O2pBbNLTBHBHSxC8vdN04hWOofMUqvYm1b8rwrceU
YoFA9OfH4YGU/3RjyWsTuA5KqRJMYf6yRm0KHgJ1G+vOyuSAbK9UPWllyaGX6XyAlNj5OdvyZ5l2
DPl4d/dTl6qCgZATcu0YnpdqlN1QGUdjMwZbBJS7EtW5q5P41dhyLRwogaeYLjXcmZP8gr8pRo2z
asPTSxL92FZjeG1RbtIdTPJWJCkcoKFYvNaGxxB1hn0VNanVu8PQVfJoCNRHxJROtzg+F+9jJ6n3
y4RXhUcA47e5mYv9isPodLK0OiZmYKRKT+15x1RIeDPmnD7pwR9WKJBEZJOlVroj27EJoLdOJxRO
+U7ripoNOO5BNusvkJmM/VhLVFAw+DyaZpxEBPBStvFJq9nEwEXwBrrZ1IefNBz83NRZYJlYegyH
pqE30sbqzp6V5h36yioo4XI8mdnQLZ5Vh/G1aa/NB+iyzU0Mifxk4XsRDBhf+eSkgpDIWH9JuKsn
2ygH35zGbG/g2vkVIvzkzZ0l/KiecHCg6/FI+CCayLTF0UYlclQicJ7WXl5xJErdrhy/WHGl+zp2
E6BL0vQYHDX7FmkWIET8Tsj6c4RrEKON2dyldZl6k53OV1GHz1JPOrDhSw07n6rJuVLomm5Ep5RB
b46NN9sgoZRXJMXiwHNT4Xl12yRjiZUgLKOhaPmaTOgOMKuQQyVWT4mp1y692nDArikO1FqbvLjs
I6TxSkVX2AMUwwjNj00OF9Oxc/tBtTDTdlOEKIe17D+qPfygBls65DoAkFIRjRs15LQCijtXaj7o
12o7ievWnDAKhqNxYneBQhTij2OOeU1DKWzKa0dJd0pX2/pbOhg3VIcLmZIiBZPNqncmo28emUF/
s6g5dcZL7fDWFevn0s7D42y302mBVHa9hvgJ5qOzvqs0p7mCqTJ9iwb7ZSxU4ouy1tx1DosNyth5
x4VW7vp+WR8yhn+eHZnxQS2dLLCx+72zzVnlnlraHR2SeUytTtvFhJG6KZ57rhk1ml8a/BpWTh+d
ORp3S2eOXtXP8Q6bzeIbvh6SWd2UAnlbE8Lf2byiArKPq9rmp0zEuhfB7DriE8wNTlcs0TEo2HWp
Ph5LHt93RDMDtcYY+Dy042iCAwO4qYpBUEo4hh59RB3kq9HvyKPElTHrLLhRxuCpkXxudRWrUOaY
1PJ1dxjEApyGKw5FXlpgsFBGb4RTtK6GRthFe7S4VjaEUG2bZ3vBXrU0xAN24YRCVRGuRtFQ3Srz
2BwzPR4DO1qMQwaR4kghuVy3q0qhWqvaUTXLiB82QRY3F3icdRPXXIYpdfV1yX2IxIXH3jVdOY0F
iE4G0E6NWuFW7WafiIULoSwFdO5CpcVbkhPeaaY/hMsJM7EyfS7MDzQ9t1QnsCqI3r022W2v4fTS
bepltYu4gy6gr5eW7+3J8J3CDMjC20r0KQnIT/jK3vnYayaAvuVU+pOM5hbYc/wwbZ4GZRmqRz2u
8l3c2endimbwkCCncNVu6U5GZimBCeHw2AK9HIgGqDGYbPqbYalXL5+0yp9y2xauIvHbUvp8fGjr
4XUp1MSfwt6+p4mjz4Ti6Ndab/lJZ2o3oH7pEVMSqH/akB6GXMFnL48QC4VW7NllO/q5aTiQYJO5
DoxiMd7NVaa4xTLcLJEwj23PSqb2inhWTKO7Wu25C2qW2T3yvMaLtNDyoEjyno5OfER6g9YzL+qd
LKJqh5awdKF2VvfqRGcNoTA/lEg6b8bRWHdxw5g3rfH2Qsx70hKIVyJxoC5iBnUaqvDzYDhPSy6+
TOVaeWZS26jvE7Qwoxrhm1C+ylEMHlz31Zt6m8WSrKeXeSm6A8yM6kFtpvFtFciYISJgeifMYXw/
1k16xbLYHPsuRL1Vq/VdVIGrTFma7BcneacOVh3Ua85wfFEejUkdD2UUWbtqMJIjLZ/AmhP0Basg
Zx+vwxwoJcbMg7akt2ubKO6Eg5434OT2JYFEhstfVBwx6qgPUOeiL+rcWwFCM1Lf5JDek4SM0XAd
Np62bJaFRjTcLhNBRXON961LWJziRTWSglKpLWYSZuTlVdgdOrltgyHrHbK+CYRMKfrP6oILmAvl
YmK5Z39wl35+1UyuWC5a8yAGLXt0KsYtEJQXvKTVUJzWZha3fX4PhJ+lADLW9Nqh2H2frZu/Ytro
e3Cbd0TqrTsNTshOxUHHVePpray0zaCidE5tClNnBmS60YdxYD1rHMQXMG1Q9L7VTsojbq7wZMJS
HFBqSL9QihGZqZLcz5b2UiVd9FWOk+JrXdjd2VZavaB7MFIX7UniK3LG7I25GMu3ke8RVHZHGBSq
h+gnvZptwaUbqCOGKn0dZr3QgrZTNcMnkYVBoU2YuQu9L9pn45JI/ApbLEr7gfgRmUb3i7OR9stO
rLuKGuO2olQILFieHoM8hn5Oa+2h/2NgUMSvtOMLWq5GnlJF/zS1lXpTVdGL4CT8YugApBYAqRLl
fFsgjCg7dkj81B513JS8JsnZw8u6ahgQmP1DaQ1Q/HtD3KqYil3ZIooD5GyM5zoSN1yhD7WK+rbX
T0psRX43W8p9FW4zvlF0D3M+tC6Rw/VtV7Kv23bW+bEuol034L2KtpeAj2pMPk+UuMdiQ2OqNuaj
Dfkklj66Qitkew2oYYCjt7pTKbzdccSjs8FHIhi79Fuqh+1zbKhv0/ZnMlqfB6c/xV3vDF6r2M6N
EcGANUF11ZhgudyW+WFum/wNfFqlrrB5WTXximvRM0Rq5Xlk9r4bdHsIFKwn3i8mk8bBwEcWfe/a
3qaZAlQbjpOfO1p0GPUCPhchN/C+YuFh39Z5yf8j7Ux242ayrftEBBjBYDfNJLNVl5Isy54QlmWz
73s+/b/owo9ryYaFurcGQg0+mJlMMuLEOXuv7czatq1l6bf6kHkouyk32mG+w4H5DQ5CMm7Ar78I
Y/mhzEI7Vr0gjVRpE/PN0I7PU1bEPsa8Zjtaw4sBsHMz6COLR4e4dCu7ni1TG8YbK8MYZsxsvrMc
psLTqtLZu4N1C+f+xqAV3OnKb9RTEz6T8AMm3BnAO+KsHUGL3aqZ1kLQVz+1fPkBfLCjQdMyrEYQ
uF2zH89UHuWOUBWHoxUD5Lkce69N9WELx2gNkG+QqLld7Zt2ol0nnBi8GqfBgboYHwcrzw0d8QJS
LC0VAqlgSJd6gCB3tuovtAV1SitTNHs0FON+cIPY40AQenkSzLveleHRwPaxNVP9ayEAZs4JsEcy
rusTSI1+r1W5e6qZIbJzhtw26ciNEc/ODvLqsldLADeIyfAuzqzv6H17ZGNFzH7YWwQ3jeZemHX0
SXORcVUGBTxSov6YYvfaoq2tN9biuleRZt80brYwTl008oxm5fd0Yp9ikTEqIFnArdlqaX8lxCOd
VoMwHcfZ4qNN02l1oTEZVs797NCJk4Y2XWfZFG5L1X0vhja4GtFFX8eZ+gZ5d0KdL6aNky8UCXET
locY9tyGUqn0iDOFzQxp0p8INz+EudW9zFMR3EzSqa+Ap41bmVfivlEUtYBNTDbd6JhM5YUnTnl6
6zq3CKvTuwxT2waa+6cpanhs2kZuxkRrjkVjfK6cTvkBsVJ+ExSvM8WSD8aWx5R2wZ4kJtGA948Y
1eZqNYtatJdVm6G1igc/GoP5KMoparHx1/KpZQ5LNI/gLEObFlYBA5lzJFMyXYTRt7vUGOAZD01w
ZxEwcD0Qv3TNQjcfhjrTDoGZYM+qh4yeK01zUcU9z2+GwiNNgu4aMRYyJ4DTx3SupYstsijsDSTF
+r5tDfN7XqSJn1cKFz7Sxcd81hW7Zg0P1a6cx5JnxXfEwI6kTJSNhSPNY9nqakty63zqAJDv25bX
cHUunoTuvBaSeX5dMLPBlByxxUSRNw1GuKNKMOHPk5sUKMfYokFxvXmRhwCDPZiuUvm0Eqtr1zR4
Y63eH+b2BngWQLRooHtfx7upnl9S2gibBPHXISzDH2buLNduy7PflZF7jGIzuplB9204tORkHlFL
GmrQdiCZl82UynArcV14dKmjkAgauTxMcVzfBsFAo3qZgdUPvdIPPUy078YydZgUumqPwpCRTBUk
hwwB50tcGMs1UvIQoZ3eH+qsmO+QE8xPAAblqV6AvCgNSxvD4/oa27t5bGZVn6t5cJ8zoAOfNE0M
MUvgNHqRpqV7yeFrz+TM9gEo3YNNKQGdWBPmpsBM7w1RHRpK9Ip2iUkPYMMxrNxTukUnTLv5Ey4P
Sry2CJ4Hutk71s9iD45h9Io2AFZbxDRYRmSl5LTUmy6ag12lLw8cxyxmVjM4gTKayV6hxDvMAcOG
JRbjt6ItUGUYYXsLHwQ5k5iTYyw4L+si/B7W7gMDGm0zOXm7YTxuHTIjMa8Hu07uibNSRyuoQ+b8
7F8UqskNyqnppl5MtQoUv8QETmwKqkucdXLeu1ZT+ctCPwA3aATPlmENB+t802HcPI1x33qxRWGq
z7Zx3XTip4U68UjQwLi3tMXxxljku4Y10+OwTrxcOB4jJ4o3WTY2gBamFJqjYHAZDfLKZqK35SQc
3ZSF1VwKmRlACQrTn6EubnGXCy8jnOBAWBbRZsmEYiWKB8jWVr/QeLYx3yyl+6WKYlB3OiDVyjQP
OXkfdOndr11erwpg9ZnA5+xQz4XAkuC2Z2nEcGx694njFiO6gUpqgH7vy3YgLmmpBRhdiMlLYChS
fKjaLTWYx0Rq1VbJnkXCMVgJYu4LYW3CK/HnMOxcpVWRxXRxedRi5MwwrgBqNst4nbgDHTCYEach
h2SrAKbszdAw97G7kH9Vl+Mh6K1qm6Stu59cJKvBolVkKGvmJ1TB0iviBRjVKF6ZGqZY/l11lSfZ
C6rs5khg7wBGJZhuuzqc9no6/ujt3r2Z0SGjF3HXNbKcjmFeGIQesNjD7i3OpWG7h1w2ox/yPm9b
AgH3TpBwnoqUcxp6Wz2PM66pCY/ZF+n2znFOg/yeGxdyy6f0ez1hTbHS/KsajIn1yrjhPbGuyDpI
d7qmd77sTLhuhlFtELoY3ho3DSapVNu+kHB6y7bb9Q4HOcQkAefSuCOoLA2II+lhw/YsMXLkEI1v
juGPDQJiCnoUy0P3Iygb2kRVb3mtzvOgnNDxEbf352Dsw4Mris7rQys5leGY7pw48RStYa0UKH7q
Qh54MbYENB8Z85m3Rprmj8QFWNuqq55Stwl8VYDrrjCKM0KPAeFIQC64j+nOmiWAHq1VxyoRzwp1
oVdQwu2IkDE3C7iKXZZH1nZK9fG6QurITiWfU0gEPppCIgt1Y9zTApY7mqcaE+hSopiLOvIVSoDG
cJ+r8jjq6brAasXeEOnAwJ/x7yBZ7US2VqqRInclp2Axlpbp4KibN3HbsYCXUqc9WFD5y1A72mX/
02jNFj1TT/IAObh+KxZ9kzq55aWDSu/LhBrKrttiH41zfdTGud23OLwPeV+GB6seEHIrt/Fzd+iu
+QqFXyNkvlbRKK6mYOq+JYn4wrCvg+4EMBYkxeyFY67vEtVTNUS22id1xtE9COcDXSxO73HEEG4J
8yu3jarHMkzKW0wgP0uCCjaiTvutNSBZ6EZG0i5cxAOf093m0A0wy6XchbFsbmQFEBckDq6ipk3P
o+pfbP7H8kYHJSMj9ZZzzMxw3Alv4nlJKYi0WR1rMBG7QhvdAx6/8hx2tJ3HDjFEFHC7s7ZOTrbM
7Wc31OW3bjHQP08Tqsp2jhnwGvahSngxk6iyWbDtWrsKQpwg1WTSVWNh3qhq+OQQTLEtSNEhEbCT
h7Cd86PNXbqlU8574CTNXk9qcak6h2H30uoUmEG8H62k9AGjWbsQQslu6OA7KNvg29Sq2if44Q9W
mA27Ona+1EjisZqbxl09x5PvxsiYJsmzOzFAvwV0PuzLYBL7ELzZZuFst7PjRvhMRMn4Ni21oex5
HpqmPEhG6Jucswuujzm6hEqgUmLEfM2QvPUCY6yPyyQtpr1DtsOWh/IgYnIZVHEK/jOlC5E4qdfD
6GQIG1uHUDFEKPO+8nkmWRW7XOxA9Sy7wqma1zGoowfNxh1q8aDiRKSVHcRrE5nj4rjVGgNCES2O
cR9pgN5qN8atyvbRg1DHOKoOpZGRSDNk9bawBU2AKgR3DfesOKMPlTu8f89pVOvbMAmcDU0cJJfj
AvMl1QAzoCrfRoRRbSxGtldSl9PJjgzc/ByF/MouqyvpdC32DlXg163TjQmZ4XrJyD3vbAuVvpWK
uwjFwmFEd75ZtOIH6SL5kYW235UFDbsl7+dTgs2eJyugjgi7bM8PGRyGcD0rmjj+q8XUno1sgHgA
UGsTGdZ0QqNQnmIcF481TAX+4RAdgxPpuzFvX2ie63RgFg2d3cgRAbBaiKYOaKhDb2zba6nY94qQ
vw5cMYDOrKIx3BCpiPRi5jzlzxO8OE1X9hGXr7gHyrJphYLQg/Vzk1JBbYQi4uIXcZNjJM6GkuN7
xqn4c77I6aoytEdsD4Pf2sHqeBx19gfkASiNc+qMlsbUUn9XGb0DRn22P+q12BAX19ytPf6t2zps
09Kef4xRl9N+0plvGeUKgAWbdUjzPvNqMpA+o++zrmRDbzJOcctQXusIHHW1a+jV3SfpnV6cyVHA
hZFP5CSAPfCbOOXeisq6oZEJ31Lw4ypDm68jkaY7bXCSPaRW+zjldv9oImBm8dH78xTrat+SxLkL
pgIrLQbrrasDGZ9kN2/gNlWea8h6O7Q2Twd0vPNY2poH8zok69lqnuMUGUmTieahr8G/cyB2JuyL
aX9dmlIjIRbAgqaV8okxzLCJbQpByJcEcVpjAdzMyGMfjv8pdEsyNLLsbtLazyAjmAKMS02ibrmq
JsfmCupw7QG/a15TEltvA5HUt7LkOGvj9dqDX39KoDufEeNg/8oKC35xMOFRDkHhejZNXL+QlDqq
D8tPShXypwp0p+NJQbQ9BRrSCogLfmeW+k0xud9msVj7OhkFjamMslBvWs+cZucsxmXxJAvePpHJ
sBs52G9pu+qbFtLCDoVtejUl8ntEbiZaM9OYSdOKiP8gZCycNqT6VrcAzMMvfVpqN71JldVNi7HF
p4zKtTCDO4MjIyflTFxIR8S/0tj0y2gihGhpB5xUKK7PXWyNNygfiIUjEeQzfpHlttOrHJykdBwU
RtXnGte854imelQNXSOGwdiLLeYVbDYErGTfnESXRxFE461FwUU2RTocMHlpHqkA4qvj5vpPjolf
zDQYb5i/6V/daUmeEpIoNLaswT1ZoUPQlLSj+5pe3F4b9UclED3j9IU9Yjs7IKnGDQ/ek9GWzugJ
LFmPel9BV4+qbN/2y0KgSbXk+6xmROmVc1Y5/lJB4tJ6npU8KWlro12/5ZT5yoII3tVYFbFTd88M
MTpk7AQ0dykbBpiOG4CaMwOwDteYmVie2zXapkkUVie4Rl69WOlV1spXguGyM8dLpjt1MNw2ZDCw
1RJJEbW0EYNIBZuqHl9MxqYkJOTRvjfEatHOhHY1M3zwHBRz2ALM8i4ZaSMMrTlwlqYHIFRMTZU0
xlWuz8M3sbAvp5DnXmwrIKrEzofpNm4sza+MSJ6EYdPgyDTUbRo965bG6JonyLovCD76ueQjNnu8
FfcyzZKHGJ/jJ0uZ3TV04mVPVTF4AtrJl45BsQTOnn3VxLQciKAgbESvDaxR09RuYjCa7E5x/9KJ
TBGZGY93me7wWDqj4Z5YkbItII/osxun1ckgcfs8sj9u62SBuBg52nU5A3FpRXeQEEI8h3mXz2Gs
oTmlYVo2y2JGuY5kuRqqdl85UDArQ8cUb6f2Pi+aZNuHcp48N8P21gsnwXtQ06Bt7Kg6ov5EgOh0
Yl/G1GkgCToP64DzQ5sHwizKYN2jOXPJ9U8ByGXvxiXf12BuVqXVV2DngozP5HUCtHZiQvg8ucuT
k5SvtqbTqu4j4iW2U52ViJsas/zk9O5DWU56t+dRzfYYJ/EVTF07bXXaBU+1JtRrUuPW9oAsOVcQ
/w3KB/pXZWzlbPppeNVmpXHBHJEz36rtkwPfcOyvY0dWe71atGs+04LrIUFJKfOaeBLbifZGiuKR
mJiRMxHPCwP/JDQ6fJKwcEEx0YEgKvFLlBjJ1VxX9U3aMqIpsO2DVLAyz2BGeEOXY6n8FFZTAb2I
pKvULXNmdq72ucS0uKXhrLb04+qtDMsG4IWr7wbSTf0o0hePeIzIJ9QwOgcIhU56FIaHKKCD0vcO
WU8xkSflKBi7FMQfQjXRLuR1DYeqnjnIqDy950CGbq1Ww27CfncwBVW0CqTrJ0rZuxwb8K7Mh4XR
PGsAQb4EF+oOs7m5XA75YAToDyVVP3zD7RA66dZODYNQ1MDyhpHO0gTEa2u/Bvkl0b4MdUUuFBGb
xhpTw3HbbX7GmrtUK2ySuLU1+mfbrPWaUYTZalX5pupGf6XJrXf8e3PzMDSF4/d9OG3TMut2hKPA
9O9yfTNhjrzugowB1DxKT3PGYme3tnm2J3vaKquT1H90yeEzvHLWBrm7JAjX1iKtdclVgUrCQYQZ
DYIypk56N39zRMQxO18mqg5W+HhlFyP86/r5ZSRxHHGjTmrUED6w76knAuxzvhG+BO66+O7WOcD4
pkaxkBox5zWyzxiSsnaV7ffMstM7gymTn0+ZBelCZPdz75rPKayDJ601u9obJnqwLqwUrx3wNOUY
heDc0EKGUfZsEk1MBDinZ9cKI6+WgzzDp0k3WaytREabYSQHooFGj02VnlT4n3UGOt80QCPRLik1
W3pE4xUeUSVfx4AXfLMkZXd0W2vIKVVTbJ4UITc9kZ9MvqmKpKCDKKxmJ52xO2jBQsp30Q8HssLC
E+pYeH+FLZ/nTOBjSlYSf+na420PkdszrDk6WyHYEg3gQ7c126DcmQVsLZ45w5sM2R9tzi+PNsen
LfR75zwDk082jig/uw1PMlas2ZsthYw10AOPQ0SLA3VMTrleSQaPqGcXxrXbTsOO1ilD+FB+uj2f
ZtrPGowcCxfY56aAW6brgTpBy60eMkeoRyJhqfYTfERWGOKBGruXYGqxqFlFvk0rvfJQGsKxqdpi
l4guRyAbRydtUfweiaRosplcw57qGxM4WzVnj9qcJa9MBp0X0K1EEMIr/0lec7njID/u80mkD2Bf
XSy8dfwypSld/IbzDA03WPpB3vmgxNJHm0npPUNGRqqDhhYYMx8ZZOhM9dteBuwDOh6xDalQ84V+
OKNavSWbvMeryol+5FgwNOjXezunSpwdsCdVvXN70r5BuCW9T2LhfKY1COgishna9Qr+opHdGMTZ
3U5aZaJVN15zu9CpFOlfj8Rqno0lT44LnV3GUNCh6lgzv+t9TnuzsnXagubLnGq6b0cjxtYq139E
1P0bOIAhiXylvbNzAsOhzUTErw2AV1bjXsRpdUKH32k0f6BCJQ9wguz7NBuTVzpzPflR1RLfMVRE
acvrsh96eGJ6nYVexiMebV0h501pNNFNxlCPNvyiH7OMNrkoM/fA3W4vRT3IfOP08i7WDQaUlXU7
UPZcTA5uqyc3G/ZBz6u6SIQiFMGQ2nWjPpZp1viiOUjNPANNYdsnFJGKIq9mzzL01l+yLqc5aosa
5Tkzi6u4kKzYhHCejD4oXxUOQUYqmnG2Sml9iQZQJRAKyBEELrJRFCk7BgEM7KCQ+wyI3VMnOuUN
jJog2GmrPnuut1XDclK5FU1BcueLPvgRh7zqqjTkLbMJ+SXn2AV6cKF4b3Fib5lzIB3IzFg1W8sZ
5yccd+1BCkXTwdLjYJ+TnpxtGqHdpDF+Hoq9xte61mSChVS+BMePH8iYO/CiXfZzECp4Dlq5XEhi
tJ7cdE00IsyHvmPF5CGz70cjUe2W0rP9SFz2p2YQLa/QTd5YxeDCfieArMnP0YnZqe9iW17bTIX7
KfaJYDyb9XyrjOJTFwZfdVQIZTX4/xa2vVfEYtxFz6Y7sMehYFjmqkb+TXuZTYU+ktsa3JJJeA0J
3eu0YffvS8hVGfe7JNLULcRUEDuEzR++4NtrpP08m6GFCVOKUNCY0ay1H9eNZ5xYaM+tvEX5rhY/
VDZZDozNbwIQPrgyOXBq4JZ+9IOzcOYbIv00hL3puxO0hkl1DHT1sL8r0Xp8ZUeljW6XlAAf/Dyr
hvCPj+/aaJ4s18BU/+7jE3TUVJMNw4o53GYobttxTywYpd+TzpNeSp7HqP1AEP2fm/L2qquQlJM8
omwdN/b6w/32w+haGJq0Srub0GpBeLk2HUfspCUQEGcZX3RB6yJTqtoWCaMjwszWO4R6a8OuTd9q
oQRe8CA+0roxDwQ8E9toyPEpMGx8GxVy/x7wwFZlOUsRHYidJsLsoJumyVgg6fIjcgxrJ2K5XIH/
YTzUUQAxYOy9JRcMaNz2mHHM9AqpuVtGt0+D7AsPJ1Tl8V015AuNfQBiQNsvp48AG9Y9QQz4FEw2
cPkR11EZRhgRlUDAQyXFCoI/Zh9AJtpZVRH45Jx2Zzvuyl1s5+lNZwjxMPd9c2OPPKXFUj8Shtrd
xkJvz4WBWsk5CgLudtEUwoNAFHOoqknzprH6znbsbnpZt0/2qCHeCgF/NWgfvATU51E6zYkqk8I3
isvxpKnsB8+qcwEbxQAcvO+17eT10Rbu+BzT0KeJO1j2bp5FxdPIcWrGbplthgSDBV74n3OG3RW5
M5mL0sh2WD07rzbb9qFcvV9EHSc3GVKJS1WRO7eb8nQ5zg2HNCCW+F4nKz+RyRFWTBRF/IhJyPRV
r02kjFnfwa1ax2VVCc242U6wNq0OkAp4FaYFUCD4b64jSBrUUBKHSBpjcO7TLDtq2pzct2XVe6Mt
Bt8oK6R+eRv8cKws8sfmVtSKGCOk/WF0nmPJ5CLOsR0RdXw306L7Ia2Chi6obD5YatFFDRYUm21L
ehBal/kqlCQOEmUBY02Df+pqrtqy49HDcKhyz67VvyLxNi5uAhqytYFSGYQw3YilzI6LIW0v79wc
5l3Ddj6n4DcIoiGFWLbZhZi42dehbGwZLs+ISwYzULuZqMJ4I8y8P3c0/jxBIp2+wV9kEQjtzDTi
reU7kEn8Ljx/6SYaU0YLtqzUrl9KSsqoiiua61H/bIy4Qyt7SfddOpdns+i+Mn2IP4Xl6o5PUQkp
2DI3dadPXpI0xA7aJu1zbdC9ZeyM0xiVkELMxADLgj/9QlDi3H4m1ZXEpj16TMwwTRR9cozqTmvK
q5jzw5AH+XW89GjrosxDClc+FVFrfG2SMH0I67beL24YHUlWH0+96KMbiMzOFZsv3TE+wcJEIYPf
04DwPcdzV/mKgfLnElHfp8KggFjaQwNFj/FZUgg/RhHOtMWeLrrNPCwsgi/NPH0PWqN60Ron2CZi
ncbR63NuNFQZ6DBNOAhLSOeBYesW0Tf4FB0Jp25HM5OfnnNzW/TLXsfWsW9A8QC+ab0EJkvjWYTP
fHbIZ/Jyxca6YZ9HVd64MQNiVwNVs7iBsWMuIq+jYQ5PIfGxlQtzFTcWkFjuapuhDOEjBD9RolS7
SQuJ4tSafitnPIqzXf+cB85uVmTTIQ5XUWem24cMAgRkRDmeJDsMP3VsoS4T8hGSSMqeP32zKH9e
oePLU5jaMba5Ql1rMMzOGowFfzFUfRWU4+BX7eheQXrkdOzW7WY0cRGRMZHSPcfUlKuKhmu3JOHV
v/fJ91uxqWO2sBxhrn9Ny3i3FY9ozqlkCWxVy+Dcxosz+6R9BV//q6u40jEZWhtAtxhlIxtaFfW/
7Stg3eusaqL2ITYzfE31VgAV+vcl3vks6KlKC/Gs6fJV0Mtb774IaciWgb21udjDzBDIJ7hhy6rz
74u8U/5zES4j2B2pWQxu17uLTHUexLocq4tujn7H1HHQ0bc95ai8/n2hX86J33ZirrQO8bDB2FhU
UHO+24kBK8kWdJ5xsbLW4K0WYH2R2ZsdKoiyz2/XwTYH13PbojZfppvFHZ/Q4Z7+/THW7/PmUyBK
5pkwIZ+g6LGd1Z7w++82TuhBlMN5rqqBKKdnuhEe+kxoguERarQfavQu/rtrrj8eNRuuLH5IitN3
lQ/B7W2QOIa4g/t87qJwb6r+lA32Os0pNg1j3oKN+7+/pnKA0LjENuDQevd8AjAOmtDqxJ2EmTL5
SPQW2CZF/EDsgf3SOVb7qXHQuRbYHuIPrv32DfzlcsJPpTDTGILHS3/3fdGLkc1MkhNbNcDHECbT
TTIP4QcmtLdPrgNWBoKTZRsKMxrFnf3OG96mogVRWcNUpHoFrjCn+zQGpqSjTjhpMks/+FZv69f1
egY8H7zov35Hiti3T44YQ5PUiii/lNFnRODL+Oy2tP7uZPtM6BXqy48cjOLteeaPK753waHcSSIC
lXOM6U2wcuGuGhdUwxy9piM4rKmia8Tg+KSV7Zmkhcu/n6Bfj+X/vCr///KYoRyWBmmvtKLfX5XZ
iInKJrn2ktTNKZjq535BbMe8a4jj2BuGwKKEQ1A+V9bJ6pNHjQbPBx/hb/ecsh0/pWGDKVHv7nmc
NoboaCZdpGbcwE25HrJkhXUuP51yeWad31pu9G2amutygpfWkJtKG5SpVPIt0axDk6xiEbGdcmcr
ZHNGmPPB8vnXDwgwk2WU5x0mwtt71A8h/g0UfZcsZ2FbJkYfLhgMxWSzQExslbPXWN13dJMfbA5/
fTholIEcMaRYV7S3V26rVqQqyfJLioy6BXXSFC75ybGfm58q89kYvjrtlTZ9sHy+W8X/81D8ftl3
68pMjyVqKh6KACR6oRHh8jKNX+fwYkauF0/PpA/CYrxlYoYfJNr++3lw367ef1793e3WSZhHap7n
Fy2lp4lN5ZzZpDVGOYpmK38ZCGSga19QbERoGJkRfKfJ+iMbrAczg4lo6Lt6sa8qxNQm0GOl06yd
RIVusf4+Ro3GsEC/Mynyd6Iv/GrkGs2S3znrKIVD0R6uw5bF3tnNQ/+zzBEsm0WITQ5PBCc6Mjv3
rmb5CQl2/qonjgiAVsvyjPj07KSM/pyxwlvRenkZ7eau8CALh0CWKavkdOgD0C7Ivj9lQfhoFfpd
kFZbHGPwJQFptubsiao4ObXw1Vw/jJa7c0umO1PhLJsxt1K/GsjBw8C1U9h5COjMOQOIxKtLuW8s
+WOo1Tc011hQxs5vcmPbUKUTX7gOoBA/heFjHbekDLTys2jDs+38SGm2c+Z7sgAaYiUd9hUhZsyU
sHKFo2DuOVzNpXqctPGqSMiNQ/awHfBaVW14/+8fXvy52KO7wt1KveUaUEff/fCsAxxxOJRcdMu5
o5ULHcCdKuaJ2mkK5T6a0Srn6IytZW8ky1lMwacoHreC8QBNr29Fr11Qmn60QkresbcrJJITzMPg
GTET/LElGCWN4ViV1SWtX012An4nxRxJE59IkHAZa2jzt254JBALxdH+g1vy57vA+JEml8k2a63/
7+0CoDPVHqw5pXIbtOJMUFa/MzTZ+HGnFgQjk/4TPNv0AiMVEabdVLfkn74w5IgIp9BJwsoM6wSn
vLtt6hnxeBx2J0ULY6ePaf/6789q/LmT8VmVAovHMFgxlX77WR10kSglzPLSuMd4eI3Lz86CidNN
6PvfKSZGSX8d6l/RkJDKeWPY+ksDSMRciqtmuiVgCsbI4BnOtwLe/lD8nCYeTA1ossDOlNHjw+IZ
GleTTn6xnt65yQf22HUtff870xkmyYffGvvqu7U2JsaAztxcXRbVnYM5vUtjgrpHGqsfLHB/WdWV
QzkOU8elkSnfN8lApwAhYXZ/KTLEUvR8olcmaNkBSv7rVEz5beyq6Tqx6McjDUPuF09q9+8f6y/P
lcMahr/fxhEsfrUhf6uQLRuCe9C31SWun+bRvC/yhWkY4E774GbflZ59sMn/uYXyldk/qeBM+nPO
uz1eA6Opmyk3N4Tk9R3S1Zo4DlsjtLvoYJaT/JSnTYH2RaA87Bgx/C++LvkQlgsaEVPyu99W03um
98BgL4zYcFTRIt2EZXEfdzmowFk/qrDwetf64O19XyJj/3Ng3ZqcCngjDPnuS7cgUmm3rDc5ghPU
coS0p/++QnhzjV8v5W8/ZEwYgLYMXXVRcu8y0uhmta3MJ+RECNsnSPJ+IeLj3BcfPEB/eVscvhM1
uTI4ir+vGwkaxP0UONxR4T4OjmDqO3wiaeSDWyj+vA6nOEvB1eMp5c+7BbCOUTlJkMaXVpi3bVB8
0kqAwFiAgDY+oLf1cPk/4ns9dqrZleNCBd34zJiJSM+r+xEU3L+fpPV6b1eJt59nfbF+u9/ZWOXz
4jgNFdmt2bI68eQge9pobbMb08d/X+zPDXG9mE0nlK0Hvfi7x3YydX1Bn440PI6PpCL4Y98dFyc/
oHv74ODzl0sJjPa0UtbGiv4LmfDb94pn1r+VI3zp4+TBMkv3korK3YWJ/BkGs/3BXfzLr8rV2Owh
ERgrN+vtXQS/1Ytk6NarUWxV7U63Cz+XHyw6fy5ypgAqsQI5SNeS6t1VIhe5fhdN7aUyG7/N+29E
WpxNw2EVSP2ka6+Qin7wWvz5yq+XBHiwvvQcWt+98trc2NkkuCR5gBJHq9DOeq2Nn//9XPz1KhBN
ODTpBPy8f/kMF2oZ1p32YlTFpRjUA1HeH9y7vxwM17wAaTDvgmeLXP/tT4S4SyHHXtqLk/9sZLmt
xxlBz+vkcASsGJdMniouC9LtxI0+eDr+9vV+v/S7d8xAMhs6zvq7tdWhJgN34wyoeP99D//yCKI6
WnkYWOklnaK336+o0DMjNTPv7GGoASEY1jWusfxMQtPyQWXx57tF5aabHBx5Fq0/fi4tGcgzs5L4
0pv2woOHvCoyoBfMdMO9qk6X/b+/2rs1ikm0IvfJoJQmGeDPZSMNhQVfc5gvg4DMpBV5tV96HcxW
Nle+yxSQQ0VrfNCR/eOiK+uclcoEOSxXvsrb+xlkMkN73NsXJ2j7XSBcDjyEQJ0Hc7R3E/f3lI5a
+tFTuv6rvy3HAJDIPVj7wNaadWD88SbUtE6Iq9EuEs3VUW9Euus6LJl9KTD4t6G41ex4/MyBEn4B
pfLJCds03zZkJz4vdoo9Qq5hT24/ZpeYBJRzjnTwbgljKpWpjE4lE4l//zjvHgY+seBpc6mTaSmv
lcHb+6RqIt1c6OOX0XUe9KoqH6wITfMYRtoVCeHGBwvSHz8LxZbkOiwVnKucX7Xob+u6ng5DZpdh
c2Hu6CerHqR3tsr5rMl1ivZR//ePL7dezVGYENY5OVrxt1+uogQD5dA2lylv9/gmYOxsh/K5DebL
v+/iu7dXMv/nQvRiTIjaliveqQBQocyJaJPmQqiURxTFxqpvc/v6/3aRdZ367d6hipksKBDNxYrD
HSL2B0LfPIxUH7Rb/vZdFPAyzgSuTmm8/oS/XSbIumAZQko4q7/SsuepuenEB2Xiu53w1+1SEqAT
xDKHRtL6EX67hONmTkigFyeOyXyUbn2l6c4N42uAM+GJMHaYcuu59t+3768XtSzmM1TBPPfvVoQl
pwUj1cSb5JibaWn2joDs6UwbE5NhejCNh39f79228Z8v+T/XM9fz6W9fsq0aKyMEr7qQxujly8Nc
iw9Obn97vBUxWgyfHIfi9/8RdibNkSppFv1FmOHgzrAFYlZonjeYUlIyzzO/vg+16a6yZ13LZy8z
pQjA+YZ7z/2Pd4ZSLcNFsGgPGvaE2cBS8tMo27NP//8H+ccv7v/8mP84IsYmUqsNOPIhLElk6g5R
e2iMw2KmAYZ5L+IH//8/75/OCN5OulQbApZB7L9/cWRPE1eYx/VDV95n4U8R7jL7Bld6/t9Gvf90
hUCjwUjjdcrJ/R8/aE4Tt41UwR0B5sSKD6PxX26Bf7pA//sDmHD8+yeRGCCdkfDxh8iqPfKdPCCx
fihbaEHyv3xpjGD/8XtDpMODxcJJ/WdTa+uztYSFWT3ooqgQSrrObZ4WQzA3k+t1uAFOE++n2wxH
KzEzxleO32UnbIQGqmnToAaWwxSbvwD3yjm1jUAbWHSblC/X8uQozR7UeS01D5uZBLIRlc7fRJTW
sZrsD2zbTUBO5W+mafZDimgoSJemUcEQ2+zWElP1cAIM91iSTnoPjpHoSEwD+3aCKULNsalpY8Ft
LGwvUlNPDGRT4hV6yVkeL/C4Aqxy9QGF4TdBqjGGL1H5UZN8Igj4mRAF79K56XdF0sGu6YBbJOtk
/SK9YbpjZFiG2REeigwilWIGAnIjjR/WeTmXa3Gcul73HZzFGtphTL9WZzh+FZfSn5qhfh50RK5X
fMQJ8JkWWQK6cvzTiYRpbWDjNzLL9VzRkKSnsFNT4LlwHMBLZMYcHi2V1vdGlX+bRSR3aHftDxsn
2cGEDnMom3i4izQdCZ+BFESGAo+LTtZK5xTGrksoU/QsA22QWOlOs3r12Jljd9FrnFflQMsA4qI+
ZQBoYeA38ihEWH3YfdQd1DQ0O9vA7uRW6F2d2LTPpSB2aM1zbdfiIAtsE09p2I6fnYwsv1SD+BtK
3OJGq6aXpbEMHIzLPEC+gf2yyJYye93EoG0don53zGyXjEMSrE1EPpFcpsZD7KIOUQORxHXL/qXq
LRlkJJRBwYKyc5NPsXFjRMXfRhCzyXTVIeNorDxkkta+XVP4ZyUmVETnhtcuPDJT4syfyUhUWYSD
cac7obVbysQ81hITD4rR9pqQ+HsuprY/KsKzcZjpOZfSEpc4av5wX9j73FjMj2i10LAbHYrOIbJP
Dao6L+qXfJe2y48xXSZYomO5PDd2CP4lZspO7sN4G8LnP6g03ALcVnWch+UH7aeG9c3hejhlE1gY
rPMgzsEj1cioDrYQ6c7pSjjrFuKOqQ7vRHIzkt7WeBBZUX8Phe1hYzMO6B+jY9lN8kgoIiAe3OhI
Y3MT48REIo2ZDX/bSftsFsWMCBj+IbRb47aTBWuCribLOFnsdyAQhOQSZIihLwGMnM3teujylsA3
syNZCrBOMCaxdl9OlXMhE6nf9yqdvdJAeDwMyXyZIFOg24Ju1cdNdO1s+au5OjpVp1e+aDBWjDmu
SZnZn7NIWWrRHPslss19roW6F/ZiPomkmKmvzeTaZvF46kIRPobRmpy6ugK6OzfVnbvggXNXsHb4
jSCplcBcNQNfrJSgE0jBAfqeJwJjnOncJj3pSAly+IMTq28L5B3mGsQ3WeP8AXq2wVvJI3AyA/F5
ETKQqOr2gk+UKlmPrhPe9FMZOixosHAxM43vHZ384rhyyteosGzP5D/3phzIkYY2tR/T1cbxUa3s
MzRMNmmIAUKbjH29meRUXdZBM+gweV28lImx+YxmdP1FvgGoCibZqPuiG4v/9JMOmEk8VAmMpLb+
jjQsdBB74KJJIrKO7kDmVK9s5LMWWZfdBv51HMIH+yj3zZ4Agj7NZnS7Fnw4B9C/NhK1GPc6GZBO
312skOxKtEcjFXozPEVM1Pf9Zpkb6rU6xw5lzVji17aqtcEuu7IKzIii4E+E92IFwaHH9Uc6JKaf
LRHO7y6R/MotAyMTCg4m8x76k+A1H8OASF0w2+B73V2VoB1aQQPtCw20Ppsq+acIZ5IvMT74SWN/
tri3fJlkPyRT/xLdvmlA059RaW9mTf6VmM3vMixCeFF80BEVhsf1+VaKIa9tEPgiBkLBbDNNgxWk
KJqyOn5iDJV5oQ0Oouy15zab+TUbK0fzFCNvIq4RmRzMnagnWaMuWgxYTmkeLOzf3tTwth3J92ZJ
C6ykHBd0B/iPuxf+IE9insyY8pKWQQInxktid4j+VUNubVG8WKjE3oZBKy4TXpvzQvzJJaKJImAL
COl+2PR19maQxk+ifcvIcYlhxHuERwjBmRuhK3M1fAjMBwMRu9a5jOxf6bRg27Df3XS2CzJo6jSP
rpnYN9XNmEOZCUXtiEjFqtODMUm5G9MCozvPyR6Ls/WYDmIiEkZ2V6hF/W1dy/TcFpy9Wwd8Q2ud
BdkcT/jR1F8OoToYoWhz3EGUH60eYWXmpPt6JNMYJsO8j+lmuLXJ+ZURFg8cH/iwpLn4vGvXszEO
U7B2nfFUp7E1IpEcBnio8OYOCYJQxP1u+irDjre6QbX2rdXQCDwIPbgxZMuXqU/RQzpvPE1jxGrj
shV3K+fLTcveA2iHed9dEQvnFelaCaBsz8AEBdNPZjcQgN/tTn2oYXhdFDiH1syTR6B0GSQKCic1
UjJY1uJ6wDHaSz5o0T1pVhm24RSoUWcyw5szROtTOG8sjbbAQ5AIaR7DPOUiLJFqz2UtWdYiuMK5
EUV3BleN5aQbb8nocOapC/d9jmeg3LAbZc7Dz2AmJIYlAqdqD6AL4jL3CKFfz7Mt573Rmumpw1Rz
O2YSbUIkQUmG8rdoWI9vMXxnve/73SRy5z0EGQMYq6iOuWJ9ij7Z3DtYpQPkPMZ7BwUJZAkqFMTy
q3peFwfD4iBThO+RGB/J3iPwo9fLqyBaBHVd/hf3L6TzFFFNp1stoEQtuVsrpJ6FGrMjq9T1rkbu
xP82u+hGWhMiUbxbl2XbswCOiQLeeOFTR0LgIVKdPPQ67J4cZyk2gqF+LRsm3EPROFgHTLHXkMgc
+hLrk19pfQtVdXTvMJFyHy+N++20SKydVhMBgCX3HgCms5P6hFBz7nlac4onaKsxDrX61Si1/svC
NoSpIlsKYGlrQXemrxz2RjZgPZaT/iCaJnwOhwhIwNDMh6wUYRC55bKzIrbwRKRzKocOIHWlFcNh
7ZfoWQdA8NjOuB0ms2bEQICyHxehfaqjMdwxf6qf5eatAnjr7HrSaTiVyUnKZzPdI4N0Domjp0Ha
jBj1XBZi6eA8WWUHLiakhownZ6rIYmh+TeT/4PPy6YHbmxtCWL+6ZGfelJS0XYssQOcdTCTPmFV/
wCuqPatvEko0hLBJupL2sKztnd6P6B5Tlw+MqrQqLmki+ufGXb6sTu8ogYYfyD3RdZnN9jq25Mtk
uviZ1XblZgbyVm3ge5kc+PJ403HiL/Fxnmmh2WCj4HY42+smFrcxG1xPKzlRnT5Z93WrWClicNvL
RcxP4bzUPlnySG7z/GVCe4tXnlS9shHWzigPSbH/rvX4WUfUBaOUYR46+OUwNQD4Jwzknj5PwwEF
KAr/lGQq4JViD2Fp3sFwyhEnh/nOxrztW10ESsKh+L0sStA3pHl/TpK8eVRNkR6b2TJ9CDLTFehs
/8WXvRyMMcOHMgFK3qX2v8ZqTcfHnvML0QUp9sQsfMYTikUVb9GhdBR+ssiBKEntIVAyx+2FFPDh
ra8ceIy4TgO3Lp0rGtpor1ZqJrO2+nvQNjQBOlDkzy6l4dhnZOw+1LjOW6rUsfkA0n8zz+rTTKfJ
/EmlOYln1fSJiRDIrPJjAlsp3Cu9rT6xx203IxMv5NqmiSlVjbvG6jeYfalcn/h3KIPSmcf5tYNn
crUmXsujJW2vwJN7Uj1ur8J24/uslNbOderqmK2J5SmhfeQdaYVFk7j7tSnMr6wR9C1OESf4mLC/
+VFSbsaeVKeKcvXEwxbQe2EO6dnPezM7MVxcdmORxveiJhgAUXJrP8WJC5WulU/jhH4+ilmVc9Y7
91aC8D+0gfs1bYPjA+Sv3X8IZQyLx3LUOddUfidz1EgjwhJ+SnN0OholdZCbXR0k4/QDRUD5S9yh
I+4ySDwSaiBzyQJOKzWPbmUu1rTaPKW1/bbF1e11hzAx6nqMcZxmXhmHH3nYl77MJKmYi5EG2bSd
gxjBvNpKYzomxjp0dPG16G3QeYYdFrcFcJk0cCFFUdU7Gr+pyKlhIA1wXBLCdYXdAG9JpGq9OqK+
z5r8YwC+dJwsTFTeQBI0tYLbYnwGm2HPehvEGIh3UKaLPfw5Xg0gMnEycXfif4tfKQOYNEMU/LHi
aP629XC8XxD3HPkHZjAXfXwLVA1tbbQqAbHVJtddz0X13hdYzIzSMQGVzPbRWGOTzCwwPZQc48lI
BvsuC1se8nIjpY3AumHyNEXQdgvkDCd07xh0Az1S3Udk279azobCoAM5z4SkvCEt1g7tolVf7hLi
zmbtHUhJ+F3c41vXirjHuxRq6CRMHF8cCL7SGu2IMYdhOeoAT4ciHTRh1N5YE5Js3SRuw2H65NU0
9YaXVtR4cMe0g5xIRvUsWEz3ejc7HnNKYydCgCAqSlevyECVEXLCXNy0Vya/VHJuXP66EQSAuoL5
K8pIeiWVW5BIdPLkQy9BjMUgaJQmg8od1ntDLcZpTSC1wdlarpFJmFQ1uzWz9rY9SFVHN22ncMsW
yoHYlQx3WaEGglyM4RPCsXOx5lS7nfBPcaWScV/A536POWYu+IpJgp8z6I7cTsY9RS22+SoGWOVW
wxOIpt9xattT3BM8xQp9vTHipyHfE7GT+rQ+XAojEx8UryPnCzVPranen4YOUUlfk9zJzwuMyFAE
VtW0fDjcsiCJ4yzQF8d9l5WFp1Rhiv6zhvYXbo7pJTLK6tQr4tw8vViq5MQOFMCIagSYaYfk4L9x
puZT1s5mEM5pvst1JCl1HSKwEljTdkSoVrddb/xYpqmd4WMR37aOBkJgnEQ8Vwkm45Hnfq0xwWez
9Vladn8084oBiS0FpV+LM7QykSSUKdt8LIWvrr682ZggqKsWKF1dTXWn5drBHsjPyQpGglNJtYpw
E5ZJVuEhADHOcwcVAcdeh7d5fWB0MaKERluGNsW6M0ecPomNMiBtgH0nhR4fExlGR6cp28fYcOwn
PhShija3ZeIgM+ymT1hC+IQk/kqdAspj6YPDvx+H3ZQV8m1I6mS39Ln52ceGceummZF4TRc5f9c+
J9mE0/QySkR6ed/B/NDDN0wryKlijYQbjtGA5BtYIXlrHDt3jAKMw3/WNht3MCuwYTom5yaK8X3q
2iFOnPrPDNDnhdESDArySvZs9MAsSS7xsizysbTjlzWdyHbSdOAqplNhJ12KoEDYj1tp+J3IgPFr
kdXHeGglBw9XTwcDd6oW1T2qsdQuwATsCwDU+NaW+bovMifbrWBLGXLWfAyxdfzah1uZ1V1mz1Sp
fdky1JOMLaKQx1J981b5BfAPtgbVlC8X3K69NmN0mZQbWJu2MCJNlpcnOOjGmqo7O9GwUJXYqUuM
//x+Vgz43mh2ke5+oTRp9tpQzjSGqvtaR6aPiO4pq7ppb8iquKUiHN/mEuSN2YaxR8NING+l2kNY
DNnGFaAhWGsr+yC6JNqX5SgCY1HFjlYG2ri+4EWtSbA89hVw5Mg2/uLRR45br6tfNwoClXT+1rXe
AEzNszNnrboiNiwD2U8oKKPIbB+bYpjp3fMe51ArgVVOESQl7Ii+Bnl3X+Om8sy0+MPWKuaxbX8I
yeQ0rgdhnq2Su39Yxffmx/VivWY2BwGWUhpw+28W4o+pOiXuSNBtdrBvGcTJ0QyGfqMAps6NvULz
NBH7n12HQ4GJ1kCGRUaAp4UjHbkMJB4t1l7zpdMfRlPED21nllc3c2yixgcmU3SkHl8uuOYVhzKs
B0I17W4J8OqZO2DOxU5aINl0g0pNiwYDoE3VFR99b4UXMGLtMSZo6BiKLr6HstYFJZFDh5nL4g/p
ZFzMkUsTWRGHuN6oXTVBxCnI2jtUqWtcDHzLALgEnjYTdrPriurwrxCANur2a7l+afFgM3CtZ+vU
TzLeI1YHG0PFthcd1uqu1qYja3uAOE7M5cgnIgcSaZ2mWR6dOnluLFzWcdUNu1z2NGN6nJ7Q0TS3
Lhzjs8Fo9rJCLOSV0gr5l+Vh/WE5/XtY5/FFgPE5ZB0okzlJf6Junvj1GfjKdcsNCvsBj17ShcAf
rDlAJcGIqqmhzNqZfgcxmudbYVNeIlffFZXZH3k4zT0pBRLzkVGftXYun4wwtd/n1fljlzP3i855
g3ut31c2/JZZK52TVE3FWdKUz53mdIEhKSj0kpQOkWnJx2jY/Q1hYLmvEg26KUUfueVkXqV1jg+q
0OqXNelhpTORgPps9WH4xMUQdHw5sbhlh63aFjUkVQutsOgs9bGsajyz7ByAjc0GINdWn1541clt
omucUIDpd3HNUIISaDwuo73x13hFAoVFHiFBNxQ1db9i1v6TIoUzPOZxFNdxBDehHPLiLyNXFKRO
y4m8DLN1dcgAeaQCbwNTZdbrLNX4mMIfIGEpJF6AiLi9xpnIhefOvmtnLQ8ie66YW/St74TLDGu/
H9V1sJjCrQYsMkLK3nHDISOam19MXtORgA7wCDPx5ugpMbXsWUzA7Zjqcm8KM74abTUBerRBmrow
ktvGkG/WIt/ZtusUavWnyuIOK3RDzw98oj/JBmW4RmicEYbDj1m4ImKKi/sOyUPdnx0Xoky5kdh6
vW/fjYLQahLHumDEA2qU7/xRRiFPRiV5NfSl+utw6N/YxfSBxLs+E8IBP5sZE6PLj6TApTBH5HIw
Muh9gjfoJMl42AEz5fyl7v1IbRA3RoGrcujt9GkUVctqoGGs0JY22ZZlfJxqYbB2QDxGskJx7khQ
nXjkVIxaerDI+jYG91K7ov5Qa92GIJM7Y7/I5GVwY9oTc/qI6w3fK/n+fN4A8slhSgD8dMiTAFfT
Cra2KCTc1sIMPT0NH+t4mq4xuWHpjjl0070kWC+Gfdq3/QvWqsHXu4SI06YDW97Epn4GPuicZhiO
b2GrdwGPLZIFqwtPxM8q33DjVzYIul86ESkGAoNhiFP5SGMTnrBaiUClEamJFbEehBP1vhZ1+SEd
JiZ37lhtvEoVNE79p9DLP1lVCB92IEZgZTNZu4w0ku0uD4f73AEjNzgAawlgINu4io1dA6+FsW72
ZxAci2NdkIoqJUsUfbDDt0ZfKoro2W2OcOl3bvrJ3KwKb8pysM0r8Nkt323sk+TQohm5XXEVopCU
yQENLtGK8DKIIWsZcBUC5LelWT9rBr2znMwe13H1HebRNo18bd+K9GI1e/G0fQAsEkFV7S3rIuEe
Ae0GjyNn/Nm8RbyUBX7TYJ2vQvIbhNmIgyWAWvYskWDHQNstyhovteSYWOqhP9t4X9Zo1LwlzV4w
mm2Dtlbs09xRj+TN/FkMcSGr/nnlgT/oqJ+JJ2AWn8OFJgPoKqdFkCnSgfHXk18Iqzjf7Is93he4
lhRkOoacRmFRshd5+L5SjV2Ngv2Oby9a/LeW0/CcWk73KSBJBe6CqRvXqVh5vzup3KVFPz7Yurme
HSP5dMzuNap1AM85VvdejEy/bA1s81y1XOAy8V0wjc9mhevdk4Cm7oZany6yArfESHjyqkSDQ6ox
iC4TxhFDWUVMffuWaEiaUhgqrEdMIHzmCMgaMzqJ9SVBILlgos+cKGezwSm88G35cgIOM9bGCM+c
uFzIOpgaOgKbSUaM4S4yoSEygLeatIfnbmaP0iSxfcnT5YPz3DjYrDp8jj39Dp5yGoSo6fwS04LF
g48plf6aHVNMT/4lsWeyIDS2uQ/vHi8vxu63sGmSzMypdlVHrYbtmxCZKfqd7TkmKrlYyx3rjfeG
88dnsQKKJpy/IKuDD2MyxBJGpySB6Lo3NElLmNSz/iO0rrvUPUb8lOgML2J247UjqXsMnoA0Myh4
MJeqf0yTGHvIqAvz0TaKktJ4rRufCPRPk2MqyEEF+0BNvsg4Zd9qWM3CjHaQEHNT+WVEjriyr6mu
iqOEX0T9qWiFL2lkLSAilWRh4uLh6ESMlVCwkS3CjM48/9CjqIG+nbpnRs5/+nhg2Os424YyxFKG
TiZcgrwf+6cGWitom6wFUASGLsmJb1R2FD+PdTTclUX7BcHa2MnGRauc8qqmjiPaDhzlCHDTbheW
L8ObLKCcQ9ErrtrQFvWlMLLiqrNBsrGi9DN8zjHdZyNRPBouaV7tcXkzhnP4UDPDh8JVUivqQ/8y
iY6qPNVmQNP1hn83XivJSG8x8BUPSqXn1Xazs6Vv5XbLtWCRSu9sEJzeRFkctC6p4e1ot0cWNcTg
NGW8p+bAwV+RvqzSUvdcxupBmKp3Ueav6EEdHuou3q1JaByJ51FHdzao38J+dvasKJfH0UQS2tuT
ecK4P++mrituqrmF29c5a4DqbgEvCIYpMyOXlCMLxby05qu2us7FjvgbZBR+Vh3AtDkT7AF0g7zX
riXXgdRUn76XMxP05UMs2rgN9NBqXa/Vs+jawkZmJ2MbHmt0YLpdeM9hIom3CcXZEnl2HHuZHDd4
J80NSWIidWkQiBDYZTPoWcwztT8tTLCgwKD7VggMsPa0bABJtFFx8yGFKL1kC4eZmeLu+4iZ+JgC
eXapU7wxq4uzQWHEdiPK/Fk03WXGEnfRVWJ8ZcTY8Efwt0wtOCKIitXRkWP+IKjPDlE6PGRE3x1S
qwFbL3Nx7dPN5SHNMQCQuF7wW8izZan6JDWsUZUTkkTUJu1nnCT1julc7ksqUUJoyQsvKt4DMOyz
LWl6fDJHFjKALLoLeHJERGHf7VS5btIYgQ9EKPKb6rXnky6EvrjZuh5dN7J24yjjw5RPrJjXt7UZ
2yMBA9UOV//wyGG9sC7CaJ02Q340RZjc1EZbXwBVAIIzx+ahVqnDVmsZKPJWtrFNlN517fQkKTyP
2mwyFOs1SS7Ytp2W+pdy2+66SLxYpd1bp24xlqd6HJg2UWD4NkVNCc7IjNPiro0tHgt3+kkAJrxH
U0lM7bLZ6q2Mc6Geop9iXAiSd5KQ7nnKWGrr/IVxo5iVk3ygoYi+emWWB5KpiEvpM5a6EUGUWWqP
t5gNoHLrjc77LGwQfUbumSwa98wr2ThFWVpjECjgg9QZFHNey2uXLQfyo9qAGr8hVrKerqUosiOH
yLCViZpPxAel8qAtR6HVJZIGi/p4ITg9nZbYs1L1kteDe2DF055rq9sioRqd7nfEtWX1AP9CF5JF
FfpaMs239RxVEHs3ZLDpVmSMuH+1XHy39CTsp7+VSfKK5Wj522TK7GFclsnX22jYYbqWd0QFyl02
sto1VFSeUzdTZ0hRySEtspdU2jmNqNAvnTJmvoAeBkaZAbNgY8O6CRGsNaHBZXu1nAwVRm9ZtPyU
ffOBBy/2BRWAX1QdE7ORUoCdIK2f1ipvY42jaLH1uyjE4+DaWbev1Gp45FgYQcJJdC3zLvayZWFB
bs0vY5UjgNxiqCt2p7eTFRZgdIX2SgjNCen27UKE/Z5NwC2xeM5+HdXnaPRxoBbetI7gFodVFd+4
XNUDfZq4dUGQPSB2z3w5Q68hB9Ldh0Pu/FCwCYCEdsW+KAPdojntaemgfJiL+oTNUh8RpCMncUPo
sMNseiW98T4mCZBHwfx0UhZ8tWobGJRbb9bo76uckhu3DAnYqx0sUCzDEw//2YRsi+lAgknHF7Lk
dqlT84Gcp+wqagiAa4yjcI3jZieSmrC3qhV3xrY6cEu6Q4mc1lMWEWn5KIsHK7IcXNzTW0PJHsCT
axEFbCkqolPHNXRZv1ua/EvU/L8eBIQmdvoKSnH0V1v7UZZuw8OrP9wZskY8DcM14+Q+phqfJjIZ
ANWdfEVHEG8mxvW4EvHoW2vx4Exr/2bxmwUMp7jguhFeNNLbgqyPP1DwQHGVKCTHxA5EFE/PTmXb
fAjQoypjtgQEpz/Vvb3uO5ApTj++ViG7xHQi10W0QwLAw3UD1h6h77RjsXNj0Z+MIe/vBz3sD12W
lM+gmcyAWAzDF5EiLg3eV+mHzWR9KkPvjqOzmO+RWPoXrXYiGH0VWWhsTRz8o7mitkUq1dFa7ZyY
WeHSbBVRawGVrq3hoTXL9XEcRwyJzKIgpm84TJFdTavpvog1Km8YS0lW/Hb4DKuGR7eZ4N1FpT/R
MrDbZAtG89nq31nn0PFgtfyz9iHZycJZj3Oc2nszNpkusnmsNOlXLuKspoSql/721fQWa9Ez2UHA
9Td9zpwzDoSZ4qBBs6ZXJ+InQFardk3HApH2aAgkIfR3Kp3aP3rfjK8AikY/pdv18mqG7qYDthE9
b9nO0fRbmsUIvvdg+0M2QbXMiilw7UHsIhfxwRyWEaAky3gWg/mrKzfFD0QM52yYqS9EEz642CS9
TlWCoFl81L3FAgMAPAkcBlUPYnW4rKwrjsKsWeZrY3pnhhM3XEp10hVtOngjqOZ3ZFDGPhntF6ez
jEdT1saRzgt1jpU1HPA1bxZHhURiN+t+mYqUsIfwKQE3eGFVWLz0CllFuTj5jbDOqKIIRMm09A2w
v+3XlU0uYUX3Ix3EZCwo9Ecz+0RazzjnAYQT5YBPhLavM3xOoMJkLP2n17TYC+RE7A+vTfk9ivQ2
XMki7u9JUgUtohsXxjQkllK3RD9QpHlVMvrNIXRtO32H2LcXhIx7ZbVHaT0TTUHMEA+leqrFRakb
u7yL4rOTHKG/JqyQdOiYrnNUDVXeDez7kDQCtyADOpZekbxLElxMja/3uOZHq/hx7QfaLi/R6Ry6
GwaRYqUV0i89o89y2CUtLxXYMlytr9J+qPQXk56qvIuTQ2dTxKrTUpHrkf8W0zFnCNVpvtGxoKpu
FqZKyUnM9z1DpoENYz4S1I3kK+PV1vZ/gRdRI/x2WgDntx1u5uJnwDRthLdr9C2KljwbkjBc1Cpx
u4+q54hM+uZG1OlJsai25IPduHveejdVuKlrql3NNw/aNSBN8KIP+7n7WZhfqAwZI32VPr0uTKa6
aDeNyAtojMyWID6f6I+jSM9yuTgxu1aZB0oe9fyhrJ9LHp2WRvvq9Az6IfuNfR7UJvG3ju/0TlCN
P9tVs+K/NJnEBoJCWEHn75RzV7VvOudlVGfnzDhM4kKcx6nIYRzSRHMyDPp3GhMShwhVAFxdII9N
T2GE13GA7Dn/cAJ5BYS5gVmcrM/txHsHbnYGGEUvXyvrZDGJIPLOS8LJa8xzjNKIO4b3SMBvncX7
RtxrBGHKj6i6z8Wpj382KDRuRH9SfIFXzSAR5uoW2/brgxnLZD+4RBx1imDfbymel/kVz6THmqOT
19A51Kyx8MNoiHH6Q4p+plC7XvzkqBQL3qoQipNVI5LoWoW3iST8Bq1WdnV4j1uEz8hOb/YV7S7g
bLRfRaW1bHBH+RKPqjwx3f0yMiO7he23s1e6q+w6EfTqkKpF8dW3M1Ioee8ozS9MYldzsjc5dMAg
Wzeh0Vxi6HoiP+YEzU8kKsHDAsFOIAcYEsS5LJc2F8J8NcmJkRx57svYcPK67NVyBqmhJ8cXEMMB
LBO/oRpMswN57fRQ/KtUk0uU4Ht+mgnuKa4WmRgzDb7q3lOAv/G5Zb/rmNcMtoqbwZLq79T8oruP
TXhIEWCu9V/mkwetfdXXR8N9QSy+5n8n0PEssKpGbJyKoz6mqNEOWyiBocBNLx9J85IQzzbqxzCa
T9ak+xnSjabCYu9C12ZoT7HABuG0oLqRyN9coONt+dSJ186kvNSO1LanythI+FD/k185uGzsC+je
2HgJ+avH0iusPzPUtSK9WblaQ4IWhJHOEvrIzZknafeIigJAezNOBNf9IWWL1++9bf0g/vOjGGy2
DbeMgftqHAbJ98Zxu7CTP20qSHaTRXx1F0FFwoHIPUDTFGh5uUs67XVEfgZ/03PCh0zdz3F2zMxP
AyX4UsIPZfga1Z/ViK1jfAbptr0K520EIFG9aygBas8lQSLNqUgLgTTlmVBJnU4R/Hy5XCWBcCZe
qjl8Uy7KjDg8h1BR7dDrE4jUJCGYOy29NOT+OBsjcLwXkNHGlk04CyNKVs79Jpiq9dISgbOQaRar
IDJfy4okY76RmYYHQUBlwYzes/Tkgj1bUYc9+ha6qMTrHzmfvbHJUOfbbOmDQgv/dGMdZDFLhvJq
LSeteBumb6Ufl+IgUnh3IAXdr0rdQw7wE2CgmQmW0Tq39ImlOpREvEzE7GQCXMAD79UEwpvy80nz
Z/t75cydmu8WBq26ob3wVP0RDR9IyXYK1QAKBiSXt2uKhv04aVdnPoKi6B2eh/uBUJ3i/X9IOq/l
RpluDV8RVcQGToVQti1n+zuhPA7EJjcNXP1+9O/TKZdHM4Lutd5oNJ+gVtvWZcf1v4zhOeVNGfOd
lHu7eBumb79u9wsSW8QG6NueXVoyOvSFtaEoKy04solQkl80hfsDKY7NEX6G+I/noX1fgrMkk/1/
8QbUcrD+8YtRMU7/Wu96qz8LjYMnnqr5D/KjGX7Q1x4IG2Z/lhvT/pELXW/hfukuRcflySk+kmXr
I1N0iv0qXxQ4Sr4+CO/K7bZjno4IQ0n+OiCTP5JIKQv9HY19nb4V06O5fEhUItZ4NhiyUj8cDzdh
MfKMnBNJEKFaIFyKqaoZTxWVK3u+/ZFUx4YCZ0dk586prho7JV98tmN+iYR+nDTKQQVGKO+tEASy
wLz6lmua/Lxvf/4dEKAUBAJ7Mxmua3ore4l5GKKl+DXgHQIaWUa01TpztyhIF8/YAy5SMPCOpCwW
yXpPach+ncVDQr0uvHZslYRaoHKqhPpcLGc3pEcZfMAXsEpXO+m9Z8mvuB9DGlTlYfgKjt34IFr+
4MyuvJnkfoSRw8501NlRTAgMSWLN1stNzzMtrw6naik5M24HhPsjuaeSmRbD7OpLzKT0RDVPAXn7
bcmX/MkhFlIVRslUXVZbQe8qZ0tgYddbP1PveVCXIvwlH72aTul8oXNsI8a725sGI81LdAyZuO37
vH1KbAh5z4/pTuK3/TZVvDDlgZXo4V8IIgaJwtXTR31KhG3+VZR3LdoDclJWESu8ct69bT8s1rEf
WGXNgzv7u4lrwwlOlgEfMezc4l7Akej1EXEquvT7pX9a9Jdv8cR8Vvl/RkZbdICgnqaP1rhT3Rb2
PybBMDKnT+2f1+ZKsl8DMdhmF53TmPcF9mPUlKVXR9m9mA6qyy/TPwv3KdGvdI806XH1dn12lvKJ
ngCiCCJX3ocAs41+qIqri9I2H/+r8pGH4OwFr5O3n7nF8hSjyqtnv6TFVU0XM6VqGpXU+FGIExky
ag2YV+IcRztPKPGVT6FNU+FjC6o+ebyPH6v1EKqYRW7rjd/cR3DdW4fLTCS/s6AYo74EVJt6FQnp
ZhX3BFWy57vjY1YSrmiTu1q4G8vciQ6LDLqohMvZvDUJ3UladNLmqPynwtSXyf4vVcm+skOgauqG
+ns2mkj4PXsP9eowGLO5x4VMxVobM6YzMINdswEYwqRElbUku6eUYONzAQf1ExEJiE9f6c7ltCtO
MynX1fCdo5qWVJIv9VFav9nkbzr7veAAsM0Cw3gRgUlLBvgZNjHVv2rJtka+4PlfHopBEhsEiguo
JvnnW8MbVVBDq48qvN6aving2K0ULC1MHLMf+yRwtuLZFtSv6+FJpaR9ry6nTLrtk8/ZQ7SvX5P2
rkq8yOio7wGqWr2/aZDbNXvW7Ret7i1p9W3BedAAYfbGNjcfhtC7rmF5GVsqDV1urFRuEgOhNP/p
mgbR0EaXKDjxlP1K83esmoog6vTbdWCsit9uoprdQ7KPnIYbkQJpdZpwwUJtc+aS0Q3gXPMra7Qt
CQWePuBR0T9P0wf9TGJ8INEa8QUndrLr6x8Hgp3sSijPvyaIhXL3VpKQYluwiXfHzFe7yfrpup7I
WWrFbsFeSvbHFgjUxJdDmjF6XuPDKOZjU6sjUhPQ1Tn965N9EBws1G0GRSTLzEWWvSw2OaZNHwP8
XUbyCvb+6iGn/2sDOvj6t1E4b3bZfa2moHN9iFznp5N/meefPSLuU7J6ZPWh+5wNHb0bLCBc8zrR
/XVtDS7e7C0PXzPbilWPpnf9N6MLSV7q5S/s6A/CbWN9KiI6FZ84O7jrscbnsrAlVuK/lDbGflus
5mHyp4sSL7rbiZxZhbyqwthYUMJsPGb/Qw+d6r4857Gjyhe6LZvPXbOrrAflE8h69HyLTPotLowY
9UQ0MiOKOt8ryvQ0qj7bfBz7s3LPPbS4yH6k40UzEPJoHG2Y0hYgt7Beff9uMqw9ws+NyS5FJA1h
tXzzuFVQBkT5bSMDuFFvs0PavaJasXqcgx+6gv6tBOO70iXC875xXhCqbvJmBvf55Yx3k/veOFv+
URZ7VVL2x2eDNvfWp9D7U7S1wgJU/U5m79pPolVzGmFDOhk8RTAG9BVc4J8d77dOW5SiL9AlOTo3
jCskOxXVnznfmd2Lh1a1vlgFD2fBA23eixbZ16G/tR4E53Zg9/Euk/xzhNimtBP04FX5i1CwTQTD
t901Ea+l9qJpuR+7BLqfsezdQvm1ECTkA7Sz9PEADMmdT7ptUz/L6c3onoP+SS/7CcN0HUSgv2Do
J6/iB9prP3zabDBueB5y89iAZpQLExCtPrJ6o1nzYc7vW+OMI5Bu5afKP0vxURB7vS5j5At6G+ng
yQiGpQhrteDlsd85gKuSlTpjrjOLv4lc/FYd0vauoPEub1hzub3r+ickH5/m431u7elDc2x6nkkE
TpdtV9DKlrYHlb9NpODjbIO8/s71VzjyL0R1YDgftf2v66d95ixbxzwS9Y6mi+d4DdSjMqgMJb9R
NAg2iDcee0zbpJqvdICIDv+FS9NNqf+5CPsWsySSTV1wdZ2AG5INVr43ugKilZMaLXV5SkKwfSO4
xzAYrWV9qZoFvhyXI3gPLQ75EtvTcBrI+uP/w0fcEJS35pz+6pAOpSwDO1wXy4QokM6NytT8C3ok
SfYck038GaaYh8Bia3qhJ1nvEVac/HE5jBRLmDddE81AaONHkrFL20QkvX5bif3Qo0Mnj5kVLNw7
w0iL8q0CYNp2tXvoFl52f9HHoEk/1Nx8uK5xCNcpDoR5aRoKFNs1Ag7biKW6gmfGzjSfwPg/PQZE
EU4n7RSPVJ9ttV52eUvzsO03JMGJOEjM4xgYF1mm58wxdjXs/wY247c3xE7J+SldTIh8CCttR6s3
HAfemjxENy+dT5QvzBJUVHAb95u8NCLivZ5dHwVYJo610/03lwEC8YaIkbAKTxYXLnrviN71TWc4
8UqkdEQQL/a+v0U+jsOzcCdG5LXe2OFtm6s+oIeuOi931oxVwF9O65oeUMNdq9CIcifc1z295+iP
B2u4qyX0Xg1Jr/rDnCRXO58IaSKiUa3DvVrluTYm6nrrbWJSogK4TN/pOeCA3qRrckVReDeT/FWn
3rvdjpuJS3MsbZx+6HLs9Iw9aauW4tUiR2+219dhHeKQnzFRR6oljcK5iF0Ojo4itnVZEehQsJGG
6CvWveFZl6GRB2fgPUVSqWmg7AM/hrr87IzgUDb6rrfmqMFfOVBsBatJ9yrFum+o+Q+in5+AI9/1
pE5umWydlXRPi4ZPApVYe257rW6Y7QZgefo8gqVBwus+mOpHJd4+tI1Dzn2SmR4N2s6txQqsyNyh
aH80PK5gwds7Lus5q5jeSzxwo7CujjnF4n8FLGR8usMWdVmUZf2hG0YKZ8a9MmcKR2ihguGjnPLo
281WYP9zytv7w2fnYkbP/BvSXqUt/zRY65Zot3vRMLFNtn6eAJFGv92lBpicCfIze/O2AoQHmvo1
l/CJcvM28iZ6kJnhfvuG7zuQcetxRSGx7WxEZw4jJBWslPG6yRJ7MyLSCu2HHotjqatt2FdH06xx
dxb7bq4/YZUrSoyzlH+Nset7qJib5tCuiTqnbGPr65no0GQHbUwFNzEdWZESNd5Qd5RwGwj2Ulvk
5zLQNImk+2SaqSwODURFXVzN7blJOcuD9dVF+TqNDMQdsekUVEF/Tbei0hA00DT7M/qiY7mQvI+V
LwkzFhJ6qpv1iHJIsdZRoCmcZyqwtvTMPNDxUhEPvu5ln753PLxk1BOVpR5rxyfX05UtKf/FszO+
lRNb3oCP3BI4A/nv5Mjo2mdvLD+LRaAFpG7aqw+zTMnqZ7JSLWMdhlAEkDWiM7mdIZUSq7r0sGHt
yJHM9MPjUXB/dKp9WFBNDhkvhVVHASoIBKyYtpGAr5zySU5LEW9C2zFgsOB4fXaqk3FTJO22buC2
cTdQKYUkso36houILERk14DzbZz1wcEGYCXfNS6mOS5Hf2OXzp6I/q3t1feMmSdcvmxaDMWjEaUE
7QU21vVe4BXCaeljgsxr8DCXdkAIAsQGRUPzFIassTuFdBo2t50to8NUWsPBZertlfwjv596KWf9
sDR027TcTWyGK7Bs66N6Doi5RmkcjMT51pyYAu9QrUqQPRuXH0HGd3YYoLPtQFea88BCODRVZBl6
x8lwvCnPl6Hf2mjzQl29tao4qbkwI/SyD2uWUMbkyqfGQ6aIioLNEOda4dYfg+WiCsFAkzhoYgvL
vOsmwPKAD0pnBT8yQs8ykt3acbM9tqxYFzC/K98iwCjWpG2SzBFZhTsn8TdKBKgJKFSrBBYyWjs1
0nAfSL5sHTAT/Kh8nwsSp1wXeoPQiy/n1sG8JnFLnl+1ahkJwwPXKORW4Exue5NrF9NQFmxRbEXp
fNvXu8ip64sZ4DK2OFmaoUasZNPMK34crCXRUrpR5iIAMAOU01ylJpVelcCsPwy/DYN4y+c1Vs0X
2p5n0cfJasYO8F5rOXcW0H9H+/EmnYgZTnv7XLvri1M4B9Tde0ovngkAfoQVps4XR/Is9sqI57AB
Ey30IaNYNh3FHqPUFh9ZnITFozkyqsJDBjgDSe159KXx2Wo0ogHMn2WuLBzYMEQGcxxu6dCMXGa4
TBlPocP6puvjyMROkR0lct5MdjbV00OP1dn29+H8z+X2mqhJHDBHDmh0qf2d5HYUmB34U4sunnxk
FHbTFe27+72Q6ofg/otnjwMW77CL+nj0x48KpaNTFQ8agG6cqV1carxd6Tnvuz0+fiieMRJz+eC6
zdFS2OGaaW+L4gnvN3go7CzE/dEU9tFyw79O5BR2lphvsvq5IYz4RrE7Zggmw0sxh+NRQZfLxL02
1rjFPs+nHCRNg6gNHQ4kz/9YDID4cfDvmT0+NVJCugEnQB5EWeXtF9Y2xFL4XrbJZVU40/SIqjJL
X8J6vhsrhXMQ8b/XkjGuFv6LnKnZAzFDa+TYBGmezAsoBi4HF2MiwusboWLEtIjTY6obiiCXT7ug
0zaYEPV4PnmbOLftKK8UI/RonqhagApIWpIYPPTcPQxrnI0zZUAI1xKWVDtcDzfp5uIPdzTN7kk7
O/tqUQcotp9gdnZeXlxmUEbp2nGbincznXYq6d17rRvgw4AQiyZkpwm2PpxyIuhcmYjQ9btgm95W
R7mwy+NJNVknRD/cd1XCBm5dnDb/a5zgNwzWu55I4JY6K9cdmAvrk+5JuwgcggKppaer5aaGYebd
LgGCtBsIBKYkAGIsuwczmdeN46W0DQLANwY3Ng3qIwBlersMDdw2Oeuq2y+Ij+jK7cqMUY4+rUKQ
lCG7NEbUsJttintbGuOg7XdTBfE6YCav5745upkb2aQpdLPH0O0CrxCXsDpg4uO096sajaVCcl7U
rowVsSlPxoI3v8BNd9+0gvjhouRgdszHkBe0rWRPeWVwo4km+9EKmjbYUVI47mWeYeecquC7GIJ/
Zm+G96bXwUFYZBa+rQ40lu1dhqHw+9cG3cc7kT3VXi/cBtpTSKMFaiGHGORD4tMDsumakqJrp3po
BDIw8guIp94nWVpfXEV2KE4Gg23H+1CT251p7fhey0HtsRjmGMZrgRuuLykly5KHwLKwdqZrNvMG
ZTaCPIA8m6QKM3hr297+sJY0uNruIstIzb29d8G0I3rss71VgziUU1KcJts7tSFpGG6PmXq1tfW/
arsDPhd515EDsh9WF48btssDTOwYd6WPZmlAtDcLLMUjlkjEQ3iYMKcNd9L+paUGlW1BP4cT+PYX
fYGotiY08Wk7wvUVaXIacpZ6WaoZG2poQz1hon5CmZYdix6PARhJ3oHGdsWLKlX/KAcPMT/y2vkh
D8GPrdAhwsXGrvNYEMMREF+S6qtuc/9bSI+UkkUBewb0TJIs5T1YnptQBTMYaLH18gz1v0tTyvL8
xSfiYaArZrQdyOxi0vI7sNZ1pwq+PbMivgN30peaDZ2ijRoAdybCBrBRbgu6T6AV54Wm7mnJHv11
bP7KdWTHzZuaLdS1RYgQ2ydoBL+wvbyUiCVircxnOeuf1uyLU+1Zd9KrCObIfObBoi6fJn27b8cA
k7FHuMo1zFt/71kj9sheWx/Qz+ELCuX5jZQX6h+o5uClWKZzP/TTLqVZ5myGQr2Ogw0VHMr1yB6J
rwdZ1iPPinutSSGIG9PufkwEk/tunadDDXVKjqrIeVeKBHqnTx1GdO0YP76oq6NVYsJVOXsFtoL/
PfY1eRQca2XRYVruTP6+Vn+XJlkotwS2g7M4z3nQ2WS3oCBhdmlL44RYxQScHgCsvVRySFmAwuCB
1Rse2pv4c629HZK5/IIsxt7Sn6JObU14CrToOB8nWyL7EEq9TvOEMyMMwADNsHmlkozxdDI4o0us
LeamKly8cwWmd5SMg4skxBv3zY3maXXo/wvzvopvBjCyAKYOR2JJWLIYGMuq1psBMlIm6jwLIovG
RABbjp+amLtn/gqOJxsGvDGlurcJ0+EAnW9ctEhx2QEs7Icp/yWtPkferIGF6jLErNDBf2VkQUF3
tLTAVQ2fxnKGgMBoKg8ruXDlDiQ9LBmq2wA4tCjU8mBQMpUDoJ9UrimYolvezQnoL3wmCz9sD21T
fjvJ+iLLGR/L3ZSLa5CRGoklkziOcF5Q+iGtOaR9w1Fut88FcxSVMRlHqQxc/eAlXv1Yzk7AhUS9
CBupmxzpO7xlSljeqzErUE1aCHferc6+TEK8IYNYrqMvaU9qpgDRLhDDdrapGw1ZYRXz70e5WA1G
S3s66lfSA7Jpx0fvj/mwdrz+4K9MhKrZSiqY6Jas0h8nTP9jPlnvrLluPiqAIXd5TasWwJuadUI1
EvIMcJanEZZTDjiZJH89nYRPpgqS33ERVgopnuRHPwkeEu7AZ63d/uwayAqlQZMTiZAh58ntvKhW
K549euATQr8Yad0AB2rVD9ORfDeY/ZSu4S1TT+FFZqZDi4B2JVQ89BU5Bphd24ODoSgiPBuIdUkX
GJKiM3scuECtxWyjdQS4ovcszXZ8renRoHWYwh4uZqeweABXw/LOmjgHZE9sCpeq/5D9xw7/yFaT
SXbXuWiJbeazNaDyHbU5MJOYTYq9DYZm0a0fxgrd7WrD4Znw/ltmnpbRzuOJCCWUsSwtpLsnQPkG
GJqeGfSI74cuboao691kPxi9C/BTdDu1DASHdEHCuKEtydiN5mrMLZwrsmKswz/BgI63jyoCk7yq
LBH4cFH78Nab5Q59LO+PkjiJ4Lk3vZ1zEVGJiSqaxleVmuwwkgk5NfyvFdfDtjIVJcAldTVMcIyp
ZeiCFo7JELX5Qj6Rib0iCTHforProiHrU4QL4jHFNZJGWYteQvUjVpGyLprYrJKk305re9fq8dck
x3t6EkxkSBCS4tprpzoOvQtJhFPJBUXP7hG4uewThq3/JNc4SV+O/Y8quR8grDButWS1YtIvozCB
9QvT6TT5/7xAoC2QHZGOpmEbKGvJLOc2l+9159mP+BvUB44jM9IkJaA6sP8bx6Zw4rzSFkPfSOBY
SpbZEcJgPAYrahuXNOdrdxM9FjYAlc9eE/tjKXdVyg2MMQuDsjuE166yETAO1rkq5+EBl0CLtDLv
AGyEgcemrT6CtSKTJ2i/2FoVmqS0bHntmUp8ckPcKKwGTuOgyMo7cgqYP8wKiYPnLg/tKv4Sld/m
Wm/+Rtv70y6In+bOfwiFMd8lWYKh1wrZknyzm8aY8Dc3JY5BDDwbt2aYsADUn2dxY8tDwzw4TWF9
oUOnik6kJM0vobziofQuUpHXsNGhzuA/7dl7k2hgY8+6AWC0lxp3dobuMdBU5pIkBD2MWyIqTOIK
Lo0QRfiYpyFctUvz3JIKAH66wZ8FeSzpHH52I3JNsikQYXv5Qwqq3SkrSu2PZGSNAGRJmgxqYA7t
XxoJn4gCe+pcBTjYTldHG5e6L7u3JPEKJA8dgICanBcHxTUMyDD9SHsw4YzdVz1SWlv78o06kuzO
zVL16rF/sMPPALUO5nQKZh+XtnnCWvVSBfinXDyTXN+copu1695H0i7vZcHk5wqDGKOcRJ3SbfRn
56BK/caO87JiEZQPZlu9denNJrb40Fm1Niwf3Tv1zUQkyahTK8RAwE0RgExs5DT+VbUkpKOoAaOQ
BwkPCrojgIp3pUjVFLWOQQaDyWOa7K08UTEFmS6CfodBW4/Ypyfm0ajrjHovcvWfR1rJnvyM8LyM
6a17JUS84BYEtvUZwOHCdhSR0kVk2uDYB+U0yPfzKWys7VxIx4JjdS06Norhj2pgGVflREbDiuC6
Wv3vHCRuVzf5Z9vWOEoWFp+2MtZNQTZLpBa/AzxY4ToCEi/iesnkdytN+UU+2k3EXYJKxm4PY+an
PjJ84bac1zYl5xtH+e0TFeYWW72ZdSvhasULcAYbJ7cXcoSBps+8yabuYOjQW3aqL11qF4PZOtJM
p3n7EwuVYb8kBOmkCMTf2D3EsW9bgiUofWd4beY6tsSU7dHTmgQfUhR6tVKtvite7TI2AuNdL+Kf
LGF6CY2rd8TvExXlT97v5FSqiWpbP+hpmN48K0T1LAb0Ubd0UFkSycx6OLxA376YeCS3VWL4GJLs
cddV0PiM3BkmB/PNyeguOiAccSleDH6ngMuBRcePJ8nmvOsIYzo63ooDuAoW+TAsYG+dHw78kMfm
5MCL06BV3GXl8Lj22PuY4WwGsrJzHyURgdCtiwlPysy0KWtFAACGDOgnvhMq8uQ2H0Yf/KR7XYQO
Hg36inZTNslzIpQdM9B04Jx0TQQerRob383CXZeE/W95C2VDdsKgOPnGVZEn9UMw1nwZXXc6O/bQ
H2flgwYnQf1PuKu7NaQ5soKY6sLb1USVy2NGHJY+CPRId1MoumMe5MGx6im7DNwC46oeG9Ayy4Xf
mOuHXnOqyAlcDYTSuWHF2I16kkhA8Qx0nbczg3in6YP8GirBfeXdN7XdfZbmMJy6Piwfh7lI7mxn
Kt5Nn85QWxsq0mW+7KalhG4iyurkQ2MwD9KxjvukX06uZ36viNMMUt82ZkPTgixC4zhhNT+4qa1i
D1AsKnynPYCMoFOwTU7ygI+WZI590nUuvpRJsuri5XprE3OwNY3itfx/RRfKQEwL+PZox1HxnBtA
a6GV7KzJ+l3V+CEWDPdmYS7/BSA2Z2fGuQ0B35xowyifVxMpnVnN8wUFtxgjnCjQzYN8Wb185DQB
mnQN1GOGKP61LsXrLrPWZghH988fPV5HpueIIuPlCQOXHc3wUxtMZtYGDh9oVZ7ycLklBhltNJc0
thZoKzn3V53Fg+LIpcqnpyET39CQttYumENra5owqmpYWrIRgK485CzSG2NefEI+ktY/975l/2kb
c/MwK9ahMTfWXc7Y/VOSwXRdiPzdNlnH1E9qz0XN1rUy3V9CyqiLz0aIKUbbkHmhFESs3bJsZj91
YR8647n1S29bihl3TOLUlPVpWwRfQrXZGzNG+IG58L+cAg301drR7710i32DgQaXHzZi8J+uec+6
cYCgK8toIId0pyZL/OXiyW3KQyI8/dhVBEXuZAop2IYpt4S99KfOMQpCAUwDwyUzNklq1YerO0Ii
GrwSwIpL/k6d18LagRGSVl1FFfUKekNas30WRg2GkqFqYspmxQYnOdVG/UmwXrmlpvSlGox3K6R8
CRH1dCGfqn9F8zzcQ0A7WA9TECurTM4hVj4Mg136DWRDEzVRzzjYk/67W8gQsSnC3SiWxc+mWU0A
Kw2usvbehcerJdLC+a263ouY1eQhk+5qnz07bcaf2TdEHjdFMFyUn1qg63Z+7hFsnUgB0Xs5CY2G
qahf5IiJ1K+oA+2LBXzJXOyJGRfbUhKFrNbOoSZsFoO3LFFvgKpM1a6XnK+x587BfToUGiDacs6d
i+VxkclyWFHAP7swpAjth2pHIRqtTtgMLla5QmIWotnaoWFRiBKSckouc1ytrbFdfV/74EkmIvd+
aZ2NHwhSmUrTQ167BO9jDvJe2k5abmtnfXNWB8KIzCgHeDRJ0XkuyI9aKuQPo2V9lRkX09IuMA1D
t6wQnUXbf6z0fiOftxukAnLO7MhuFZFNvuVcA6ufANlt9z6jt/UxMQlfmickMbOCeyPAa41lNvT7
Qqe3vyF89cdq/Gdb4GvDgA3ARmO2hSCQ0ajcMJZrWf3Qa9pfyragOLxOKi2iwYH3631hPaxuG2Dm
7r1dOxZBXLGunWSbjTB9EFCDqJkMMsu7p1IrfOxMT21DMVKLYYDPacR5S07o6bxW6yspu81hbbR1
tRxDRGFQjFe82fWutVcZLYM1H0D8y6gVbvKvmpg2wCWZFVbH3ON9RawxcMTnVJxHukYfl5BcuK+C
xqIMASQdzzj6rCCwaPXyGNgG/aWLoX0oaul9ExxAWJsHdC8JdVz5yDB769wZ+2zws0gwLmzx7U9b
MVvybm0XhApOyeNEfiG1wRORMiW9Frt6sXLM62myHX2RvjoF7BuXhuG8mb0hMa6PxiUImPw1V8Me
iK7Zz4Mpd/lcW1feghvbBIopMxBQgs4oLJlkSFKQ+o96+2Bj4DTbA99WsWXm2fvsL+ZJmqp/kYon
BIWFRE4pqDM2DDjRyjUN1JpZS+Ap6cYBsSakykKAlXX/n5Xl3Y9e5PwM9q6o0aZ3s0tle19P87cp
RHrPFCF5rlAwh33XYYpa60MoWn1d21qccQITkAfluBWjR7SMk9a4BTHETQHHetvDbzRTR9duChcX
5mBc+UjrbtUMuHE6An+R8K0a/THZyOQO0zpbL5uFKIddOvCyWUD0W6s3GSnL9PYAc5AtC9jFiKlm
/ShT5b4OGYMaHXF+VE+jIN0xCHeV58qDCVC1KfLlnbET/JtFmCwOYYJTUKK09V27fZ3nkpuJMQXy
h+QXDPTz3iUk8S9DNoadRScHU+Ic9SSau4lcD0B/9hkrp1fDFaUG7A7zHUyYs1c6Y8Dkq3y4nVsb
H4/lpua6jWv6VDAeN0RTqf6/xUSJm3vJfSKwsSdLXWx7gqVQqmR/OaPqRljzxzIhJu77xDlkunpl
ShqjwDSeK4eBbSO1270rUSHxsbR1UWX/61LFQ0YC9vo738YgGyyGvLcdTJ9jPnsPPlUWH11bgUq7
DqK41oLayvJfuQYQwnRJvrXcIFubnpyjubjGMU1cVmfY1rg3XYLyfF+eyOdDNJKtqX2717iwvDkw
/7G6gh45BsqUeXTs2OD5iDLBwNa5ltgHDQuwdqzpLS3q5D4YVH9p8nqKWYhQ8WmZP0Nk4BzvUQPn
hBRnmxUX1Gbt83+hzJvz1PTVGRkGH53oJFb+FFl0o0brUpUtsEowkhzlpMQVMhK41TOJY85BrbX1
CPODnnuoUZ9NGBNQ6Ny+h9QqmD7W0RuAVzvnP0+b9T3PHFELWfZLdgZCtdwhzidxkELkDX2WeT46
28EBKgXkIFxvxEjjtYa9oVSeyZzs6CSQTjxjwN5PHSVzadfDq/oNYLpddzBDtz5BNTjkMNr2eTVR
1DgZWmP0mki/xgaLBXKkzUx41t5ex6cK+AQ0RD7Pyr1WKm1js0n1nlBP88u/CciJ9wpvbw9zo+v1
CHI9805Mxj+r0v0uH9y5I9S17eOisKYTsSOaqoziC4N1Eklpoty1A1y7aWfuwrBbztnqAitMZBWR
LTftOmWbbFtE4foq+yLVRu5S5BSEm5XzpakbFosxRMBkMPpvM7dljjdRToTClvt8Hfw4Xap+3CFD
g4xewzlyhMHSaKPXCvoZ6nIezyGO2OUSLDVBXokbZrejv7xmYPz/iNF/BaDC7jUwOZ3bprFp0qxG
YsuhSxHzkwg4HGxCzH6tYcwecxEE1yRDOdzTuPZAbeItkgoPPfdRWYCKF0vTIFNHo4vbCBdNdhOS
j2g7fmCJvfuknrMHK8ABWIMfE2JCBJfdVr9mBqMKWI2FDx4bSjzFVClX962j/fGQkViyxwiLq1+k
JnkjNEDrluhTka7sUEzme8PG/TNYQLVoZcXWddIvzY5+cKdWP2bEI22LHh+Eobo80pzKUTmH4jzV
1Mb5c/2e0sW8S0NsvXS2a5xBWRCP1uK89M2KDU4zXFnGWO3sRd+kl3yt0m0+izRABBwYPM8Tr5Rj
DT9ss5Coq42Hplixk5JQ8mxPY8i7bd5MCOjueT/IKdLDhGeDscdzAYurhHBTOTojUR7eEB49MHRU
otInyymFB3lx8MRP8bDmywc+jiEKB2zN5ChOm0TcUsqthVmvD9BQOC1Djq5KZsdRF6fQmZfIrdVz
3QE4/R9pZ9YbOY6l7b8y6OsRIEqUKF3MTey2w07bkbbTeSPk4tS+7/r186gupuxwfBGo+gqFRqOz
kQxS5OHhOe/SJmSsqtfo/KITtTNU5+x7CQdgIfOS3luZ12yayDcGGtqVbo83aWggEdsN0VevSH8T
gFEvz+y5DZRHj+3oDQcrbXOiEs4pS0eBCLcD49uI4NpeDmNMYg+2xyVbR2MyCJ+yMkJ/fwK74akh
2AQ6xXtpezqYjsnMt2APyOwd981X6Y+G1yWLIsLtVIr8phhKXE17RZ5XVAjJBqjecfWFgAGoMepP
PkIUQNWA9OoIZVMqnfyVOdjCWUT0FFZ+OYXUkDWzoYBapmKpmyxZMynjAJFTPJppBNDD5O+Jwu/U
Clxe0Wm3SjCQxk8Wtg+VIW83QSEA4wtibiio2Gke/Y2oo4WrewTsJNR2aVsF3xPNpktAdWxnaEN1
7WIwswJfAW46Q8TxOklFw7WqNQOfhpQWwcJ4j68viJSutjYsEsaolvuGRzfA79J3bxKz4o3NmUEx
vJh4cocaRVs3qbj2PbTAfQ9iKpXrbrxJuhLp/DD3t4KH12YcO8qVgz9rgAy4wXl2VKLF7ddradb5
NnIi69CbdnIYQx8xBVVEs0aFubBqiJV+T2enJUNRBi/7oDJeO6wzv4zIxyKbLWAYe5J7y5SbXl55
xltPlXqld62N2p7ti4M/BPWzcGIQmBB4qJXXDSWjmlnVGpAHvWmr60pq0VfpkCMbjWlTIWnbdZUB
J9PMKHnztCh+yBsfqU7u7x9OCEE17ngaog4+LKmMQ8uStYF87oiWtQOsL+tsc0vtn8S4QjUSUZ+B
Xl80PCAVLa4122p+eKVlzZJiQ3XfCbRANCeulyIpflNaMN+6VhDO6batbSPizewg1DBpMXANuAIw
X6S98Eoex6IN0h92Epvrth+ab1nLowIBEnLs3vklUHbER9czN6QQIFocq6IsXw/tQ1Cq8CZvqZIK
oGmD2c0UFrMPiDoifnVo4PNgB5vQjKV2XwZO+iVx7PLBoIBFBXWuAAsJo8eeQF0Oow0YPg4xW0Ap
H9pHr7KNY/L4o9XWYlTRq1WgG9Oda5FKwA6kvuMjb5JLolVbos2AwFVrUN2LhjfQ5NnO0Rq1gTw8
bhEerHZdiXeADhrrR2L0/QTQWta7nIixklNNPJVDvB97MB+jLvDmjtCh90ps+JKE2qUJmuOW1zIq
9T2MGxSpiH65eCP1IUmzkvkarqrrWiOhmHCbXCMTiaGuQIXiMcp83naqCO4FtHI0+JFpu2rNyNm2
qk+hq9vl1iunBrkNNf6ocIHYwIknXqADSPiHukp3oHlOghHpLJnaVP9nLgnpwU7QVvo6NEDF9V6f
boeywS8Yg+QtIq9IAOtcv70wtDtsnLoNTy9j11dN8LPwpnpniTZdTvnws7Pw4WzyNPyTobMHvnGo
NyLqi02PH/XGosKFfpVvbsQEODeVJLgpwv8bifcGKFQwaEEuarlNRsqLUWhsBxS4F6MJG7vzLSQW
Iq9ZT2atwJNijpE3nf2tKnpKc3OwHeHwXXWm5l07AzXvRThU32NNOt/lWNE5zO0iv0Lrt1rZhsX3
QCnA91/TdhZPLu1sTdvB26kIjo2HHco60/MINQil7eLAj9ah32oEVz9bmyMw5NJw/jRSQwBqlv6i
uoNcTxCjWiIibvappEaIugb/ldICnc1ae/T1XN7MduCPRpkGaxTX4wVEE3AJrSWuvJh+XW8bzgOd
HGxnHPuVzMLYo/uv3dhICZKkoCm1NBFSXkEMfqMbN8OlsApbhrpCa6nOcemI4xbNx9iNrhILtHaC
Zprt3gC0hNiWRMk3lWlIL+ZegfsfTJsAkZcbLS6KF6tFZsaGYLZu2U5fTFKg6wjO/7KyQaAkUeTf
KjpQ+56tzyXV9OAcQP9nMY5JXY5UYGD9pB9k3kMy/wW4j3ocfufbrrebVemb9tbl+XeN24S4cYyx
3nD/FttkIvhFVebC70x7QMoy3IRx7b7SfRsWvCP1Ba5gAEdtDCow7qqXYUXJhA24RK2MekkKdrJA
H2RByyX6SbEVDSRA/7ekiPGS1zgsM43W4JDnYCy1jkK+k8k5k1NfEQKACYFOEFJzKB5CYglmEvoY
bAO7x9w1wlstsrVfXPKhRE6MwNRHk9xEnvL3oFrB/U3URonGAGlFLjeGnr5Q8PLXJYXE5dgZGgmn
Ft5QuQvWo6ZImNJC/zMF7lMFxeXJTjSOlIfA9INqB/0WLnG1cZOQnApqG8R5E5tuRIoXkwK/hxuh
s6omQDRBOlg73wBK4iOcUKHkoei33pnIJbwIH51oXiXdjaGzO6Z8KlZBNKHiFcAOzHT/Ed2R3YSN
Jgytkv4cpsHkYGNC8Qu+oqFlyTZOYVKTGsAJqDV9XSeo/wZK75e5nulXFHgRoUjC4kZXxKGlO/vq
mP2ovmg6CKCGihDCXxB24lxt+6EWdwhbOgs/Dd7SIkH3h77dHr3taRkK6gSuHeY7lxbGDnwtggaC
vGaTGigEDGH2XGf0x4m8wZWJfqIC2T+SPRcoWi4Gp1GrHk+atZmV4YvMRpw/qBoC1KSGf+1olvkC
rsna1HN60XVdsW0Mqs+UxOTNBH98FyHEtUkHwLNh2KGz0YMYHmSaP8ehyh41C6Itb+cRoBbV7zgp
vrrjYGwIF2jA0XnZNbGuHpJAyzfAN9QzSE4EPBKHThSIBFqduYCvSoNmSFpU5JFd3uCpR7V0oE+6
cuaukD255oSIawxmORMl0I7apejsNFwSIEhng1Nde5JxikhFElRPWjogjUWP8A6BaNa6KdIH5NsR
45DIR9ZTUa88qy8QANepv8dVsveSYvqak4ntMai/7xGpWEVZ+0Z04a3s+i2JIbLwHk4mCImQ7lrA
exY2GSMOGZSZ0V6jOIFTRpN0VwUKgXsvpXxTlRQnWUyQxoMpgA83+hZJ7W+Bw/2wyNoAoWOAX17S
FfpKWfEfBD/zfVg4LflQXG3rGtQuchziYfD7H7BJvtfIWlz1UzA+NxTLV/Rju83oI1wXZo1LahDY
t3TU8m3tdbxRoEejpIA/jo/r0V9ILGjRCLK5FC+WaMm4izimqZgWdr40a7tEY5i7qBpS51eM9OO+
dEJ6hx2Jra5PwS2Pu5JnCmC3x8KJ063TuXLljdSJeoHGR9GZ0QF4X7/siW9kzaB8utwZkOWknlln
IRDw3FP7wSggyMb7qXyodWROUOzXX62itX6GxqydpeAC2eisLCOkTm+F16ul3cbjJps8e+PobvUS
9TU1BcUTGed29OCtYNiDMBe/iAKQTGt9oEeYDa+IpstbhBu5UA2/hppD+znJ3HQPXjQlu8rJQMpC
+0UoJutCegRWhu5uAwTQb2jwxWtjMFFLqnz0ojwqKlHshRtRhh0+rbPQZdyBgAbshpq1SUmrK9rn
EDjXi07iBu4WcqnqqFotXA/zoahogyd6wR6peRI/9riIPLhI0IOsH5tvwLqNDXJrPExsCcyG/4ie
e2XKnQUi4qpsKVouYyo2QN+TBPxrmFTlvoyzkrpJmV4RsqYnwyy0a4O+/TYpW+IMGYtoSZ8AwvBE
jBREO0//gTbNC5iAhxbtdiT8KTIl7lPRP+WK4p6gkvOlHJRz4wMwX7YN4Dm6rgFbJc9/RWJI1rEf
53inq5kxjhPoozvl+pWRtngnULDdmkYcfjVmCpiuRLCnaBa/pSZNaB3Q2J2eAy6tRDus3WZIbnhw
5PfTkMqNhrvZBkEW/Ajs+DnUzDJf1rsox8gFnTiXWq1DiR0XlJXlo5y8S521CcBRXgXpLXxVhEha
j9ZI0RhwOiKKEQ4KP7MkSvMcdrOshoO0adWnoEnAdtIKALo3mOGEqn6Vr4kk4brJgE/C07A27AXM
Y7Hh3WSVWYGtz73pl5cnki0wAzqysLz2az8C2qqhzK7zv6GMLB+saTJpyg75ypWNu3VMPpddoUCg
e0h5oevzTI1Z/4GLkbWzo/zRG6Zqo0lh/oWXg5w9IYoqBhdTo3h4dXqnuIXXFPziihtugYIA1EEM
NKVWCYWqxRlghYtNek9heHzpcmIB3dd81yfqqSyHalEp/pJOeL/MSRglDje88dCbBjwgx5eRt/jC
MofwQaMvs51MA9mCpGG3cNBuopZlQA4ehxWIJy3HQyJiOFuqUIoqbnzw84vQJs9ym2DdokicwZUl
aQ/m/wGFHTfol4267+KgfMol8jto8Qb+jTvE8hrwXrGyx5G2p26Ot2WUOlzgjXMnMmpl+PUlW791
2TCdckEB0XenF4jPxuhW+5LK8z1NjRA52OwnPBV/jVa0f28HpdgNHXpxEd1DoERGeu34Pnzb1Mi3
nYmanNdW/pehtH+hSJ9di7yDzGv2DsL63rQYebrdYSdFWAY/TrzgxS6G3Hu0bSCRviqorGSIOca0
MamFVHSPePfcDwo+QSioP5g9okNNVDh3VVdzfbpyztPgeUSDHlM55KuNOoSlOMY6gc2urbFRDHeh
A5qK55sxSzxnu5bjiLwtwapvXEyMQ5gnaGXUj9bo4DTFZXmr+XgtgV3UoN6gksnDNeQmdYqf/pxB
Z2XZvTlG1/5K7dbfJNh7ISaH+kqged2WAmZ20LvRx/1FNjS40JqNIqA5ytRHStZIDXqAS24aBcca
h2F8JAzEBOTIJI2quakV3ADLleNzrUqDAqMnr4HhwAW3xauDfkQUUXJC4LCxkGtrAjS6A3drAZW4
Q7IrhIQFhgMvu36FaVcL6qKgnJaAHdZgTwsPQpmTFBgpZN6AzhOqPY2b6NggCnldgMDf2GbnXpXp
VGw1AXimnbRqx8Ejq64ptjeRCle+kTo3CQDYFekd0ahpvxWgCHc1gJnH0pkw+2zxRkQ1IdpQj+6v
0PjkuKqavH3UnSdP6I8qsfpVlI9yPynrm9FZKMgn3KpNRpMCgKXz2EKg28dNCna7YX+UFmjsRGuD
Hd2VCJEGnDFGV0J/LQv03dKSQ0LVlJxLM5Gspe90i7tVsOpjE7YNGtu8bWBg12M9Eu/r/Ea4MAPM
Fn4oQpotcg9ZtkNDSwfp3Ua0Ra3yB4krWQ7gU/Rf4qQlBEq9uUJTi42LHpAGVIk3bPpTyoqeapd2
m8Ktijv2lXmFIduEcNSkIA4GNV58efabFAhGrGqKVxV3MIU7rVULwQsVhKIBtaQC+kFdj1e6MgWx
EojREFfwj2KIMhp480eTw0UIFHJlT7BUOllBqwq9+qWqqvpBr/Fw9Esn3vrjIFaIq1krALk/6PzT
FkRnc59z76ztxkdovahRW4CRvQTPo3ZJhHCA2boE+9H43g6q3Ne07iEV0QKqBUjlBAT3osOcaNWL
/gf+aPoWdr2zcVLZvmFMZF8LN6J75Oq/VGemmwqp1Ue3d38EygHMVlFBoIH2GzyvWNO94aEaJjW1
JDTdnKIHCyJbLLM6m9qfnm8tiXKUgPeNMI3lbdQIA1Di1LWSvgZP3sV9Kx+MnBNfmOmu1Uz/3rCa
9FHybgQk3gwU7ilRX7OpfpUNfYoizXlAOAEXkdfp697QQZDWQl8opWWrAdLuQo4ZeoSkb8thgoQJ
EjBftz43X+PRccKNL4AOFw7bQQsMSD8UZKjmjA3WWIgeupZqriNsLlZ8Cp7igT6unST7Y2CXuELT
KfnZjBS6LdVqP0oMvSg2mA2MQ/lYklje0WBDc0r3hu9ke6+gy2yKrlBgcDYdVlVL4ajvwCpEUf6b
yXGk8wFax+wxkkd0o5wiqK+HRMpFXZXVQ0DY2QUFopjg/OhQ0Fc1MijrQHBwUaGRYUB/i63ozsIp
fiVSCLMy5AWlBpxSFoY3elcGhiYkWGoERcydpk9IzbQ4fQCSAslUq2q6dt0OfePAiV8aj8q1Y9B0
qGOuBkvvcWFFMHGZhBHIZsrAKOhWNbic/hVvSUrLcaIQE9GR7oc1Mgz5jjaNtoxj6I6dMMc10GkH
+gjECb3HX2jKYEq6ODytmq4xt0Zcw0avRgwR6DXewDX5EsWx8wQMKFqWWam2YFuQckLFY0m5P4Am
0HL1g6uHIKODL1Zavbcau6TpAMCGNoHkfdGOhb92OvXHd9vOp0M6DPNzX0O2CnYUjBlrlfejpPjr
gUxGBheNucge22sbXLpPAmi1TYWflU+UW9oO+STtUfEC3Oil3GMTSV3KxLSnRg4c2IJrdbRaLTQX
tbniF7p1/Nq3DZKgtoa+OYKFYNV867oufCoqADZ+2/3Q/vFtVAol2r5aUrw5FGa3YG+KLX5v4/zr
0j+1SOWqM2nmBwanG1EIlANnnVKdALwMHUS70wCNH/1riVDmIq/oUDqJ7FelrcfbChjulSSpwg2R
rG1Rc93CcVPxrsLaCQlTBM1CB45K6xoIAsd2taeJNT3beCEc+P9iVtAE2jptQ20t22CEtgcACQSi
/ltrQV5SkCt/x7YZ8kqI8RAYSpbGnLUOZAdr3zYd7nlJNxDufPxS40sbca37M1q4hrxyxcu0g1sQ
1VdxS70HKXlnbdC/QyzEVCiDRNa1IeIQL9BhY5ZwkAtapejVd51mPNPPhhMpDSqUtrKvpUdmyXUB
oYn0cF2kY3WLeri1rqa0RBkCewBVhfDZiHnpYCIJZPGXeFVdYvE5C39QrQaDFoZLWbVo1tgWOE7f
0raO6MItUBo6CnDc6fyY3WstZfvVQJ8LNVXKTA+lCcIsx2xoORUekssme7EKR+ACYfXs0BXfKO+L
C4mBHG+2JNEnIK6lBpwGHWR6dxi+rH1oYaA+57Zp1srvPrnCtzKjOzZ1ib7vg8y6D1IqsxpY+0e9
KGCnDa4LtR5IK2DIiuK8RYOXJjicKwDfyhLixu6hSiJS/jq1M1zSQIdWD6GR85Bs100TvkquxUXS
Uaygxi63bH4qc7KXKNAAWAvRAd8iZAdaQkeLbdZj1TRykEh36bsK+Ebkcu6thQUJ2JiheuYVLLYd
nHBY0I7nXZdCcG4i3OY8EQ07gwsMJKw23CnK3PpuKMEgYzEWq+IhH6DvemCqiEcUywyD6o6TJKg+
FA6fLcW4J3QtBPCtLH0BT/6sGpuQ06XYGIdYCNsuYAFEekE+8fqtUY+149WUjkiJYUC8cEsYsWNA
NNcG9MkafugyKjXrcQIgBSgvrF6whjG2TpH0hziwbG4Vtl1t0FClkzbRU0ZCxgkNeWMYoNm5uwWo
FbOltUpJS85iCGGd5dupMZ1fedRgrYlm78L3QE6dd0f/bFpumYbpGpZJm8Yy9CPT95YTxZN4zB/g
J3/1p2KZi/H7+SE+25YzhOWSTJuGbUn9yBedQphqo7LLH8S0H51nyGt2DHkYTuL5cT4bljMJoVxD
CmI1btP/+a/i14/HkIz9f/4j/jsMqskaUzd7KKIvFBZk4a8somgbvpZw/86PNf/mHNHFPLv6/T//
cQzd+jjWbHL/bqwKxlE4+xY+jMNr5v9xkfN2aU8L6uNJCjDsBgjX+RGF+XlIqStlm5wCF8Tv/CXf
DeljKCnnlOQh71EOAMjeTg8wQsHmvQF5XbYaVVRq9/1v1z0MMUXD+sKcT3xHDrVjKsmjmBbJ0XdM
BgohNJqzh59J/r2DQZa53G6r89M88REh3RgUVwRwSnwVP86SjriZok2TPSgksUH/xYW79nkdJ/nB
c2/Oj2V9XtEPYx3t/chzjcnEueLBoZ7Uw36TyEuI8dv5UYyTw7ima1usncsR+Dgl0Jaq1xuG4QrH
CeIBGbGN/cfCMWH5tZRfLdNbd+1TYF1ha0U7iHKmhLzyxc1vCVihx4PqS4Ik13CF1935n/bp8CtD
VzrrbJjCmv/9+MuGpGw0LXCNR6urv1XGEzDcP+dHEJ82zTwEqBDD5j6wuaU/DtEJUPzYFZmPvF5A
EyAlYXiIhHTgS9v+l2aAz/HrB2NIvgsK8oNVHqhe3PtRssWXiRILvm0Lkqrt+Z/16fgqkgshbaGU
LoCczL/63Vkq8yDiN5f1Iaabvhkyqg4OTDJ8Hib93o3bQ11bqC3BKifnTUme//nwHCKdgCts6Rzv
COpQAYA/o+LVT2WzmlCzs7HGvCsM1XyJCswF9SmMaDno1lXNedifH35e8w/Bi9lL/lFcmDrR/+iz
W1C1R/r11WEQz9V0KJFxw4cGAp7rtGvNvzo/2qftP4+GmD7EUoM74K+49m6tHTomlFudCmND2H+U
bErrzSzSC0v6KW7MoziW0nHus8lCj4NTk4FVza3qAPLW60KM2N/6HhPNdk2Gen5Cn0+N7VoWJU+H
+8w11dE9Q/2xLJ1+qA4AGR8r27/uLfP2/BCn1szCmtXUDSAJ4njNqiwcJieqcDKBBPeI3ItxH4sG
0ZgIofDzQ53aDMowmA7nVOjyKAj6vKT0yMybAz1pPIjNb+Bidr0Nobqhb5ko8QXp8fX5McWpJVSE
BGKClO6nlADwa0tfmkFTyo5k7fYmoEqQ/EEUZuMzftd2L33U3vcApToXDYxwh9vjpmzU4/lfcmqh
3/0QcXTdNGVfBeTJzaFBp8LuHsYcymT5cn6QU9Hm/SBHS4wMTg0YvGoOLZaY2pd4vLYURTRIJ/oB
O79a+3Z+vJOra87nzSXuCjlP+t2Jw+LIiouRSenU3qvmIfK85f/fCEfxE3PXTkjQ2Qe6bD5ZNITS
wbtwzP5a++Mwxe6nUO84Cv/Co3PmKlfvpTXWh1q7pyqeU8oPxb1bvgoz20lvh3wBGPb8QiA5+bHe
jTqfl3eL56k6zTB+rg/JANahu8rks4eq3YQ4FK/0NlmUFIjPr6aYN8CnmVqm0omSlm0e38MeqAdk
noLmgM3GShdXKd5r3n3hbZHfSIOrLqSDpb2Bnbgw15Mb5d2485+/m6sfIgtV+CHjBvILpZMXD3u5
C3P7lLYSmLllkR5XunTQhPg4BoQyME4cd4SSO2oOiMe4D3Z9b7R74aqlqP/k6qfwv2jdU1DcpcHm
/PCnopujC3q6klBNiPs4OsXUOImBMh/akazZQ2tkVUof+Q8lmmU69weDZAwO2sTL9fzIp9b2/chH
+0gG6GYkDkckR7N5wvMhzS9crJ9TK9tlYnDUTFdHs+/oyhMjkM0U+awDXgSu/ezU3N8Ixv4+P4/P
50Hp6Bnx9Wi7cI8fBRM8VcgWCovzUH7jiUWwxnOCTnGyT+vdWN454tLtMH+Tj6eBpEyHDCOF1B1e
jh+/WRTRQgbPw65EJyVCrLxVvDMsY2EgHl9Vl5KxE6fvw3j20R0wgOj2gfM2h8B/9PhQoXatFz5S
DKvGwZKqQorhphyuB3Hhkv/8/T6Oa3ycZ2e1FS0OwjTxbYhe/WgfVI9s0PPf7/M+ZJT5VWwg22Sa
9tHlk+cy1yHINgckI5dBfjfVFzbIyWnQhnCEo/OaOE4g6JGYI33O6qBgOmbTc0U2S3a0boE7np/K
yY0B7M1xSViMT/da6+ilBrqoPoieio/tb4QNL6YyUIRtWnpryfTPryAWz2VaFLgMDtnRVowb2HaR
LdEETjDqkD2SyR3iU1tTXccKj4VZawpQtnZh3JNLyhuf1MjWLY7Ax52hKEcj48D7oI/RaQEFLbu7
LH11rKvzC/o5++FU8yxzTRxQyRaOoqOPTMUI44xnUExmIr01pitX8SAvDHNqCxrKoPTjYE/hGkdb
UHOslo6Y2RxsaA4o6vTbJJzcf7E53g9ydJoKYI6NhpnUoeQR04KdpilZl685rbfqQvbzuRTDhfZ+
rKM7rVIl/exIMVZ2H3hfQU7Ts9rM3teaftDVnnQV+f8x0WG/e6swvRA4Tq+nS5lrfoHY1tFngy5B
NbASzcGiaDrV7S3IqtfzO+PUDgQDbuiOJSWxf/7zd5lBgF+SrGXaHpQZLBPUfbXyTrUI+W/Pj3Nq
B1KpcwzJDeN8ehwmpXJoOeXtAaEmDJN9gMZoDLb95vwwn9MA4PKuS+AgCELuP/pgXT+Yvg9H8ZDL
YmmDC53EVY8NeXhn4CBaXJ8f7a/M9OgGE8zKdg2AelLXj/YiFEOVaN3EcCjOmf5TBFYtsx61+EGq
O8PfWHkwM8wXRaSWSKGvQD4tJcVpSMLIzVOrPv97TnxMYUo5Pyi5BUipP35McFqmisJ4PITWjR1o
6KPSnXav5aWn5ImPSdGO1zfFO5NvebQv9YFHa9cY08GyUbn/NcIbiaILNbv57zheWkuxuhCNLJ7H
R3MZafdmQ1joB1nPbpkHH6fEKNopdR12w4Vdc+IFooQNclzavFWBWx6F/wp0cO5zNRx8CTOK1cti
oYM/NJEQgICOq7lm1D9B61xPUXRhE51aTDJWi5uVj0Y5++NHA75tNoAKRqRYozUkWi/SMEn85xcN
GfnfgxytZjIaSK9k1XhwOd+iAC5oPDQWgrnmhc92ImQxkOPCF3YtRx63GUxMs8s+7kZc7OF2GzUu
2qt/vMlJb5RFtYRU+NNVjVbloMDy9AfdQPg5129N9JOSwVpTq7kQf0/Ff4MDJU1q8ZSBju/nFJFx
kOtlfxi8GtdyF2hYntPmlZkDcdpIwyXqhdhSadD7Slm4D209lF8NG1W2gUQW3LU+dP/8kH/4TUef
crQwksUUpedOCpdN+rvTHkvjztF/nF/mU2fiwzhHhxxb+bTURdUfTBphQ/ygR7C3wsVQ3JfOQ6et
++ZJIuZwYdQ5Yh4de4NrgjTW4SFn6fNpeXcfWYLstcKF9RCjfYeEcWJUkFNX9MmKYav8ZDFF9KCz
r0jCVGZxYfQTMccwASkYUM11fsTRUdTcpHc1R7UH4f6IEECiUAwGIctvPOvCoZ8/0qdp0trhOUd8
I8x9nGYNkJkqfdYdJuNPAjJpLhIVoGui4kIJ+ER0MSiXQi6gCP353lUmAuL5MPSHFpVPLo/tJDCI
MS89UU+eFNgd3DuUZhXl7o8Tog87gdYa20NSHYS19rsrM3pyi21n7Olerxtj62Nxg7pJT0MrUs/n
t82Ja38+pGwXGptUVo7id+GbWY4oWnkwoHS7HShMhF/L4TAEwH7gHk7x+vyAJ3YKdyyfDhoqLLHj
kpVNs5o/cIuDSEFIeDsZ3GoVKGtkJ4A2XNiW868/2iwfBptn/+5MlI7pgRN2CvykAAxk11270eoH
P/kdB08qhlgzmMvz0zu1nu+nd7SeCcewBRZZHLws+YZv9qINjE1Tj9fYRANBQIlx6g/nhzxxIiRB
nSYJOgM6snUfJ2mCzsARXRSHDoTr86jQwdy62dP5QU6VAD6Mcnzuehd2nsko47jrYW/I8KXGkqR1
/1SUpqHDa8PWw9sBbarzI59YURpv7Bc854TBnvk4vanpJq2ZkvKQAFNaVJq8znFEjuBhoHy4qkCX
xdqlPu6Ju/jDmPOfv9s3sWO5Lkz88lCmUDS11SzocH5Wl0Y4itapAJ9u9MyqGBELTPF6zi6McOoa
AlVgz00YDptx3CdGW6REGI6tWNVXTQ0LRXtKgIO59r30vqQd4iD3lnFp/5+cFwk9l4Ht0IY/+lqx
oZVJ60g2Y9d8K8187xXR7l8s3bshjq7XNkdUIPPZiYUsB9pXPsaeTVRfCIziRPwHwPD3TI5Ocm5R
djdTBEldlFNCNIn6CfUOrJlXhhniQO14xXrCedPT4ytHaxeo/L4kob6DqQa7Dj4qirav52cu5qN8
FM/e/SZxnCNOZRrqSczqeuDsoVyjleAVfruK67BfBEUywamzHmOWZ41qG1LeIfyW1oX36dO83V74
NfO3/PxrlCTsSHQWraPo6haFmJzURrLVrB4VoJVQgt8Ctl/WYi0NcOTS3XSDdd3zKwyE1rhBt1Wp
P5z/HSfiH4vy9884+lCTHk+8edjnebtXHUxUBJKGBgQRcIXzI50+Un8PdRxqYy/uMy/jPilz+FXi
yc7vyvQu1G9lAc1i2/s/x2C8cGGe3of/Nz37KBb5htMUSTffYe7erO9Sh6vk/vy8LqzgcbMdMwcb
MVeGAP69xsb6wbL92XR3U/Vqc36o/8cW/ns68295F1onfG+GobSKQxDcNdgvyielnmcVAh3nRLf4
1RlP7vg9sbbSvfT5Tq4ksjS0ix2aZcexqTDSaAD2XhzMaud1HeTcrQ+W7PwET67lu0GO5lf3MWpk
8xEV9QNq0ip4NfytQkXp/DAn0ijLtBRlIaoJ1C3mSPFuGYGMNzTvydsczJH6P3G2tRA+MNR3UOoX
hjo9o7+HOgrpHSSYsLf88uBHu1G+NN23ljZbrS4k9pdmNH+9dzMykLqOM5vEsG9g9iGJj2UDTOPa
wWjp30QMGzK6FPzzqaib9oWGVdp8jNHc8M29k93m5a3dXsANnAwXVOUskjLe8/QXPk4JrXg3iby+
4Amxj9Ofbb5NcEAJu8dGPVg1UP8ELcoLg576Wu/HPFrGtLGjqk5qbkfXO6QN5ICy2iQCUnScjf8i
bkiKhtTx6EOR1H+cnyj1AWNlk/nZ9t4qikf0SbdISa/Bulx6vJ9KLN6N5R6tZeuHSLRG3Pr4Kyz0
8kcNcvb8kTq9cv83G/do5doUaWPbn2ej77T22Y7vq+JnGHw5P8rJvOL9RI5uTaRU4s71mEgbx7i3
QQmKnwPKA1lxo6X3ckg3VKMWjvopBzwPbgP3zURlw/o3wZCHn6l43CIXeNz00kGiQWaqiPlpR4Vi
trGufnqFcSF4nPxs74Y5+mx5KIzRNtmOdXVfhS+edanucWmAo+gUjoiEBwnz6EGrq+bNzr+d/2An
twUACx20s6CpMf/5+7gE/QnDzok0GvmvQax76zUnNiXqUup8aaCjvNbtshAJQpYK9iICpF9l9rUD
Vzf2z+cndHLFOK4SgC7/ukenduybWE0R+3xCwBeOEs+PS6iJ05ucv9txJQUUNtjHRUOpeUyTuOS1
CHO+BJxh9zehfdcH6J+E7gIJF8w7H1Xzc7KuYw8yEYRsd0+F4sL2+3TlO1z39NUMZdF2VcdXPp4V
Rt+Ndf4UF1q4C3Lfvgl6pa6K0XYvhA8xz+lDOvzXWJbLfayANRyfqCEGJZDkU/6U1sYyiqh6DnhK
1Sv0R9t636IHkwNkh0+2zJv4EbxqCO9PhNipxAVSHMayDmNK2fqFJfh0r/KzbE44b1ZzbiEdHZAq
aadRK7ryya9hqdkNxuRfc6pKAi6Mc6Fm9mkLH401b713ZyXpKqdUKdrLjvMSIEILZXMZRPjnwIE4
v4lPfdj3szoK1qNux2VZ9uWT7XuI8UJq7NN1f7GqenLxHKr/3FigA44BJM4wpFabl+WTnr3pmMCk
4kvo+4tx0nBfuwTs/nQwWT30ldimNv/tUyWwVB5SOeZYPAG5fbaa8AZ68oVNemmIo3AMyNGWmuqL
J6/Jf8YQWlv8HM9/mc8ZvgNwF7YEMASTBulxhQ8p/CSMVcw0pi8WFHvIokh3ETGrejXlVzhjbbBY
XplJsG1hZ8XVhd7DiW82VxAdsDHUM0GIftyE2H4IC6GgWZHT23aRgYJFP8EX1Xga1giW5nV8IXU9
saqurcOokA4QCPO49A5l05IRmltPbfMdd5R1516CIcwx+Si2MIIrFJVi+zOCBA1SaHS5nj+F0DUk
Cpl2+Cuz6psmwZIX9VzhrIdLqPwTh/nDmEd7JR4a839JO68euZElC/8iAvTmtVxXe1V1S2rphZBG
Er33/PX7pS72bhdJFNGzGEAYQICikpkZGebEOTHgC3wnM5O1fmbqLWBwyehvrh+YRTuI9FLfMy2e
DPH375xGAi8FPdEm+6xRSemgHNh7Ye7vu9xqIYpaTWcWPIdDP8rUNcABOlX3S3N+1cRxMcTR5xGy
btOJ9x1VlAKe3+urWjoTYA8MBUQdOzdN0FTG3RuA2OHnPC6hejf0/A6RorXcbL4Yg4ecuSSyWZPy
6KR5wNCzKtGY8T/XnQ8dYwqnm74vlXbFbcyfNpMHjdaSDpYbtM/km5Van5kW09WfY9huUQgcou8W
wmoGIk6HNP55/cvN76/J4wn0nw42Rd9pNaK14NjpkB+lDgAzSvclix8gXYBn+LvVfbtuar5JmOLj
Ab1kwGtWEfA06O0qqpWfw8RFGkkyYTeAVv7DRsBHiQdYBkEE5OHywFUU4iD5Hf3PrtupT2WfJnvD
DvKVvGJ+EmwyMF4qJhYU05hWe4Ook5khtJPP6YBsNpxk2gD3s7pmZt4H4DthScfbiXB4mvOljq66
pt2pL1DD7ofOuE/aYgslzCfo/fcm+C9Jcg/6gAI8tWZZ0nfXP+Y8svxr3yCaoS1n6FNkT1qMXmgX
ifrSQ/+QG8oOHvZ4GBjDRRcdHgb/sR0eIIZmSunGBUDSB0ezPiOzev13zJzW358BIAx2CLr2Uy8S
Fz7eOGzVFytDcwbIW+XHO6tpmco9Xre0/MXFuJ6NVIA1q1YYhVTZNjo+LwYM92gmbjLBdBvsUYnN
mLRWdrmJBouFQsaHc0SxyHeWJ1G8O0IAEY+6+lLJd+X42Hn3drBSipkdW4G65KlmXRSyVFM4g3fO
nzFizQ+0VH+Ryu4WFaSHQINKphgP1z/i7P0UZpjosWUGzIDLT+5gVPpyrcil/mJk3xr91tD+1FSK
Xee5Ql0TSXekzT/q/xlnI/WxZAf3j5LixKKNFE6caYH3KnXp2aj7uwjExf/PxvTOp7T9vKrDxkCp
v4OC2cpWvtvM8ZO/qRZHD/kQWiHG5G3W1CD18Tf2Czr3nQr/ciJvteapFpx2UIZ55UosMPP92BOo
JRIoSzPlaYPDHfvKG5EtfVFHVLsHqOKQk0WZ3H1i7vrDR484lbSeuJ5xalZ4efTQkIrhcqrdl9iQ
f8F0doRn7jjE8e/rR29+wsX7zKsJTgps8TQtbDMQPx4KAy+xlz5Fevygag1EI85KDDp3SJdmJlGv
Yfhw/aqO/pKOSCUF0CZCBOkhblCvdfAXF0QThH2yCTmm73NNHzbMQnh1vXD8KUfOYzWiRBuuDSAu
mOEcaED3gQ8pc2RCFueqXAfmi+f2t5LlMhlRbNR25YDPa7RkCCqDjroAXdEdm0DbM8WKxxH07QuD
jXsZiv30Xi6eYCoJlGhraTuZN8TOPr5ZrEkhOxIIFpZ5efQGTZb8EdzHixUBTW3KRyhP9lWbQLlv
r0Qf88/IVaKYDaiTcg/4r0tTdqR4UPPX+Wvm5D9QYEPeSFQa9O/XT/ncUTBUqBDiiOgQxeqJu2uc
xPZGOQxf++zVRp+hhvYQOsJNaVv7oU83nfThdTmEISZ3F3SvSr3lcl1lDn+wYWbyaycr0l0mw3TB
WbR5jOuyXptUmV4uBYCqZZNPgmgjQZ9iEExl6MYwL8ZXG7mV59rvKXVLcXVjFjLg9hg+iJXVzQ0q
PB5UbMA9iJrA5IBA41zZA+pW57rtvxd5hR6sBL27dUhW5/SnO0cX+b2p6QUAhxCUFG2ac192qBRI
G6q1TONU8Pb+UYrbOvBWXq2pjxcGxawry2N+ZZazDGZejY1Xhufcs9zvit2D3vJzQZUXu8N9HxbD
Xax08SoeYnoTsCsqkmCd/tOvmBxRKQ9tB+mF8Iwel/6slIPpbkYHPWCz60r6Wc4fNPQaKJHN4iFv
M6jAUqlGPqGHZfMglQ107G6IoHpkMwtdwi+zElLOMNH8QHJ7phl00mqQdJMj7cRFEocQyJ2hbC4Q
ho7h5jJrxURetoO3TxVSLDasXXHRN8fCphIQKwojHpb7TQMZ9LuNR5A/ErI7qWvLmzBGIayD7Ov3
9au+8B0vfqZ6efMUkgxIsPmZ1eA/NXr6W9KhiW+t2w+bsRl9lUlwKayQdl6aQW8nz0Tt9qxX1W3c
gIxzmMIereN1Mws3jYkLmeFTajeMgk78f1iUQ53JRnlOjeMYoIRYngOj3Drhz+t2/jb73pdw2F0C
eADmDnEAMKbJlU41F8okpU7P/BqE4mrUyZXURMgzi9WDLwXONrfQvos5HvcwLsBuHfcQuVChCH8R
vpYvlt9/01xYisYhCJ/BV3SviDXBrtd69nOBbO6hCrm2MqQw6qYvNWvtBi1sPKhhUdEgGcEhTp6S
TkI1xLPT+Nw23a0OMvpYMKWyQ1vm7fq3WjJEGmvgdgVMfjqLAHlvYjkIZJ2rPG0/jWkq38O/NZxG
JV9LDObbT2sAngFA18I7TAsoEGfp5lChlGLIT+iqHG14V3oLQvayOVxf1NzPMurALAp9Fxmo57QV
gR4K6Io2as+h/jsbvlX+r7z8Gcvfk/6Poaw9WEvGqCHzWpl4d1L1y8vT5zKSmlRZz5aFEHpwLJ3y
th1LuOKZEg8Omf3t+uLmOybG40WQa/zNsCa3SLYLCOkUp2I60HguJXfX58PnFlLu62bmT4dKEYp3
Q3Y4hxyNy2XpIwUFyXPLs1w+VL6564ZPjf1g5s91Ua9s19KKmC6jcEdsMccZp7nuNp6qVmcKutp+
1DN144sBWcGOuLKqhTNoywCNBXpTQIAn9wqB6wxoftecO+pRbylKunvF/5q5nbZTC2+tn7nwDYkI
ZaYDqa7xLSfWzI6RmsTkvZcKws5g00h3tnr0ET9YG/KZVtcUHjExZ0DNENfK8OPlbvmh5eswbBNZ
ePu4RnIFitzr50Hs96VPVfHaMP2YCvnp/MUM4RHMpLQ7117CMFm0scL+SW7DYzs4z5GVPZoaHJWy
J3/8cPyd9sVxkFRp05lpFUn1EYhZe4bkaGM1bx1kcd6grKxu/v1IDVSSbnIsQ1AKXX4/kZPbeeoE
57aN7gPLu0dtcQUtMj/llyYmb3mTVbZb4REo7oP1ziA4laxHYCsrfUFV3P/LjRJZDg5dVanysF2X
S2mKXh+0uArOMfShoIiY7RhdxHCssXmynOxWV968otpVKiSC8IU8IIw0/PCCMP1pg1E4OJEgOu8U
/aY0dU+U/eCgyFJ916S2B9m+/tGheEE8Q4ucIiMXE/Yb8d3elaWQk+n0YfSCcxAmN55ebm3lJh2H
29bub01179BLun6SZ3XNvxZJBoEZcJ5mWXXTFrFDxyU8w+ytbHVmKDL1YbOrBRu9nHd7FNk6iP0d
bRfa5rDJPO2fstB7lFCidt/BzbHilGZlx78/yKZeYekMWM1KZmNVEK5SRDiH4ecBxkky1CK6zxDl
6B59FHRiRd7X5U/H/OgMszBMkAElArmkOauc+aPajYUVRWeDZt2Y918j4vCN39kl+vLaKdVWySXm
r6VGDKgTmP2H4WWy26qa50mYKuHZZiZgqO7HPILP7tj6xk7vvzb2QZcevQrOX/UupsWcKm+InSFj
Lfi9URZQk7frh2HhVvKYAqt1GOehKzFxnEUaohoLR+O5Lk4RNDNVU6Aeu9Y7WnAvF1Ymj2keGU5E
+TA6e4Gxz4sfyir0YNYKZitFlgfdI6uZ89p1BgIgpqRH52C465C1RGoRqib+tPRjmkS7CFL25qSP
b7378VBBo3kkSlT4G4udvbzBqaH2BrTT0Vl1HozoECD4afHMyc+u4334NcAUaTqBHZh34KWXpmgu
ZSQWRnhGhgnRti8W+nHd7fUjMY8RKP8jc0jXkgSRofdLG2nJ7PioVOl5dD4bECoGxKleP2yE5sR1
S7OBJDbNIbo3QHUzOA8F2KWpPEncwLK97BzGfrWxOv1b7NsgOmBBzdPXosmOJlWCSPNv0rze1AW8
uVq4ryx3pY+/cAsg/iV0YJRAsFZNfkcU9RBMIw1zVuP8KXfdfyKnvk36YOUJXPiyhHc2Z5SbBg/E
1EyrocpYUI5wimPV7+v2ERGjXZmZK991wck4gO34b3HAukSqAE3CMDyb9UPY+7cpbIQd2FPUkZTk
bK/OPi3ao6VO85kITJ42yqqWljMKAuEZlSJo+/Q7K/qq9p+Q23HzWxVBruvHZmm3IJ0QuBVqtbNL
4Clym/RtHJ6HJN+l9n2Vnkb15bqNpa2C00i8jzIlkmmBpKpyvfQzbOQWHPoAQN32lVIZbLfSSptx
vhpm0pkHpzBAQE4H//IOwA3u4B650io6J2r6uVEVhoD+XF/O3AFfGplUBAYTfQokzjgRZr+NtVcd
wY/rFtaWMXlI3N6VKr3HQtx2AAmfHQdtvHwlUlg0YjI/KLrOBnH+5bdSBm+skFcMz5Z0GEdl01Ex
d9S36ytZ/FbvjKiXRnrUK8mdMNKF6AH9Kt2VCHV5EbwYYAUFRfPkMRxD3QDNTLQjqdG2ZNLSBuPO
/qxsyKzdAJsb0Nr/2jEmH8tQ2zGABDyEkxVeUiEMXNy2yYPEbK5n3WTKIabBG9UrF2fp65mU5enh
gYPEqV5+vaGsLa/OpPBcd3Bnuk+K/8+Ht0dkKLYIYHk6nEn+nyTUaxFy9s6egpKTf2+N5s11C/MN
YjQeChYZ5gQHkOVkgwrA5mGRZPFLaP+A42ZjoHXkBGvwgrmHwYoFkoZSIG+2PVlH2MZ9ZsV+/BLZ
VvtrAB171gvQBUaVu3v6SGv0OXMnLQb+NaggIJmhBa5dbkyvG5I0Uqd9MdB2wVkjAn2TGb8r2OJS
7a0c1+a05weBjEYGKoQxzsE0+Y+g6gyBGMcvpfQjqJiwqD9d36Z5dcExKGCKvIkKHv93uaAxz0s9
jeB5zhBzgGL9t2OFd3SldnghFJnC3XVzYtcv80oxCi6aMrCXUFwV632XpxmhOIux2Z7T7KTJXnnb
B+UT9PC/6cT+QWPmrtFr/87xP3qfqEyKrozCSKwBZdvEr/oqvPhKX1RnIJQooDW7wXeG7crShEu7
WJuonwC6giyEGqgxxcXRYrUDFDbHM9Lk460k5/lBrdR451ath9YomhV+Zd/odvOmxlL3q1DHEIX0
TgjGRZGqnGETT7e6Hin6HooOn66CzYRVVYW3oQ/3ea6W6ZNf+cGvXEqcfhPpcicd1M4Zd43VmXf2
aLWH1lfTG+42nf8hi7/3pRo/B2kHDYY/jPWT1TsVmn0WwjN2x+Chplb1HYK+CJYUu1obCmOLSLqd
7KwUrUC3QtchHDzphNqEhlqv4t+Amox3udwxbo4SeHTwvcD7qfZ+d3J747tUIeBtkPpuQrltxj0a
gdSpVJQuUXo6jk45hqi5hMoDo+rSpi5HtC6ZELa++qg77HU/8O/LKKxRKI+rU54N4y9P19r7zO/I
PRDs3NqB4m9tqZIPpVvmW6ogxUtiQ7JTIisPMF5pD2GioyWfqMh3gRw/JJmpn3stH7uN4hnudhgy
89lEf/EfJMf7cIs0enHizMjezkKmwNhIrut86sI+PBSW9xMBFsYIrp+UmdMSroPKCmhNi/LoNNXx
gB3kWmSMZ1hatkp5iKQnQz2l/RqkccZUDCiPeBKwk5hoEo/95W3rEbL0IzN0z70yej/QWHZPiW2h
nSppX5PWj7aRlqlMYRA0bZJGGg+i/LdxQvXe9VH0VOVtW0i/SwN4x2C/fvQj4ADINUVzRfAYzSK2
XvKU3tDPo/E7trWNUOREf2xTW/t/YQhGGHrP+OtZYtnqSlXEbqGfI/ul62809/MwvNlquLKps/dO
dEZ5s22F9oTAEl1+a7MVirQ8QOeMQMEv70JKLmH5+fpaZt5aGLGA7DGwSBN9enKKCNhLWfbaeey1
3YgiT9Y/Ffqt0nxGFe26qb+dlEt3Buc8qAeGIwRWdRqDoA4WKAqkqOcmZmp7+BMV3Y0OEZ4f3Tn2
L7W6C4uHTva2ErLvORKO9WfK4ZvCLPdjelZSlIGe0gKpsJtidSRr9orwGf6SJ3C6HdHHuPzWstzA
iMMvx4HJW0uoPqoxigOvSniM42qrDvGukB4t+4AqyK7tDnFuM8by26Vn52XfMwi7y+MqKfT8Vqt8
KnC3dHGoLEx/lC+CYQ/WPRjsM2b1h5c6z2Hkqr+XzCFc35slU/ZfYyJD5chdrr/hoXODJjPpFndP
KBzdVKXmo7KCtrDqrRy5+bmGVeWdLfHqvXuxy8xDNCvGViN91dhgQIXFWri7ZANYD6Eum0bDf3J3
Uj9MYjQ5jZOv98wVQxDjdns27PpXW7QiLg6gLtgVpqGOGeqVa9QjVpoY8I68i8LqtZH6lc2ZF2Jh
ZiWo+q+dye5YamtT/pGNU2ALlWnqWImy14oXBMvKeN+2zRbltk2VvGn2lw+vEJUBUN+CJBnGvEmY
I3lmgbZeK58cDUxZuw/hp0cz5rqRWQis0El+Z2QS2DMeK9UyQiSnYIQc0P2J0sbWMj8pxSEMjtUa
0fTCpr23Nt20srRaRc56+dQFxbOVmj/sDpXZ0l9Z1NyxXizKmezZUFK96AYWNaJr794E1VkOHlW0
e21kjK9/v0VTAnKl2GRgMOpcXqhRlRRPQ8T2ZEZ/huTrqCa7rm9vAu+Mrvnxuq0FRwEskySZKgwN
t2lJjoJ4BegjlU+0nncpWp3CR+IplB//xg6PuAFcnphmcvCsxE5z2azlU+zdKBZCTOHe11+08Nd1
M4uHAYbg/zUzOXqDPqiNWlfyCaWybSIFFcqV0qZTvJXlzNtfnHEqt2THVDMZOplkRXpsloXaFMqp
rtL7Aj3cuiGI1azuzSrao2nTTBjTG7evvyaNtQvRrsO97eUABS4z2kd6jTBj6jBK1+98jci6CoR8
4EoJZGlzIRGCStwGWTebYkLFOB7K1FPFbb8doaEezJumYxCna1eytqUrT7eFti29dfB0k8+hNpWh
eZXMMRrCW8tJ9koquGPtbadApDL09CLsNQ7jxdW9szm5JkbCGC9qvPJJU8yN5NyO6b2qFRur/P3x
M/V+bZP3LXTNZIhR2joN6RfatYbx3fPWyB/W1jJ531qlqovBxQZxy2PTDY+N4kJ7QjLoBitbNe8G
iKP77rvpl+4liRrLHdpBPsl9AEPncxY9QCkXmM7OHiDAQYnRM0voOd+y/ksu47Bfrn/PpbNiMPdG
hPYXzTJxBXqGzIgUYL/zH6Pwuawfpfa18l9p/O/l6ut1Y3MIHqt9b23iEcJCc6F8wxptmDtjdPYB
QIJeL7a4vb0i57eF0R6zIN/ZZbmV7fF738e7uvCOsqYw6Dt+80p7W6PLtvK7xI24DJ4vftfUgSCu
V/vI0csnK8o2DpQA7m1knYaCEZv46EfORlbCvdutUFIunbN3X2P6tPi2GgRuwZ1R9WGX+/oXs5OQ
zKwY0FuDKS+6yPe2Jme6Q1Cg0GxiDVeKHhFyPrgMYyE8+aCU7mbwQGR5FPqD4Wyk8aGO009Vb94N
RQToLTmEXnkskXQO/WinQXUYhn25LRLvuLINwknMtoFKHW4SrPMsyeyC3KlCRxzG+C7LjhbKjYp+
25QPQxlu0sR9QF5umyB2L+jzrttevAcC/SRScJiVJ/7LpDoi8fhyD+M/Dk9iksAkAm1DX3/X+h8+
U6fX7c1zIqYTYVkk96RhBQrq8t77ccRQo5/Ip9Ic/pT2iFojclZ2cLZdmbmyNtlRrjz00nC4blf4
k8knxi7PPjeRwuh0bpIwG9Z3HbvMzWyV4mvjrjH0rFmYnLRAbksrSkLuEjgK+uwgST5KVkI+CTqH
PwX1gOgsXn481fO8OAljYrJQ3bXjPgjXOOsXQhdeabAi/CmGZsXfv0uj6tbwm8jRxlNa6N+jLt5J
rfw7XS10LpoRDDlkbKTv00wqLP2wTqCLOEkOutg3aChuRhoU17d86Y1xAGcT6sFgCqR/sphQ1iqu
2zCcQlU9ujKCnlHz3FBabENrjz7FC2MoN0nV/Km16t4K9W1bJtsaHczrv2PB3fEzKOoQRDMQok2e
Ol/RWyrU1nDSKVnH+1z/WcFPnpQrwx9LCR3Id/oLdNg10ZG53DvbrGrVdKQBV9duYys8Flqyzaz7
SJMOdGo2g/JkurD2G59k65+PL5Gyv8KDjoALhaVL02qMcu7QaPrJ7p5H94fZPMcKhdNwrXo1R35w
aEwatVR6SF1hCLo0FHQ+IJ5M1k+ZGss3ldEgi4HE9oZOfPKgea2/d0EY3RRm9kOtOmVDAJBvKyoh
G8dvm5UDtnCKkZbjCIs5LEayJxvb1LVHQSM3UFXJf8S692A7GZBYY+X8LDgWESjRc+e1n9NKmWHr
mm3g83HtbodY+YNqDbcf37/3JiZe2eqgPpRQDj1lfmbfM9hcIYvGoG0FmmCT6+kav/fSlfg7wkgH
gvMqT3wl9a7KbOQUe7W+Y+5ho6E0zVzKrgpXph+W9oi2vswBICMARXx5YCSAHh4tff2kIZo7QBWj
KJTibq5/voVHlAoX8x8ifxXIiEsjoEz0OtVC/QTTSou6akIj0TN+qtqX3P4UNWvkR4tfjyl2RaSx
8NVNLkEW2qUDZkY/gXKhJ/PFbKVd0IVMlKycPPEPTR5N1vV/hiYfD5VGIy5UDA303+6qsH9GQBmM
jh9/SXjbd3ahrd3wpcP+VxQR7Dz//FRBqxk9gJqqqp4iwDObQNHGrVMXaxOuSwsT8B+hrwA0ctof
lYNc0/oqUE/grvbBaN46sbPTBgn375cHzfrw3BXXVqhpsVuwaJOcXh4QtSydcVAi9WQNnvsFKhtt
X2alEJkfdGnrGJ1xvH4il449QH0Aaki/CtDVpcFSdvK0TmT1FCvJrvA/uf5vJVyDHi2dQyrJwuXL
DLFNewml1aiApE1WlRuokZs7zZUPevSsVSt5ypIhAjfCYwTrwFJNVlO1pjPYASWEplXiLRprn9VO
rTaqQuFQQ55v+/GPJ/CRMNyKvtQUTKHg1SPNkZRT27xZ3Xd3PJRr6LCFMJjiJ3E3XGmAW6YHIs8l
ZCAlDkRS1MOtbMbGSyhX1s5wE+XW6B1i/aLozB1BUigjw9lbu+trXPykgBHEFAfgqmmgV9h25Pp2
op4Ur3ksyuhnX6Fu3teMp7Xuv/qgPNwiwxAyBOLHvIsq4wihkUQO1RNBy6ZSf5XpcXBery9o6cTD
m/BfG5MrlgzhWDnQ8pwqpr23vTF+LdQeiqis/fr/MzRxii3EwKFicjoozN2YPtq1UrsL1pBi4khP
Xe/75UyelMLvwx5lHeXEDQ82ZWUdIYhduVaLnwzIBt0z8d8UPR87qQd7ADbU+C51v2V6sJG7NUbq
NSOTwlVeq7FSay6XyXiWSwfKpr0emCs3dn6aSSaZtWeMDJGVGb6mQP+krHvCQi0fvAevUz5Du0WJ
Mc7OThms+Nb51lClgUUAX24A6ZpiutANc/ICHMxJSXrlNQ+c7rvU+/qKlYXshWiPFiqgGv6kLHB5
aZyUQZu6HpST1CO+TqALAOdH31vczy+FoUOsmNyUwV3VPw/QoI35r7hZiZ0WvirkGfQ1/vLczRSh
x2z0qAT6ymlQhoNXVfseunu1lPauu1IRmn9S+LQIb4Ez/9Uzm1xez3fjNke47xSHn10/3Fb1n+uX
dr4UDJDYWiS1IGWnvCpWY9Czs6T2pMXZgSOxLbJdJR1ie2Uha3bE37/zdLmR1EoERfrJw9OVEiwy
+cE1jslq+25+rcSCGN6hlkH8Mn17awXV+D5TW1om6a6s5X/aRtDwrQHw1syIjXu3HjXqo8EIlfaU
1vpBK6PbOM9+2lr84+PbI+BdgmkILpXp1L2S8hKPedOcwvBkwS+UZckmNIZdVX68RyDkBgQSD/y3
jizV5YJorNZmjSIaXNQ3qfGpdY6mV2/s6LXzfgzh2/VlLX09gwBaBBNAW6YkCQgcqXFTRM3JD/VN
Lp9FUmzn+48bEZzxMGLyYMwUfWVfan1GpdtTnL/W5Gyp/KyvZVFLx9qmiiKgI8ipT11eWDaIIllW
R7U8urNy/cnJjEPelrvcsG+vL0dswOXDR0JtGfwngoVZqAzFX07UFPcne2w2VnLbBXvor3Za9xqu
ynMt7c97W5On3C2duqMY2Z/0jkGEL4AIIBV9vb6e5U8nToDgOmOiY3LgFI8JoJpPp6NkoXjt306b
pT7J1afrhpZ8KCkTNRHRV5mhTTqvcfxSq/oT+RJTcMUmXmPmX/xc7yxMPpfR504UOmV/KrV/+uzO
DWlbrElkLDx7jLJDXgLJI5BmSsSX3yt169KOhxQj/Vd/+JKod2NkQkoVU60PN03yVidvXpZuJfWu
VB/Kpri5/hkXymj8gL96q4IHBBTm5Q+wPdsPW0vtTpWZv7WWdscI10uUF8+jre210dwOhXZviLDc
pJ0wmuW3f/UDbMEshZOapR85mJC2UzkxNuwB6h+lbXdlciikW7n5aof7Jj/WyoOurQSDS+eUsab/
Wp3EaSi+DlViYnUw8k3RnqRiNwQ/vTXGyTUzk8oPyryNEQ5mdyrsNzP9lmeHPLpblQNYciJMg4Jz
o35BU2Pi5ctkzLxw6NjDMsy3cl/tvDG+kRx7H8jeN4ClX6/vmTj5U6dFKfCvAwa6O82mNLewBh9e
s5MLSlYtboUIUdPfKh0MFnTR4mzF58/XJ6Z3BRepBdP8TPl1TIyx87UuPfnWsEkCZRO139CTUZxd
RtDx0bVBaklexegkFQWQBpf3oWwNK/LbLjvJQbRTmrtqfDOsnCez2QfpQZLXuMGW1vbOnjYpY4dm
0+d9XGWnQm03SuxsMiN40RNH2ch5cvSgPv5wGZcYWwUuwAtGNjTln4DZ3jFSXU5PoRwwyhTiQMPt
EDuH699x7j0xwxvNy0biD9D78jtK7ZDYSSelJ1u1N05n/VZSgNW92601ohZcqLBEbKiYHEpWdWlJ
69XYH/0w4/THmzq/lYpbhow3stnvNelomrdV8jo2Cj8i26j9c/xRGWmFnst7+9N3Qg+aJh2xb0b5
j1JXHhI3rDdUqw5emX7S0zWOsoUva3EJRF9PmJ32eVxXsbwmCfOT0/gHUy73kfncrh3L+fMKDwVf
lIeJChT0YZcfNe7yqiCwz0+h96OGQKXuV+YS1wyIv38XasttZbSqjQHV/Frofxzl5fr5m3veywWI
r/ju3w+r1u+MustPQ+JuWuOmd3cOTKv523UzC9cXbmbKjnQQhTrF5DtlXdJmoBezUyKX0GSWOuxq
qX+Cuear29pvklefrxtc3H2bIjUTdRz4qX+iHZXFta1kJ6NFPcfpAWcXnnUvOeVHuRc51wJuRTdB
zE+QlF9+QceN4oQh+fzk5Up+1w9Jf84af40Hb+kcvLci9vHdPqX+0ILl5xxksnQXdfpj3qyJA85N
mLBY2wDaaYtA1zFZiK7FVldQvT05cARpKIeDplqpHcx3RbQhGX8V4wNQ4Ex80BD4tZw0nXKya1g6
zH1oyYfUXIN3zM80Vkx0ADhslNum3YICpS7blQr1VFjdJrNupWGfDyd5jYVu0QxeG+Q0+tMznjbo
/a3BQan+lCnpUTbwpaMXPxHF0Ma1P94uJpuDMIrEXofoRJtsTutUkIdlnnJKweR0WU27Ba2DPNlK
a7DLhT0CM28L/iBRTJhCwYuwMRB+DscTXCqN+UmPvvfhl49eTtH0IEqhC6HwASeL+asQIGUl1b/Q
hgut2FrDnd6vhK6L6+Dmy3Bh0WefzvD5OlJdZhwCg1S9TdSfemQfrPb1X6wEFAEHmgndGXVHrtmN
FJaufMqTZ2ZB3BbK8rWC2+JCSD5ofZH9AJC7vPpNWPFqGhTcTPXOi+qNMT536tq4zTxWxTnDraqK
OT0R0V0a8eOQKaIYsC1Tr3r4RapuneRWGyCBM4pNutboWHA1eErojui9LmRTnRc5kFECWXFbY291
ztehWdv+hYyNNqjoowAnETjYSWTltgwDFkkpn1R5+Fl26r5JDJ8UOD/G5DK+URztXt+bmblX6U6V
qAF/OIJEGVeULgWNGejTScpYMFADg5QznkrpszE8av5t3N5eP35L35HSC7GjQNKyd5e7VqP9KQGi
HYH+WA9aWz+5Tvv1uokFLyfmAcTrhlNl9uDShOIqplfGwkTxU02YbnDg1xyMzb+oJvG56IlTSIKM
fUbBWrMLRl6AYo/kbNzkqaVv5KHfmYEWbPO8/7gLAgD0l2aeRgeAj8tl2UHKU1iY8qnKgq3Rhps4
eHEDf3f9483DHgEz+j8rk/TZzgLJgExDPiWS8ZhkzaZOG6z9kIL6xpQ/Xzc29xN/XyEK2oykEdVN
/ERdll4Z9P54ChvIT0plq+jJXpVWIrlFKyq1cvHuoQYwvVa+mdpJDG5JcSUP/Mz4aexSQM6Zt+K/
59PrzNgTVv2vpSlyKZODIafTiSVF3STJi2t9dZI/RvBaAQ2RG3qhvrYd8w8HjvSLIAwVTpCu8pSQ
xFXNnp5kz3kPSoplw6YsPznhP9e3an5vL41M7q3RFFVeJgNIt0a+G8vuwVjlGZqboGROnUhEpAo6
HpMDrrVBl2dyXVJefsiH+2JcY05aMsAgqACCiHno6Yuh+pSG/NEozv4Q7eB42/jVSrQ4dz2oJYD2
EMrN9GemOb/Z5Fkh531yHrS73P7hB6/0i2l6Ha9vxvxEkyIKVl/hdtA4FD/jXWgdhx1E4HqRnkU9
3g4CkBcZ+uUfzxMwQ1TNrfkL2BIv8DszZdxaY2HL6dl1ZCan430crqkXL1wZYUPQ+AoS+Nm4qKwi
I16FSnq2ZWmjNEfDdnde/jsMw32CHLRPaNrl8iZfHeqbOzpB+wJ2hoFdKgxT6CbDz42XdFDLmImz
VTLtu+VFN6OR/rILdeN4H4cOCHAduA8QXABNpidDr8Mqqyo3Obe6udHybCMVTKl9mCpRwQoD/5DM
MBZPIHm5Y70XSyEjM+m5Se4NF8XZItlU3RMk+DfXT+DC1+PN47AjJAQtqD4pbnWqnlIaGvxznfRv
bars6FJBJChByNvu+876et3cQmjEY844MZk4UKbZaLWXjRgsnfwcmj89a5v0sCXUyTZqD7V84znM
zof7LH1yUTO6bnnhRl8Ynly10rSq0dLc/NxL3WNtdjur1x6yxL0FCrC9bmoBFCoWCaOOaB+D85tE
tDJD+YVuyflZAwrkhU+2+qi3j2H+LWmcvWn/MJ1XjdkK16y3zVrneh5Ni2gJVgrSG3zklEyRrpin
lGh+nnP9V13eO9oDohB7C5GQ4uh149pSF1wxxViiM6qIZCHTVKcsnD73+i4/x+MnC/7AHAlkGek3
L4K12fhteke9gDMLPXgf4GbxydH2mfNt5XsvHGJCHTSORLyrMcZ5eVuCHBo9Xe3KMxLqzwp8phvS
r53rBwfV014Rtz40lfaGYDU9vGSTaPK+laqDN7ifkqFOiIzSnRIAfiu17Mf1nzbbDYDeglzVIb8h
8Zy+VEaqDspYmu0LShxR+gLdvlzedBL0seYm1Vcu12wvVADyApkhVKJ1eVpFkaouboluUZBPv9Vp
tW0U/fDR5YgWGMzOxOTUpqe7nRn5KCmBX774zmPf49nNh07/pVn3w3iUqrVna3ZlcUe4CeopFKcZ
zJ1cIwnS4s7OwvKl882NktRMnBwM67MrrRQ6Z8dH2IGMSIDrAKxPU5lcdyAKcZvyRa7tXZ95z0WR
bBUlYfAphephjcFh9ugjKoRUJAAh5qmFCMjlaY2dCpaise9eKHltlO63ZzFvtEL2xm2fnwbmz2lc
UhiEm3YGpirKZnQ719Reqr5GLcNjgKoPdNgiLFc9U//Ont3/oexLliPVFW2/iAgQ/ZQmGzvd954o
yuWyECAQQg3w9W/leTdunHLt2BV3UiNXkIBQs9oW1hNC03CvUF46Hh3Q5CLfxCLKfPFXlDvmybRf
YtGfJq0/5ixFDUZKEUva57oOBEt/bEHDnzbk5KkibUSvyiik9Bi58GcSLcPtIqbwiHSKFElZ+dJW
rfJk7czg7XOVLPfNYpZ7b82TH+fIwakwPaK1dCADSIvYl5yanUlbXnCOQ9I0oVQSMKUqLUuxScqX
4Mhp+9F6XbOTGqadPOr6XRg0069uCcxpUWtzOSB/vJgU4e/N0CiDNBfEy9eNxrvuWbTbFIircmri
dyU0KlublL+qSSdd4bHxIcjcc+/mEYkRW/ci0DpTGY6kFNx+uJMCYTE2oNuBw0JUZCboakk9fAe6
ewIrzU7z6vl1aLyPDZZPVVi9kaZIWSa+vHVpCgMNfY1KzORarsETjOHdk4IM8xBIRcosNmlfsn5L
kMeWgKKvTdGeXUKdzl8dtrxzncHasw+k+dFN9iXIUbkWjCu5zHI89GLIkTChtFzeWjmmeDljvE0F
FeJpleO5pd7L6XENw7kUpI1uU+6iscjUIPpqGMLsLjLEFdprREkngfNOFyh2m4bj+hO2ol/Qr887
tDW8D4gtBaARIpKkiPwmRlqqzZ6d7J+XOXsh24bgL8DS/p1GT2IBRAxiWW9llb+hXL4QlkFJluTL
qErjecNnkuF03zPKSjvT4Z5jh3SIcvUI8PY9DpY7NrQNqRzSC/ns/9KBUwUdk+Umnzenqzkz8Xg1
e6PZOzV8Idk2pbtJBwrGbRs/JtxOpqQS5GEFASB0hcxmaN1GLwN/cGR9HRI9VPHoJUuxEnffKf4e
TDAftlrOhdcOry6QP5dm8pC30kQlzRfQCYNxJY14WnDZZLtZJuqYeyaBiJvLoe4leg4qH/j5pd4a
PhUynJ6ic/ly4XNq6yRp+X5sNwb+Q8sqAD/1JbtFHrtOPPXrwgp/7KIaFZwvZvbC52Qg43Fd588p
0bMtEsmGCwTxeKXR8bth4ZZWXoqmt4PgW/BpY06LbkY9qxFc1wTaUHWH+nmIzSbocoRDvS8iYMd6
5BxGa4Y1c9XJs0CTCjkg5pQ1xxXBKdEN9RHTu81qK6ZYjxXCoLtysXlSpT3/StppqNK5RS3amMV9
EaPisN9li90wlGJSEOef2jX0hwLhjNN0nFcRFdC/BWXSoplwYBNkVf0YndKg7w4+k6wEr6Irf+3u
SAP6WkfLBxfhtE96wUpHo7jMyRSSHVp2A7+c1+wz3LxZnBwqNjuo2K8GN6CMlY7qiQhxWlvvrk9H
6e03KwcB941voVnkj3Tp34KsxcTjOFJHq5i7VwkBjrtABXJ7iq3CtGaQOxwUngyf54Xg0WELGd3I
0Hdh2eWdexp8wdxRxx47uFiyhxUMuFepwEgsJfFQdB4L99lG2XHSYuB166WG7jFSbzrl7zVFI7Yh
3Wvqg3aFBQ51CPgB5ZzKc2KMZ0zBGEGkQrY0twrpsZWz1qKQLnaXzp/w8Q1c+giiXJbsJ9FZtlsa
6v+kCqlTO6toVyNyAuOfL+xmaVFpB0whYcWg/exacSJ41Y2xeslUuD7qZvqAkti/FNreDj1ehoc2
9FfAHRkyoPjclHmXTkiljkA4Ng3yejeHWk5UDycnFmf9Dv1Syw+jFd2HFgV9vrc8bUP7FrRWHjMy
xSfSJwgCnTA88DV7pY0tLYDzoDbV83mFcwot+DKsO2TPryevo95wGSYW0Vi92D4gQ2m9fYizHvmc
5jSD0lCjkKNzi6sMJvuib6KkIgCnKpNMCLMDfrz5ZZ+MeeFchDLmrP9pp9CVvWcxtw6gUI6LbAJx
1WHv5p+MUGihzkU6V6r3ovEwDnGT16NokK5EYAblBOncnl7upo2jyZjOh9Csb+PaZ1UiwMBKsolL
tiGy3zUIjEVIKMKj+488azBHyuZGpxupZqvCGi1W2ZPvMLHGziJXNpLeG9aNrzXi3C/1OJoqIwgp
KDYL5WAxGF9K3DrlwT7F8tdVW98v3X5dB4Fh2rCxiDYdoonI8L5ohvxuTdDS6q+TlEV6Tv0INV2q
xZ8ObeqVWw8eLxiGgjP8RD9EQLHrXbgfvZDUvEE1EzdZexUunSh60+8l8qlpgPeiLX4YVmrzAGLA
vyWKDSUISHyjkZ0gwWih7C+mXg/PQxz0O7n6pI55RzFo6fyQLAuUoVROdw7qtEMIRfkJyCvb98uG
wBDtvlY8yhILriwzgCC3yYoGsfNhpxJ56GpmW4rv0dNvk0QEPifUvU19wHfwhN+OwUTrwWv1G+ZD
99Z361phqh4vxqyZ7zMYrDFJpDC409R115rQoIZ6z8wlFKSDHtGJhha7K88E7t2IiKAeRYUlkFp8
hTqgb0qJn8GcxLsEMwUKmDgp7UJoKT3THRNUre7z1HxGob73XfBMZDRVc+5lD5lsw11mmkSVfOmn
MpwocrWjhB6CEDXBVDYjyst8XkbwNp3WJmkRMzDMR8zNQzG02Vh3XKWPWOCmaxd25iLukB7TEXwz
hoxoPhPYZ+5dF5k9JZ27zFEfV2TNkpG68/UGI/MwXSU0iN5C275okjXPTrdjES/ZdNljZilI24II
nbGbkumE72nBFu8226Zc1p5dwoK14fA5az+FMR65rSip6UWxUv+T9bobKiv9x0gv83LwEtvpGxsh
c3NGsF1hQ3WhcnKnI8FP07b24hiZtuuKINqsQgi/Ovk8vUfiPTIgIecskli9sUzfynYaD14ueEm6
Zo9NXBYvUBQvu7ahezUbe+yQtV0F3pIcIczTJbiOqVC+RWkaH6GJU8HWQqaJdTxcBWKtBpDjJhbX
bAtZTaNG1YuHYH3lz1XOfsDKIEqDqM0a4wUSoiSsuJQwr+XZtsca/BWuwYeTDv1DbAA1BdCiy/dR
m1UTjT9ZOPjF1lFwYyCxEbPBz+UMAuc93iARzuEmEqlRsHamm6H1PifeYwp1zS+l2n63yA7uXzK/
hN3Ey54kb9sa84tOxzcuJE2VZvJLjEN23TLffKJT3T8hHck8bhml+6BHGmTsufZpQOppLai/HphM
XF6vUe+3V/CFTAUyD9mlP+UbtOVrcpmlbswrokysC1g3sSvrIGWoc7cC2M6w0sWDGd+B1KEiKI6E
eJUrlsHCn8LmIfL1spYen8IfxqXqjXTzOyTsPxxLzoFNCNEWtn1rMvdI13G5n5TGhrDB1HPyZ20l
olyS3kdjvENoQYbF6nPJtmy/ZK39gd2EqnDciwsRcWA/rVZT3TBvqmPar3XekfYyJ426IcL5t7NO
+G5KZIxXkXRd2TJ0OxSSr/Sp0xJCIkrmPj1pk46kYAjn2yqWemTnEf+LNtre9Ig6VkkiakzJOEv4
fDqgo4j25TAGGSq0BUNq6KCxeVWJwtOZ82Y/YqoqXdCn75GnxkucJ2B23LxmcachEhN57GUyDAco
rLncJdj0lr2l7a7rJ2Qw8uZx0uHn2GH7N8ZtGcZmxVxocNDIt688txrTe4wZJ8Wv7/D6a9Fl3UuP
ovvTJklbLy3YFeS66AedbNjajwhI4yTWj17k3UzKIsstR1i0Zasp/djgU2gpjj4StZaPeJuZ3gdr
y1u0gg+WeZdkFUMD67WFqRa7VgAg2kwT9pLo/WLOP5d9eMmbxQt6o30es6tYA7FIZ+YOPl/G6Cht
cA1M0UL0asOxFJHxD30bh6ZuMoVzLVuB+YAWiq6nhGdV2/Q/SRtjnwtd53WQcwdhs2suLAPQXgQ4
gD97ZmRHHlLmKkkgnPGGBFI7UIzjRY7CMFFg0m9eloRlhZf2eA4A6Hc9/j+4zSAca9DxP5J463yw
XNgbR0t2K/Us0XDUTCWZN152rH30gxXxGWp4EL5+GkEtXES5xNaPbRprP2zGtBHiZvTFUC4bVS9D
Mtxu8lwf45u0hEcYXzVCN48BgZqZB8iiYUQTfMxhVoFYGS6glfXVPQL/SJFFdBqumGsmcQ1dzr1O
/He4EmdzokxH2R31fejhNt/0BZ36nyI2j37YP5FJxRivkX1p/Fg+ZSgckoVH1u1FRma5tpM6ZYIl
FRZRSDllnr1bvr1E2cfQDMjKkJ5/YEnsvbdD6xfI2M+xVqYTaXY8deKeQpr2kjD8+mgc0w+7GSyD
UXgHl0tcr6t8HlvDy6HFd4EooV+zRdWg6MaXyC3IqUA/UNEs01ikaCWEq70fyjkEkW6W3H/Envip
ySL+Ao9O+iOMm+ZiQ+UTltE57Yt+oeM1HcliyrHH4bYHvVv3tl9PBvJAf4eoTXo/ZkM+VPBODfKw
ReZ+RnOYO/HuLHnuE5z3mhySCuPor8CuvzptLu2EzIk5ET/WdHsYEyI6nKUkKiZNk/0M6RAVYoIH
sEbCGxYllCiasUgyUCxZOkzYdkCcCMRZj3jh8BeRY67HFJR8NB3j0f/wl/gjyk1bjgMmyFj4H2SG
CoZgKio2joeBUHoB6Hpp8Mwmqp830CzlmiGnKDW9/ZqiDb2J6NArV5VuiHlUDTvpwZoL1GSZsOic
PNGNeSWfYzAlLbFoeu5Y8rJIUIABX2+XPkkrnPpxCnQIIkngU1Q+ffEk94o07qP9xtEIvW4hcmJd
1uzGlhr8ND7dJW5AsTyRZwqTtuod+iv0KWzYfQ+dxITdrOP1koW4BwctTLf1CJl3W/+jg1X3FVqc
wR4AE6mbNj0DBlh6bOnS6GGjbfY0wX17SJ3ibUkavztBnRo/yQ6htoVNUCA4zbCQFthLhm8yCaPj
RtD7VNHRS6fdMIpkb820i+Xgv+Cs7CoBDuzaQopdz2Kc870Igx/9iBbPg2UdLXCugsmbYabAKpgX
ufYRVJTl214u2SsePS2wKwEpm2ETu27+49hH7tBxAAOpPeCQuMu5zi98lbqy7ZEAea11p6JTPiJq
18ScXPA5UyXQcVVFTj+nADIOiUfe8gZlJMuYPzUWN4bo2SJp4hNt/QdHEZm+dexnOss3bMzSemvC
/OgUzoY5yIUl7dyDZI3WtVJ+Xyrfqb70fH+oEL3EK5XhrKNX+pEaS8vY60UZRv1B9ORApuQweqtQ
iDskCO5KtnrC9ipP+kOoXrPwoBNkEa/xL7IwtZsnGVyGDQJsChPTXzFAkR9NqnE0H3xm0K139in0
ww2Ooc9kZghZs4i0oXJudy5P56Izc3+KXPTA18l/Wz0uL4VIU2TrUfkjH3R4EfR2rlWzJdc0ityd
U4ziuGmSyk/bR6G3ny0b472FlWgt5rDBudkHzGMbCWN+P8fLY9bnT4Pn9w1owQRoXM8tCmU2r+x0
kB+n3hNVC6nkWFAsLD8pVpEnsEc2OGxt+1Nii3DJltC/4iyZqgWRf4WPSeZyyyS50YGIgOMIzy9s
RGGAyLzXnLjbCPn8ezVErh5bzU+OwKlBIe4ouBm+suaczTsigSNrUUyL0GWJDXOVcf+D0gHieGqX
im48PbIYqQIXC2z7z9EGLCwwXv66GJV0lUUAVlbGLNA3kWo36O9iiX0ACpOAqIq0MIGVh3Bu5RMf
2DnsI32xObGV7bPg3rlQ/uJmsqKgmDm3AjuUV4nlYK9DHHd3C46HyCMi51rERMqfc9iRws3TvQo0
gcMDbhCUzjZOlwEZHocuWS6wygLxX/N+Odmep7vFyo+FdZiMEuvMnZnJ9DpBWgeZvBI1U15+3QwT
sjyZ6asWcqW0UFQsgA/zd4ADqFTWYn7ZQIDeJAtyfsosoxtuC1uVi4RM3EdQH013jq6u9E0LLx7J
ntdZ8V85kNBbSEZfEiQ8HTayhiWQ4Q2TR7NG9UaTlwBQXr9hUk1gfYPqu+l+GkVQepm3M7KwItvy
is0mfA9GmjyvK0AkTh0mwJyF7xqH0Etvy6ZPas5v3I9u8bvnalF01eUE4KwiubE1Rc7WI0WpZBHY
/J7YhpY2GtOChCM+xEG4oo94VC6YcHY6GtmPlvrTvUgnfR/M87Yjm76yiQtvQfi2pnCEn48XXhdh
JIXLgikWp+PJKvRl8Q1YSOti5B1KAFUXW5gs+8gX6y1EONlV5GDGXkWMgHFMFPdanaPHW3/Iij73
LPqmGAW+ojdkbIHGSsopCLu/8DZ/MinwE6B7D0U3IMj/sORNI/ZsTTOm+Mrjq26pYrGPAH8r7CT/
nSD6k9uAshbKnCxERwKBIuB3bkMnQWiFzDFBRhs/rfHwAMAlvpHGRn+50j/cUghH3tnECDvIH+QQ
awDAky7zH4LgF4C50i0UmCSH2OBvDWH/cCWwamdC90xY/2EAdBxiPSgeEEy8Esxpk1P2EqwJQRwV
x1GqyehfjHPhWZv1m3uHQM95bpCDSxMixe/yPRWmmArHIXwIcpwEmBf3peB9BipVzVeb2NgCUZJE
kAaQJVZ5S4CaUqDdhd6C6XILsu4InJPfB6AyCoZFeo+dbHqN72M9hWL1vf2aIBEpABR8HS7v63ji
VieHLoj1rvcZusEVpCjcl2hWpXE73/hbyuol9j0ERXXBfdtifP/7uPmHZwyfIBQqCCMBkfzdr5TD
reQnmwofMoBJef+4ElS7bnucFf79On9S83i055gmwIogZvFefx+gS4cgJ8Oj8AHgeBG6WwMlGbbO
64xdMOB2tpyM2RNxxFqDw+xfNAh/UnLQHoOSR7wFNI1gGn+/eLr6rk+o5I/T6K6HQFyEwV+ozD+v
gGpX5Cecu96hdU/OI+u/lD7okaLL3A7DIwhIlHmuF7Q3f3lV35U+kLUCEYCIDKKl8+D8TjPbIEKz
BrzrjzpFGCCp0et74ZnnFPZYY45bvlYA/7AyNX8RS/1HuvBfn8WZMMU3iJcHZRa++u+x/GhKDgNG
l/BxXYAvQFHQRQXDIfgp39ZwzwfgWoqOz1zH7hcVxPxyY5JfDtLRL5EnApESPvKPonEnCM0LL0SE
cBFbwJOhh1evp5k22Cs12X2DpMsyN6S5yebZiYLnGkTZhQ3L1FVuYjiLLk9ehhjnQc51zlW+x0lY
7gMTAqAEKn2cAVjAZ9ItoC9F3vUn0A/NvcvjRygS/OrfB3X47es5PxhQ/1AZRAgig2vsm4gndJyH
EtlHjzCjQdRMu+6apYF8CvTIbv146i68eIODZ6RtRVPEGcSdjK+wJ2ZxYV2K1vXQxBeSdMm9mEe9
x4RCvhLnrihQu4NPXIap1WurqfXkMd/mYN+iz+UQpAacfDADzMtmubMauI4FEboPomYpVw72vsR5
Yy5kZ/zPacKzMPRcnrQu4SXAkb/prr8tPufHADAYwkkUG6G34LtoSmqa5SKj4SNo3CLC0WRZLkAi
/fvD/k/nybdRiLj1szQL4QAIq/n2EYst1UuXs+gxXdNq7Pd0fs33FpNv9A7ADoxROFbdrzM5hrSc
9TMJ7pL03aKSxLN/k6meVWB//BR4jKDcgt8Mn/zvXzvJZwqZ6Bg9EjNeqamvXdTcojsaMBCMVM12
jfyjMkZlZjgGNRn/ls34D8PurPD838t/m2yAPhjTclzezoBbO5Cht568ZNHfYoC/i8Zg8EcqFoQ9
cA8iYxJ6o9/vc5tNjvLgILrGUnyDImsQn/jWnex2YT+1tWu7mynjr4tXB3N360d/Cwf+Htp6Thj4
/+q4c5paBGHV7z+gc4jLBaTKbojBtnA0eVASzweqOMpHMfn9FdSX47Fpu+i8GpMjxo4GmotPpENg
QOwfTNazktn8a9NtXLWIgAOouEAMpqw7gBb7W6nOd8vlf34xioIhMTnLMkGd/f6LfWW7Bfr15mbW
XlzzJZjuuVrWysIvv7NY/q9XGQzIsxjSom2SrKKh20lA4760n3ww3V/mqO9j5Rx0gv0+nl0YhOg7
/fbVhK3fq170/M4xMhyl6/RVGvC47A0IC1SF/c2C+W0hxAeB68HwhytiDxVl38ZmS+S6jWZsoeD+
zIHt5X9L+Pk+2Xy/wLcHrNCgNQ8cF1AUrGX6FNh7Zeu/zDXfP/DzRUIIkc+7QR8FGd+e2jgHjYKy
g91xt152fLyOvHCfegDkkU1ys4ADD2JaUU5v0wA04pA9/fsP+KebhPEnJahUO88x325S64wDJfDZ
Xd+YivFwP6c3cn3994v809D474ucX+V/7VlSKHjCAKKDO7KiApa3EOkAsfTukH/97xf6x7uBxwgu
I+TJIqfw9wuZ2OXAt/PmDgD1R8PHzySBjiG3f1khvmn+/jP08L2f0/xgNPxDnR4Mixv5EDZ3Leei
MI09zAYIGA8eZO9w+gq/puBvM9Q/XROKDGyckVFy3uL+fmt4PSMssG1zlycfeXxo+aPgFyh3LCak
y7r0/2gJPd9iBm0pvApwVMJ6/O2VMUhfBscsxkU/7EEj/UhV93/byf7PJSD+SyI0MKGj+vc7sj61
ApZNdpes6x5o2aWCTuTfxwPKzM4/9L9XUORj4lZwKoYnFFf6bqK2EvAEKNXt1ts0381o4wYHL1KG
o3mggI51qqSo9RIgb6+3bpgqr+37aoxzXXbYlEFnamy5yHkpdELR22VzqDgYsKVtAIELEAidpD2M
2gcLHrvow8E8MBMC/jC9OnBBspq5ObqOVof4tsWElYaA6mpcMnvoA/Ycytm9iChcPrtY5IeYce+5
W6NPL4WIn1jV3idNJ+p5maIqtTMA+hjFh2iV+AALBogj9DcpKjOaAcUKi6CoEpNiB8vzeJz4khxY
pGyhTbJVUESLy5yvaz35kA6kM6Qu0dRG0AOECKkSS4wCMhGCyV/Dw9hIeWW2Md9vWLN3c2/SC2oB
UgbjIEF8x1EJTaUPzaaPQu/pfKazGvwboR4WzoCt9ylv+b2DIfsmjwCsRxH7GjMfaGes+pt+iTWq
MJqkpD6CmFk34pABRuVKhBBDwZiTV0sYu2oCllkbpX+0ISi1KBYBcNU1qBBvOBZjg5jylCX+tSCD
fz+LCDFs4VEC8V2HBawPFTVH3zrkEoodkbm0Al7trrANCXaw12KGbbPPOBZbxVv4xhERxKq+5X7d
+jEeqWu9Ojdz9woacDwt8eBjfsQhvYiSJQ1OmvN7+PZDyE8WihCp/CMcO3dYOystHj2CAZFPOeQH
LzINdCrNW74q0OoQUr8GG88cNCARM6VS2xsi1+O5RPiauPEyD4G7yNz5gEtojiqXkfydZ8x/I1rP
teeU15bemqZPZCXDB0WBziM4rfEE5zNM6CT/pfxBv2wh9BZ4NA8YGGtNhf6FODDvgXZ0Owm2du+Z
GKPsGHLwBXFqlqSKYg4ucXYEQomx/Wrslty7GfgjZznQ+2xlh2FIbAmNXbLHitHcD36bQUwKGuE5
R577B5fclr7XYIpXxP2gcy7ucPTwKuqmhpVt2kAPtPTpVTi5hxTxdZeK2224AeXF9uC0NjycmUOg
adlxEUJdc6mjOtDtWjbnQbLGUGei0eBWRqPFc+Y/u3Bt3weWmZsmRL/kgIfx1GJ/mRzp2IsdINjk
YaV49kVCGnaXQqVx7QUDe+wn+U5SKV5mSd46msRolIWi3UYb4EwH4ThIm9fNW+IdXtJyg2ebv4Sr
JuWQdUEFUkhXQFnGXTeJrBo7/y3evDiGtG4mxcgN4p9jiX8UDpbQUOTPEehQQONiqHwWznW6+DO6
NCLU9OWpYFfRpA1uNENyBuKWl/UjbT8saUpGB2gsfrE+3kCQdIhCcYjKn4jEH8agFJM5bdG43M5l
5nJbbQkdq1jn7U5DHVAOAKNL4fNgF1o1HcMxj4AFN+nTHLX+heXQYPZsZeUwh1G5YswVbkNWN7T+
frlN84SQlxT6DuM8UCoJ6DTwmqA5OAwqURdOL7ONvA/gu7bYIsC5IpW2JLz3LpOGu/3WZ6IUAOgh
pbR+yeNWlGQ2A9qXeDQ/pD2EqYTybA9J8Vgqky5fkJP4lwpZah9m5P0R4ogYRNAIMQXpIA1fFVsP
mHj8En5lV/W+DZ6hXJnHMu+dOQk+NR+xB5F5wRXLy7BV21mDbC/Cdor30nkpwhkD+0JMh0PtkskA
SfNg5dnqsoNEWF81jS1k/FBGFW2nukciNN8rjvOeTWxzaYGT3C3USEzjHtiaHC0vbWD8a9O18a73
vPkeXAKS3/vZVEZnAOYGBNSarBtvraeTCy/I8oNGmWANCUf3CqZdHNp1DYBQQ0Woex8iez6OF8kM
1Jt2GmyLmbbx1wxRSQENWlt5PkLkArC0Lc3vmBfQirTzZ09hbOAO5XpR379gO4nyO+YBQIT7pLJQ
W+x8DzoiLx+2686hgMfLIPPppgkLA0jzq3kCKQ6NuS1Ij6zHUUPsrCI61NBswv3UgLe8UBM5Z8J2
+mRbbXZcd+ZqI+Dx/DFTdShTUUMVtpbR6o1VE6/RgTE/2NGB5fUS5qKcWGDesfr29dq0vN4W0Rep
JwHPc6+tZYcxbccoOaooBhSRREBhPEjAmiXIryZr+jJRqA2a8+irz5PtQWVM3ctWiv0c4rKpUfEO
dQ4D7GDd8jzoPq0mB3XUWfZ3DUEItIGm9Y9dTvVeerOsG8x6F7nmru6FTXYKPA76N/z4qDqoaT3V
JccI2M6DQaIEivzQtINN8lSlEmNn7lJSp41Nqk0AC/FW9EuUTgI+WcKZVUxD8wy9UHTq18w7AML2
DjFNQRo3oHfzEQZT4TBprF6nLqCNDmroa7t71HGwfQi2716NvTwKtZmnCY2GVbBm0Z2CRKDGQoaa
NM/qH505666zdSryACBmG2u3H9DEpKoWD6sgORvquAdp0cFSfewJDStou6dLeWbEwzVH4RoGMT5p
rh+iJeI/kYHUVqiTsAeCdFHIazzEIW7mc4R5tAAM2BYkwDBbujG4xCdLkaoQkN1Zar1PQR0Wq862
AxAffGQ0Y1ULXrGETH0rwq2PjnrwLAqEcPC/wEFwdUXTQjgTzslD1zLkmoArBkPvY8wmW1P1dBxr
afzkQrLQ7iYRp0VmibgC7cLKZJbQQI+xAO6H3VWTAgEJF4hpKRveusHfChptaH4kZ204Enx2LotQ
LuP3WbEOyQzPEhzMq4zzWi7QnwxT8jPb7E+VLumbtbCKUdT0lK0h/l7ZsS2gD0KRAZf0oJWMLtF0
zSBBb/geYr3xuds8WpLY6H3XD2EpZqicJob6Y1806S72R7UfgLGdsCvAGFztWCwGUgg12rwGunPu
68rjIkgJtGFQhew5HQFXopkVWWjnxabViDxsz24CYFLR/RKNUFl3nq/K/8fZee3GrSxr+IkIMIfb
yTMKQ1mSbfmGcGTOmU9/PvrgnKXhEEPIwL7YgLFU080O1VV/kCwarGrjR2tUq1qoZmG3dcrSPySl
V9sDbfBDWtblYzxQrhKKSn9kH/XAjFz3nJah+FgkKe5cjSzsAklo92lL8aCnAGisYrBlG1mWsl0Q
Vk61qWujfu5l93ekpdi7a+d8RKPhHNx+0dGN6dfpIBTfFKMvbSmvw19qVoVfrUF3t1pAJ6wVvZ+h
FALaElroAc6ggKSwlHXZkMrKOI8cUq2xdsCKxS1uJB5Nt1GXejC7LXDXbu3ERbFtACXvAkGvVkPe
qgdLAo0eCdhYRyriVlKTvvUpgl1eZ8VnUx2CjZJ4VHFVlFNcPTNXnSgrW1dNha0HQGira64nAvbK
ZG2v4tjT7IoWSl3SdM5K9dwv7qB6K7eqCnr/madt1Rh6hKcGzb1GmTM6BVYwIm81VQCbWdWbQC2U
k1ZY5aPlGr/aImxXWcqiVwGA7iDBkJS2rnlwrJZrB1+dtY9z5LYPmupoiHL93KaStzNQGXxTZIBt
lP+rF6MSolNZpoOtC66vA/THnv6ucAcNSevEydcBbUxpDRUxOJcdB4Ino0NdIwHKlULVLOpDEPuR
FtolZXeo1AlIOCeLdh5KmPdJ15ivoDKdbB20WX3qaCYHq8oRW8gluGj+jpqktlXBiJ8jAMl3Vd5A
LQ4a11+1ZtghW69nWCm2xt5JKwGF257jQUNnOR9ASg2y1B6iNPcOqdWWGzU0vlWshQcny6qHoHXi
z12uB/eNByogjB1tPfSN/+oFdb/rFB0aDtKHKyXPxRdTznxbdgXQXZrv8RzK673SJ+ZWdpv0tYly
PM0HsD1WFo5JDxgut9Gsk1cNCW7R2RehLMptEujxfYJ2wZ3s69UDLx6XO1/Jz1pUdM+GnrtHsQhY
KjTikZgM/vBfBRuvVRA3ldmbGhJJewvk0pHnVm7nWU5mX0gmNUq1dbZe6DY2do/CSmiNYKvIVQTM
kSdG7Lntq+Jo8k4vNPFssbFfKlFPt57nxJskaL2NL8YNbrV5c4emTLLr9ab/5Ktx9UkNEVlWBhV0
eFuXuyJ01mZgHkHyfg4dVdjUAUVKV25BR8ZJ8yh3vJVKjsO1qCblTpYjdTd2F9dKKbZ7T2ukDZCW
305YANPRm/yUFr70mMogASJwsp0uAucb2oZyslndw7KqvkcJ3Xqgk8oDODqa2Qbs4bDNda7qLjx5
MFcAEXjZJhzEvTcKzVoJOLZBHk6tqpvbygnyE/BDd6do4LrdASEuS2nkNU1CYMhVEd8ppmNhQotN
tQm26V7KgnCTBZZFAdPnWi/S8kWVkl+BX5lnUeGY062MtKWFouMLSnTsXd/8LhdSTO3MqTdyVVRn
PU7UOymxqpNRi791I+WArgvpFHRKtyrhSKyotEe7QXOanUftYQ0IRl1pRdpv9RpkHCL1+lboOmkP
bhu4XWQGf1S5ltet4oLE1MPg5Kd1vAuBUULn17xt2QK74AgXtkAR/b2vlSABxIokFLWrk2mZBeh1
DeIYNLGVF2bmBmFD0DGWFx3pUmp33UggwD8UM3Tfzd6qPOi36KI7oKqaeD2I0XCy5D78TsVf35mF
1N2j6/CnD8LoVVUE5lILP7cW6tJp7fyskbB4LpQgs6vIoYnWybKdykazIh11tw1aNHsS8dF5XMLS
KZNbsJupsoIT5B5rH6C1rOfCqXYRBFtROREfRUtx4B9BwIpwL/akVjo6WDRsXasXzipGkPB81PQu
cbL0oVGD9in2IYYAVHoeqpgOYibG1rNjqWcMWIVXwUI8kr2a+qs8sDzbC1tgWF73kCpWug5U54+V
hPUdmpfdSW7y5KhyZa19ULirlGI6qhxmGz0lMrjvlMkRCF+LxlEfYaVhEADZSBDgTHzRBFBTuGvH
17I7JZfEfZOI5jrPzGYXe064zhXtM4R58wC+LvkTNjDThh7QV6PguB5q6OZ2fZGfAbDAUJKtQVul
mTR80mlUHPVaCtZkvOIeJNWfIgqtQyMDA+5c3Aw6v1TuMLHHYl2Q7r2sjdemm4l2jogOU4iVTmUJ
1sZXwu9xHPr7iMfXLiiimqICvCsYJSNHDygzVedCO1E+7V7TTsdIbhB5UXZB/DUUhOKL0/n6CX5Z
ta8yuH9pbjVngXwK0ynH3Zh5TnmriaVD2jrDI1dqvmr8WH/KfZoYvFydO3ze5W2cdcJBrQzgdThc
eGQXhrcT3QJ0aBRVoE1ja5uUJJlunf82wTStIrY48P0McDUoo5XRoc8+ZFn2RMI8rATaEqtcZEW5
ltYi3t5JD2bdRfdeXPifb9f3Zop7KKzjpmKgUATwZVKldIq2EopGF22hkL/JvL4pMCzohMyE+Fub
R+8CQ22iXFYpU5KUMCszzXbE+IwOa7CCtPLn9jCu6+OWJSoyuBq0nGB4j//+rj5eq6ka6GKq2TXn
Qykbz1rUUJ+MvhnYd69ux7quIxMLGT4C6gAVpnXkniJLPmTokFdRdwjj5jQ49RMs4xewgz/FvqYU
s9S1vcITUIMFtKBSSUZtBVDGZA61zLKiBPiHnTQGOF3Z0SimFifNoZSUehBggMH1yUunCNs2Abh6
e8TXnTLY5bDZwUuMkCVrqlYTDHIhVlCE7YF6rlvv48ROinZlZKchA6MKCk5A4Vl01D06eHs8sNdq
9/v2b7haRfwEieamOZotjoTtyy9cCJ1TCH2p2lnhbXDbJmVZWKdzo0Q8WlaQtRxtZKbyh1rjUh52
ssH2onoT82ALvD1vhpXgn5K8hwTy6PfPrfjmatvCOTj5QjX/uoVLvwC2O11UDE41ebpRGujHBUSg
wZY0wPHyxhuTuu5u4MEJeOJcFBt6o+7xw/Oq0IHhwpbo9shT1WUnabmbVLGzI/mXpPhQhhY+3BRO
xG4UiTBav9HYZH+PLad3e1N2wV66edvx5TCHqlpwWmu6jW11FgYbEvybFuhbraO0Wy6ZdF51s8bQ
o8KIOart0Na6DI3qbCri0NrZSm19bvrka9jrzxTJNh+fQ5nHt6kj2kJradI0i3vJC1F56u0yF5uN
U/vFMQqjJYDi+Fcu+jAMhnWhAo8iEBisy8H4FqafTSD09l88epXeqeJvkdquJlIc6j/dHtL1iTNG
w+d97Koa+F9NokkF3TtL0HpbtJ7NCOS+Hu3r/C2TWorTGJv29FDKnVgueHHMDpKOloHv26jNNzno
GkhkIfiV3vbqkoui0V86cGChTnFCq/d4MC5supljBdQtoCmRDjL6UpMVEoq5xtPN6m2DomDoxfeD
Uv5LCCRuca9BiBQEzuV3y3h/8H5Werstsz9i4ZywNN/f/lpX19/4sd6FmCxAEX6bGyFQYYfVdymR
VnFy7hJYrtrudpy52SKhQ2ZQQXOEtuDlUDwOkgAuQW//LU65arzqKBwu3K9zSw8vzFHfjUOJ1GTy
TaDkwoGPgagXJXTCVa+A2sk7OGZJYJX4smNwC48qje76TvZfU7hTO2TVf9we6sxCBCI1GpGCGGMj
TH5ELCCkAD2Fo4NXuaEHKxO1BxlksyKV6yZcwu/MhiOKhM4UMvFTzGVQUm0baR42cjhbJQVBX64i
qspl/UVNF0xHRyTO5CCBE8dlrqG+fX2bG4WiG1LatXbXiZ9lzd1B8yvQJIDCzmMugG+dbHw9+ikN
S9K/s5FR0OICpysuTg+VVlWywpEkIKVAodraQGMDiYPk6Cj3UvNUIrWCMPD29oe8StdAuIDtMViz
aLyQQU3WbINFZyOZEB7kFLmFPn7U42ztpfkmNSt91ZPBbGNZXkJEz4XV8LXC4AmUKcvoMqxalhAh
CquzNRy6IPNgnwmFX+alJSHHt0+zhY86c9VhosXepFvPaTBdr3Q4YKUipm0nvMJMy0O/gEpjtZQK
zpwAKhjKUbgQcAOY7sthsULpz8tlZw+qsekG7SyFxfH2B5sPwfECTF4nC5oeMugPG2HRdHaYpfVT
b1J61MvOfb4dZe77GLx3DFD/GtfbJEpsOYWmCWlns2LomR00KB95dMrqel1rh655ux1u5oRGhvG/
cOPPeZcEQdNqevzTO1vy6Pl3v035BU2f3bAkXTnO/3RvG7IMHomHiXRlMVWLmeW5WtLZ1EI+aU7G
Gdmjb6N+NkpphYX72mqMxxhYyvr2+GYPbZY7EFuEqEac7eUAU1iKwIKD3vZTSEyOQOkAYrJWUtr5
lVuvKQ8UV/mhKguLZW7Zo++tUOTm7XeVMwuCpVWlL3W2PrzCN6UI9ScTfi2MbTzrJ5OqAR1FIIrF
gpLbZGy66NPwQobSdsWzxgEplz7C3ufa0SEjQzRDjTQ5QL/y5D9CewRBcTv+zIZAKHs8L5FvY4zj
v79bO2qbFpHii7KdJxiHUCV0/SXc+Mw04qoqsxXYc7z1Joek36jU2n1psK2Cp03e19JrDpQBKXtJ
Wzio5p45IOPHpEsG5Cj//fd3w+nTMhmkVBzsiqai5L/hijMI/s5LP6veL1QVKOwj/gz6Rl144M1s
+YvA8uU8BlqouJ1WD3YRuM+Cbmw97A1au5LLzeAf6mgh75vbEsTDzAY8LqppU2Qi2s8KqUs52Jns
/tBD8UcmZ1vK7dRHPXzNg2SPuMNPXJ/QhqYp/+FFg/UFRwHG8OjEWxO8e5OEfu+hrW2T5VPY2lbm
n38IQJpGYYBXCVWBy9l0S78MzLbu7dgVPtcd2i/odmkLueD4RyY7D0Tl/weZKolWjRiIVpvzHHAI
wGPuUxLCZRCsX51H0VQU39AGgGFhLpFt5jbEWGlQkWMBkDu951K9r8LK+5tR86SLTO9bJJePUrHk
E74QR5t8JhONIHVAiMfWyMU6uXp06Y6sNO+DRmPjIxzbCPIuAHxoE/5F7L/bdJZbGG6OLrQNl3E1
0rO1YH97PczccNw5FGhUcsqRW3O5HgR6XWkZ6LxBuACSFm4S/FcnO7Vy8Q9Leyz1URFSEe+eXjVG
I6C4X3YDEiz0W8UKUR1Te/34aHhRgasc7Xav0gMzchzflVzRRgxkawXFIXBgxlrS1gw+/qYaAftc
MLx4LG7uy3kDCUTqKvRIgxZms5ciOUbYwBAXeBBzX4fJkjSRCto1tlyP6cQ4gzbYvQJKxc3XkWFs
6/SgVwvH+9yC/ksuMUlBrnX95TLRVK91Opv+waoJvye0E5P4cPvrLASZ7hrATqVSZ2OQ1F1n+RdY
qytzKdWdDcKVOxaukIecZoihNSADgq4O7/ZiHQt/iLXKq+fbI5m52w0mioLf+Kq+qlDJPMUCKoKd
bYJIOpVDJu8dt144qmcelxdBJksMozOUOzG+s2OUdKL8LaHDkSlvfBkr/ZdQdBNG+g8Pq2ki0apN
bA0GGMMA/tlKFou7v57c6fCQBfprAeDqH+YPHwfePNSEsVW93D1ZVKhFmKuUqTTszaRjmykLp400
uw5oKUiqCL+Gu/QyBKYhdNxVhoTLT8lV8NDqCKlF5ReMF6o7p85pqFFD4rkeY5VUw1PBw11ZxcjN
7Ws0BFOvgT0eL3EM57IZ+H34q5OvceAqlz+rSSMJ7TtqMVlc/Igl/0HLam8tGJW/rsBYraxYbPZ5
Ei/UReYW7Puwk7XUu1lLtuH1dqG1a9AJ2+XS42yIsVbMF6XK+DevendXGZaPKyZwW0YG6zup6Fcn
PRIiXVPqd2IvlXdC41uPAOBAXPq0ybpEiLdBHObH3Moz1GbSfC3UavB2e63NLQRYSVSSoXbC0JnM
OPJnDfrzLAQJpEiIXKkjvKZlu7De5k5qKKO4sUHcRqN6EiU3gXs1Fmdb1EmbZKhOPLDLClCksZBb
LQWafEnXTJIKuTieij3tPzFFqTI/d3EHwcRSv9yeurnFCieNzIOMn273JM1pfXfgnKMGmgjCg9z2
CFwLe9XHL1CilBa1wRdR9L/djjnXeOCiHM2WMXmEIjEJKlp9IBc9eUKIqF4KjLekn2t1KHWFn43o
TklJ/dknwamJxGNWyZvb8eeWMSc7ZuNcIFSzJx/SD7vc12uZHkcho0GEHJ3ZA464HWRuYrlnAf4p
9FZlc3L+mYFvpLhcAXBCsXOvCMJwr+Sus3aUirdGGBnbQG3D5xIlm4XhzUbmdiSfgPFnTmt5SgRu
nDnnNVUeRmWKgsLGIL/4CGpbui0ZCwnMzOaDKsQtTGNA5Ukz+ZhqpSNDgQ6fDbxuPRS/wNtV3ufb
kznz2qC9SNancvIgPj/+hncHTyU2UemojWyrUWhsaiyWHASfhLa+UzrtUGhVuB6FKQBkh19vR57Z
ixCFoHAaFs4QV104JXSkwOg80Y7E2l9BWD0i3OGsPWt41ZX445k6dV804CmcqOOUXg5TbS2ImXST
7brUP0FPfR6RxishDs69udRHmlklF7HGf383pUIJ8l3uQvLo5lsUfZMKjFs2VO3px8XQrm7P4nWe
M1oQjxL7GgXQK4UESUYYxysC46z54D/ck2t99cHno6K56QL7dqyZbjGFepohIwuL5/10Fq2s1wHD
I0II6skroNUM59pFdwsjWe2YIcipV7+kEVIu3EngbaXu5fYPuN4Ql/EnM2tBagZViHCIYL3mQL4L
/1TH0sKMzgahrjxWEiiiTxuojdUm+RAySMn/lNegVuNVaDzdHshf9MDlI39svAFZoymA7soUXZAO
lBQDztEz79d8VzQx4r6dq2jPXu0HX5hlUMFp/Mnqy+pznckKp1nmeyshkhx0WjP4CZVV3nWyUTy2
ARU0IJqB/6UWanOPLnJ9p/qea2PtFB9xzov3mluE+0yhzyL21NXAz8sVFrV1iShD0nenjnr+wSXx
WpVU/Y59U0Xfm9x3n2JZ6ZBmNKUv4dAJX9xeE3eIcmR240FarAu0yxw98tDQG5DrDKRwbcTw39uw
lpI9+w1F5XTIHgMgoKA2VOW1C6znKq3++K0grwRPjAASDn417MjYvWPR9y7KueZwV/RmfURD1qei
3+T6n46Gxu9IRkP59peY2z88QUx69JaFq8/kYEhTfkdXu/pZFFt0fA5D/juLMYF1Ti7Qxtuxrm/H
Mb/7L9Zk+XZ5pUZuQay+QR+QTrYuL1yN12eqokOJB6w7Fj6uHXVNVcg819LPEmrfT8g0wnbRcuFl
iJT2UWvEaKF1LcucZZfrWIVJPeI3aG7Ra5rcxU5du80QFQk14jx/arP+KJkAirfonQ6Q/Uzkx6Tk
zRSzcNsOYfloVFAOESLxVviniyAa0/JUmqX1nLJ0za2pR/muL9SEArNprBW0J75rtDOeRqbAOkXD
/cMniqrzvqErOJJy9ennRzZQUMEmBmdDzNcDJfxSR2VUW1hk1x9+jEJexvUzc0gnhZfKAZ4FZ6G5
kyxv3Q5Ly/j60CKCZeA7RJ3rGqDluW7fYQ0dnhUU3zQDDDsg1Lb789EFjKIS7XxglKR3V7PF+xat
mm6Iz3ISPRhge8Ep3I5wfXdC6rW4Yyj84xs+XU8+bgG+paAtJMll8NCIpvciCo13CjW9uFedpj0q
gmisOq9dgrhdf6MxMogFXZcp72qTzYmsPPSGoCjP6JGs9erYWO6Htz+PSJGqOA8daObTi0VxJRWL
v7Q898WjgPitsjiEMSG83I2arJMYi1igY8w6TeYkpGlC13QRwCPW1k1abe0UsM3WYhQb1sEdav+l
NWiS6laiIlINV3ltVU0ug+DvfbTkOk34njpWsa5Ep1invfbKlEu4N7jA+BNPr3cCpZunsJHNDXKn
5i63IgGwe49YXARdrFPkZ7ettEfT0YRDgBiuu4L2Prx2CGVh1pLK7qEEZZDBlEVfRsTj4K6V8/Y1
RgR11epov66SUkCMvCzEfpMUmbHUoZhZYXSWYPpzUlJCmEKzgriCppwU0rkQw/gkBipgvrppnuC9
SdtGjxQIdGWM057WpeIBIKd+ChDu3JWpK5PY9Nq9NljVrggkhed4X2whFrovrm74uyyvsCe9vSGu
T3TyBJDtPDZEhaLp5EWVBH3uNsh8njWl6TeVkiuPsur3e3ZGco9RSq4sBJzZB/Q0AQeRlKggXiYP
gpBMwHUHGlGZpzxJffVpEJKFW2qmHcabZnzASTwTZ0j8g145OSrQZy+DpRqJavcToVVt3waYUY4J
5p2GiNoB0AtMWxVjDg3Lmg2FyXzpl1zfXxQ2VNhCLASI19PzJo/avsgkozl76PbvCsXJX5WoQgLZ
SrPwkxJ68suQ6T/73kl3TQy638vwNIUXEgur1HKW3FPnZoablNK4QabAR5jMvlgZAk1koT0Halhv
oLNF28RsqLsUkP9Jj9gUsgUa1PSs+hkMDz3nqtRWrsPF+vGFQO8ETS+Fm5HTfnK1B3gp9lCSunOf
PI6AIKH5cXtpX99ZI6r1/wMY47d5907Se366HCbd2RS/xb6te/sk/XQ7xPXrdsRfA/wxrPELT49c
z6kGS4JUcS5Q/1fhNcaoH8S1mPzKdcv9qZfotxaZNaw7JMEHxKH6j78mRgkJdi+gqhFaOJlFZWg9
z68UVFla8DYWNDpp1NwbaK3cHurM0gHIiwXKmPuNhbTJBUazvkoHxa/OlvxZGraad1d2rzLWWN7e
DMtNru/96hTF8ULc6/PiMuxkgEKv13GpETZQtOEYe7p26mME326P7voY1CU05ciIAS0ifjj++7u1
ErtFNxRwpM99KOTrMBOatd8k8asQh+0udCB83o43MyoSNr4a4HMEbv7mve/i+UXWlqU+3qT9c6x+
UbXvt//+9bNjTAj/+/uTY71qpCCJVUE6t5Ev2m1RlQ8SzTC0QcRGgVPhyT5KgGK+kF5db7mxIgmq
3qRZwbE3CWtGiZAqeTKcQxGdiCQKj4mM1jgWC6+3xzcbCL1BygUqINMpajKUI8EKwn44m0UGH0m+
a1yIwEG/aGk9M5E8I3i5AZ4i953ej7VGOuEUJSPyu605vJaUkGQ/eVDhRiGkdXtU17kD7V7EAmj1
8mIgXbxchZ7jle1IOLJ1kPKu8kdznrrqq14ffehiCJp8eGtdhNPky3Ader8AP53UFrRjayKj3P24
PZ7rVX4ZYLIcAl3KK1niNd83wb6sdnDhP7xvyVnIXgBw00m6Wgcw0WB5xakP1rgVUePwoPgr7crN
jJ2jIt7/4fFcRJscgSpuNiWyFb7t6wjMmMGjpy1m8dcrG+TV+PhRMJZFV3FSMKgTUI45SoK2aIiA
ZE9FhnXekizabJDxDcShB8x5qnIkoleHaW7j27xagQP2j1IqPFIdzRcmbGZBj8iFEaSNqfFVhTnx
+xJQrOQD0dt3wZ0bHXEHwJuK8sumWCpnLwWboCW8vFFqoxS56dU3angiEviYYlA6Eteq9tvBSOr2
apifxP8GN9k+GRxiXNsYXIjogoOeHB1JlGkWivQze4gp5N5VuH151E3WQ4ycistZ79uRXoSvmNQU
JwO/oNfbY5mLgmCdRVNexAN4CqgfFGd0CfMDO5bFJzl+qyL58+0I1wcpoC2QP6MAGmqG06vBaPy8
ixtmq6hequQOsVDIyPJKx9IKYO8/rLv3wcZP9+56RYbNaJFo9W1HeO5wtQg6jCCTVZwFG5wjYeku
1KnmlgIJNXgDGkbXt4SBZRdiNZFnD2gEKPSFsJ5YDcoSHmhuDslTyL90AA40ii6H1fYur+/G8+zA
3FvWSRI/KVK7F2RULYJftz/XzGbi8QozjWLfjPZlGnSt5yi9ayeZtvKcdofS0Ensylcpw2xGEY9x
WCzpFF/P4oiyHl3oR+gGFu6Xw5M73xR0VajtTNJxwuxy1N+bF1eOF77WdbJHHPoZQEQkUb4iQ2Av
pLdUths7xYToke5ss+HJhE9llxp4kjbtQrwZ1OIYkIcgbUWQb1NVSG0QG7HoYOP7FLUcrC88QE/V
Tx+voOxcuN1WqIZ1JX04xySFACovUo8AbTftAUQ1dFcVozc7MYZDkSZn7Bq2t1fJzKNgjAGDiisY
AtUUsYhbnOH3fofOQNKsXPjvKB9J2SFFQAF/s3WNuIOPc06HU6UaCwsH8N/q6WU9ahSX5388sulQ
TXkIlqlWOUbslQ3r4KHzvU1YmBtJT3Y4t550xAlXFozhXFG2fYKOi1vU1UqPBexPQVZm2e/Mx89L
Fzd53ixsn7mljOwor8OxGHRFXxNwm0wHLa+ANyvCOtYC7c7zTNofTvFBz3aK40wCpwFETjLHq7Jf
YCpRST+ttANlk3rhqsZyS9o0S3KZ1zfEGGYEbY1VFWg8l5vTM+sIUSS5tGO9OwKU+SQJ0cJVN6a3
089JGYoLQuSAvjJERkhKonQm17ajIYvu/e7w7hj876lq7HPxSYpsBJYWLoq5Ub0POcnoUFW2cJiR
alvJJPAS0kus1P+wDd+F0Cdd9sypVUcPGJWb/I6Vn5n8L38fyCYrDbwWqcLlh6lYgKUqho3doN8X
ROEmWdKDvb4LQIKNTRjwQ2hPT68dqSwM1cuVmmeJf4hVcVUVNRldcx9HzqunBN9DSdksHCzXpWZi
AnvVIQ2jZTqtrPiuqnu4qxEz3Fvd18h7BO+HGY8KPMnd+tVbmBcHtdjfDju3bWEWqUBhee9xPUzm
ctRPUwaWg1x8xrMFb5tulfULcM7Z6+B9lEniaJpKLfWSyDo3++g7np/qMXZc7SXPC+ExHSRQ2Mg3
rvzBe/Ot0jvL+Aku/Ia5K3A8lqDy0iCG6XE5UEMLfUmw+tpGAxK9vW1shntdPirFAmBobumYii4i
DD3Kw05BSgp6E/+7dEQzPtVttC9l66yH9Imz/tHV5LNXL52H40+fnCL0JuhPAlOCPHNV4hxSp4hQ
ZLFDAy2l5ikojjX+v2LtoI66VD6fWTCjJjtVCBIJTtnJPJYZyoyYjOa2larbNmv2otzdJ5n68WOK
Wi3QecoDFFemCURuFrWT1X1uN8g94FkZdIfbC39uTZIoIL5gjWoEVziP0nNHj6Mst6XgUwSeme4E
npyP2JXjW/uQexEGBG/4vi7sc3ksAUy/Fn70HPZgQccs4nIhOqHZK5FVlLbfUPGWk5UOWC53gq3X
fSmcu8HdS87XRv/mYI0p4nWMMJAUPJvN64BNosSDKyqNdav+6aIO99JileUParOAS5n7yO9+41Qp
wouUONNBStp19IVSg5IHq1J8vf0BlmJMzgSDprRXKFUJWfVJTr/FSoVn4cJNMbMZKSxA3CfzVSGY
jP/+7lUkQERt6jwobWTg2kesIoUzpnsK7koooOG8p2ywW3jtUdL7l9X1PvLkK8uYcml65Ze2EaNQ
ox7U7BF9o60XyavRBr7ahZk9eF9vT+nMGTcqe9BgADOvUVe7HG6Lpx3XrpzZiF+u/fxbqeirTtg1
/q/bceamleeEZIwoKQgUk08ngPIpSocDBz39lSZ9MvHYRqan+OylR3/pG86dbu+DTQal9j5udzXB
pOzJit/6/OCWv0rUA1RtIRsb/9JkZ3J48vzjQAB0OAVjIW4lGqhewdDzv+TIo2MEeXvepJl8T0Eo
h2QPcIFJhnH5gUwJleK41HmH4Wyw89XiOXfKL4qXP3aNsTb8ZlXWxb3TCyjp+Xc4V/3qeT9hi7Si
5XsIQmuNhcHJj4tfmarbQICebv/AuRlAvHu8RXiU8nK7/H3ID+EdjRGtbSA/OIKTq3BhCma+Jjoe
cDoAB0EunSbVOA7juFwIDVRLNPN6LX826/iQ459koMi16ctuc3tIM3tiFA6hwgigb/QquBxSKYOs
sBq/tZ0CKlFZDz9aMzfWfhEeu7L98/FgkOVAXCOsNmKGLoMpSlaZMT5+NnqyZ8OLn+oAFNoQferS
pYfo3LjIFQ2kDSACsJYuQwWlYJb6EDd2oAZf8UnfVEH0YnYm0rbKPxxmuCPQ1YXsT4449biwII8i
T9S2sLKQwRPr9qET8wdJcQ850KQjN+eukcJHLcAVMooX1uTMPQF5bhSnJ9uAmzGuqHdnOCAIsYjb
vrVLJIBT77uonp1gAcMwN5ncD6B9UIHjdTk50LIBFooFLIYsODiiloY0Rfi9DZsXizra7SUyV0Dg
gGaVjFJZ1yINaNOKALxy0R6MPP7aWrGziVTD3bsI/K2wEk+2vMr6UzWE+qaFNrKJkyJ/KjpLWtgZ
M5t99MiiRQ+Ahi7gZGIT1ERAwAItl3ryb6taxcV2YawzF8VFiMl55yGeZoB+HuzGLddV/0WMlZ0B
lmW0GvV2MFhBxHxCEX43CuHlChr45RqP65Wo7d2m2yeRnYr6wo+a+daA6TnhMVQwQYpOhm2YSapi
ucbGkdP72EgPlf41R+K77KLPt4c/M3pa1eAykB8A92GMH+DdygUAoAddJHD0uGjmVrClirXiP5jp
Hb40m7BbaEXOXC40jqEvoRhoaZS2L8NV6OrBUUAdwO0kAV0fxTiEHs7C8oC+M8AUAbRrH7t37oDk
6RDm3sImut6owBW5PCARAJoC+3EZX1C1qo2btLHRur7vGugtrHTsEMxFIbPrlQv4ALEpmvIAs6Rp
h6BB7bKoLaWyA2TLeu0p016i8o/Wfo37g4jKsFvlKCGH6wzdzLovNr1TbKOPVyHokVIboE3B9rmq
qZLeJ8KoK3EW8nZlmvla1xao5jMTCusbooL+95NO33VouZRdXVfGWc4QYa2LbZLKn7Qo+fA5wDOV
mxiCMg/jq4av2NaWmkW5cY41bS3FsDq7auHQu94JyCKB0+XlCNEDMvbl0kArH8scx7POAOsfelUI
MSXHmUEX9J++WR8KSzgC5VsIOrNKLoJOth+lYDEti9A6dzmQaEHEa3t/e4NfHyWwBSnEymOXB8jT
5Lo3fUF0EmQXz16SFKvE1TZxmthlpYwSwAvJ6WwsNBb/WjuNh/blFEq6H6lK2QpnzfpR1m+a8tzI
b4K/ULifmbNRMun/okwJ/zK8mLaMiTJgxqKjlS1mx9tzNhcBwgitHIpdZMHjon93KJZRlZVKkznn
yEuxIhcf3FR6uR1iPMEv83hgiMC9TOD1tPb0yYdHuDmXE8+yznlIvwFLzXWsS1sNFxVDdlFILuOF
svzctzHA0lgsKQyWpicvchDIlEqMSRLUddlieY5+qJLYubfweWZH9l+gvzWNd5M3xF1UNx2BBP+T
3D55abmBooXasXUWnCVQ4Uww+tdAgzgXaFBNL8rawUtMQB77rJivQX7IAeh53tcADxAt/fhGGkH2
HEP4kgLqmi6K3BTc4C/nRsHYI/4ZJ+kJsSUL6dvbS2Om6jNioWlJWX/1/KaprGxUSmRmrX7ukDlC
ije4C73kVOv6xgu7H13bipCmlFcZ15tWT7b/EH0sPvJIH0WWpgqjWosAmenALSrkZBt2ew0/P9EW
+1OaZ7hrZ6umPjhLiJGZ7wh98L+g4+H8btHw5O0ExHSNc1f3azGs1xW3spdheS2p/P+FzTezvwGa
87pFtQrxpasHnl44noTkHkv0rAvfcn8JYTE3HMABI88HBU+6M5fDSZLOTOmuCaDy9FXmvGpuu9K0
bidFyS4M893tTzb+tclZwoL8L9q49d9NXhg4JsrKpnB2ZQl2tov1jhveFdbHaRNUUmTkc2h1y8ih
TK6SOEGbJALifc6K/+HsTHrjRpIo/IsIcF+uZG1SSaqSbLctXwi7LXHfd/76+ejDdIlFFGEDA8/B
DUdlMjIyMuLFe+Ndk1cPAT31KF7LyBe+DiCYqb9Nf/YaWyGOBUJImWmeQDbelVm+TRJ/JWu5TkMh
oAAVwEzD1M6Yn7BRgnm49Wv3ZKmCY6lfcv0503eKdXbj7271VI1rHa0Fh0CukliPcDS93/lLmGsX
oeZa8s59ifRDU5t24fcH1BUFJZ8aGuOKhy+4xIROmWY2pv+fo2wHN4H6Cj0BqMXQXNCHfBO47Vas
1WrlWlmYPabCjltAewp+5Cqjl0dkHYwK9EPWe7vKyB+YTj80aJEkpvwQpwZiLYm2oVqPVADZsC+h
8AKAfhUIO6Vns0Nw+Tvm1w5SFY0ytq53hku/OsHNryEMosjPlgXZe46ywZYsNj+qPZeFWWvfYk+v
jyNgZDsvB/mXWJgrgXTJxy425vcb++JUFtNwnIHQ+hlIzE6E2raOPwPx9jwUCsA+IbvUjStX70Lt
bmp38GiDQRnk3bzxkRUqEp564p8tsxZATnynx2QbUvGpp1Fsq3lb7Y0uyx3JLLxdE1m5LWcBU8ZN
09pFmfQbscqLTeA1wYaURd2EYRAfeamUO0v980Lw9FuZikGSFI7Geb5do4M25OCkz5nZPWtx98JE
4MnToo1l5St56eJpuDA1RZyLTyG1nh4JdeifC0MhNv7weeHD6n47Ci8kWMzfMPk/EdxMHIwfjehI
AomJKbmnTj9W8cBEputE4XOsrjXkl2IJ/VfgUhRF4MSYrSZ10TKSTdc9ae6jYN11UrhBZ5lZ7ZOr
rpE7LtpiQRRDeUSAH/64qEDpxbQtVYFF+Y+WT+03f87rgUEJNITXpnQWd3BCJE5lDzDfsx3Mi1i0
OKnCCZzTNg+Tba66X/1M+NV5xf4vPhZXvwkyGtzWPMMP2gIVRFV0TwkMd4r3IFcDIiEPMX2X24aW
XG8ihQdARcH6KtXI1bpTrbZzT6Pg3+VJ+Mgw7aEavJW6xkLFDi7CCzuzD9U11CZdq3FPRm999qPg
RxdQGm9ka6sk46MQyE7G6FVWKbtaFPe1kny7vc4lR2E/DYY72dUr7ntPE+KUAQVu1AgSk7yzhRzi
U+FLjHZl+um2LfMahsBiL4zNFpvpfZ3Jg+6evJThtBjBSCK88QuRxuZecdtgX+S17ihFIDqCIiG+
g6ojMmxlEiIHWQ223NaosVAg2hqDnP0KfOOrgC6I6eoE6rF6cHXE4K0hlh80qY43Ja+MXR0L6KOL
9DYz6t2OwPVha2NtbRKuFWZMUu9FjyL3Lq9K65ggH+VYSK3YdP0sJ40q91CKbsNdqLpPPvS+jjtI
1tHykh951JfHsanrzViP4b7rEYuL+qi7K1I1e0Ljpdq6KYKCZqK7j2UUv/dNsGuCpkGvvktKRwz1
9kmoq9wpo8GwaeW7MORX9Z3c8DSmhKkOiGXFx3C0WngWBsXJXPiSPT30ENL0kkPUBt8GofY3jLLy
g/XxJzdoiaYfkh0u5Fa7cVQtu606f6+OSS45St+9o/zSbW5/1qujQtOJyhwYQ8LndQFGcdm0psao
KZy79jtIsKRZ8ZwpNH5IEiYTTJ9NnYLpAptFmDpklE+xXOEkBn5jjyhMCma5YkO6CmO/jUyzP5CT
Esqmo3Jx24xuJVNACMlEeuaOGHBPdzyX3XsTop7d6HX+D/Yuts26zp0sCYddKsrlnjHU0NGkPPhX
zGtpowRoaWhjFA22UFhrPO5Xp3X2E+fPrTaV07KKvXNrFf/Se663RTM8G4L0OBalg+L3ygW8vO//
bcls33Wxd0cpCryzEfhb1fSdoPv3tvMsrkjjac6rWbvmoJFz9L5yXxBOuv51sESnTo6a5G3G/AWc
0m1Ti4uBUGRq2E+DSbPFeJ0aJAjLeGc3HL7EifqJyb3dbROLR+E/E/MyNVSQitboPBc0/8FK/xF0
Jw7+ZsMuTMwec1D0lmGXibiACea7+tUg6m2AGA2+Barxp5fg5G6kD9DakLdcPbeMWofkpa48pI0A
iqT38vBeu++3t2zRAS5sTF/t4tTltEc0JWvgv+iFTTK0ttT9zMrcrtoj+sB/s6Cpy8iDh0AyfwnL
RhyYBiMAZyaDN578vUvkXSG6f2FF4mHFyxEkjmwqH5c0wn6rTiHrVCaIXonqzyrof4i9f3d755ac
DS9m4mSaCyIh+mimJTuW855iRZu3oTMIzUHq0fDJtbVdWwqMEMRC3kQIBhg5C4x5hyRf0HBG28F6
QhvkgIj8PeStG7FTnb9YE2M6XCgTw9H8gU+UABrk6gR66VX3f7nGAdWovzBBbX3qj8oqQzsft60o
JLUHHCScqjz07wZmFfc6koD7tCrWnhZTOJ5dWzJQUm4JbkeebDNHiE3GSOuMdr3UDJ8iK9HsJvO+
jWnwiTjxVo7k5b0prc1VLVoFHU8HCRTI1cseMTtx1KJaOkG3t/XEfZj2tlb8E7rbYjyOYJpv7+fC
AWY4EuppSuI00edvV810PaHNLPHkZu9eathl4NodrIKKcSzAXd42Nvn01Y4C7pj6SQyAz33eFQcm
WMNUOkVp5x4NhVfAELTxrpSAkanIzA6pMSk56oGthoh937a+cOIork7vKfb1upQMgrrsIi+UTq1U
O6L8rSxfXF9YWeJ1GZn3ANk4ty4vbKpcMwf1wty3gkqSTqb87I+y3XT3cibaXrsLjY3noqR7sKKf
t1f22+tnGwvKk44ymQ/zMMq09IswXLvk/nFcaCc1i4otA9bMjCiCvw2KWjwkYqVs4G76Eo1J2dpG
OVb7tq5TZxzr6s0szX6jB5n0ZOV+aVu50diRqNd7ufTL11ap6k8pGui2UgzRY1fUnh2pgvwiF0gh
Sh75nDgkOGrRB8/loL/2Q5EceqOXHVFs2h1Ze+IY4IbiTRYH2VYvRX8njCihVsWgQEVmQRXf8+o4
uaOAGnoJsUUh5Wt9nwXHo/cyyX2A94HBa3ZN1YU/Mt7fmqcY4XheD5LyhkJ1X5zyHMrz4hWY2u0v
cl2gg1rg0uLsi8SyIGRVhiiiG1vIEZmOEdJocoNtbWW2mxzlYafwZpOln32ybfQ/v1yAb0zTUeTC
19yyfWF4uSzE5qmYtAsL/egG1efODFZO1JKzq5B3AU0H1AwUZ+bsfjkgRifQ6Y4KVL6Rty0qiKYI
WEJm6/4PObpPVc0G0nB7dxdO8gezs8gcjIEQNGNhnhIv+1cZop9tH2z75C8SKN5EBFwWCEvyPFwZ
Ac3pfJCNE5gdO5df2uBzbK7BmReuZ7qdwE3AvS3QOIqcMsPv6cGorbJNByQpR9nJkx9VsL29aeqi
JaaDAJ9yEV8xymmZ0qSh6Bkn+rj1rg8hfcrHsf2iJBZYCT0ovxlqIOxcCTKuug+6ncYg5yFECXg/
QPDo2SwAaI4gKPddkBZ30PzmTqMgp5prfnSPPmJ6ryPyTgFClZ0RpP6rpme9oxc5Qok1B67pK30X
FqYW8qbvUs/OtLB8qdtRfwuRoj32WmyiLqtFuwox4TO5ngYuzzUf/ECAPc0Myl2YGf2TNIbB3WCh
OtlXTfBUo3zMc07K7LzShcewbMwVh1u4lAmq/23d9PcX8VUdS2EUBD5S0X1h0EKtHkodrHB1n4/P
XbK7/aEWvxPcZTgdkFPKNx+NZVHf6YRd/dSGTIwlhyT7wQLtTnq5bWcKerNLA3ACFT/uYmpk83Sa
DkYZhpWqn0ZEo33pu/XnfBUEwUntjqop/7sifOvkgKOFruWpYM5Pj548YY3mbSF9YZCQUV2Y59Hz
mie3bYnyOdVa98R0pJO37S+C4V1Wmbbic7uUeb3ybdbszRyhbhOxqRAUPglx86SU6j71moMnU0CC
Xjur67XWwhTJ5t/ocn2zV0LpWp4ilIN7cuu8dEbexs+ub7yhko1G7FBau6CMIQqWvGwjGuV7K6Sv
TGB4h9EYYI6EmfLLbZ9ZirwG0Z7oQVDEbT76ZiiGldb3tPA069QJb20DnOvPM3wweP+ZmNz24qz5
qNAZiYiJ2npUpJe4fsnMlYmfJc+fKqZTLYGezdxr1DAwdasI3FPQF99DAYIJ0wgOt3dqqSAF7xIg
CSb+2av5QCaD39WY6pZ7aqEGZOKTQdeDw3i8DydfiDZ1dl/F+GoQ7l2oHPPButOFetsY7tc4Vve3
f8zigqnT/H7TgpiduVGXKmKrZDGVRV+C9SuMv1ao8t62seQaE7KZEVi6YFc0LkJdFp6ayhwNbYLj
ItxZNGpvj0hw/YUhgEI80ql48zybOUjd5yZqwziIkTw2krKTovhJH/2Vow7z9sLhY/by/4Zm2Y2h
ipLXVSPV9VYJjgUM8zvZDOJ93LlfebuPO5GybCiUyiPCqMVuHBT3rm7afDu6mr5L/arcQqOF+ovU
FnaTR5LNDPK/CpXnfQzV2H06Gs2mdql6C7KbbMHBMDeV9NkepRPE0gDDYyvXrVetywymiq1k41cZ
ZWvyiX1siME2H5DHK+u43BRyUDlxITHYH1MKT622PcZBH9xZtdVndmmqhW24mb4xhrF02mDQdmme
pfe1p1g7NRhRdS/6GCyhltpCH8PBBvZwH2VEbC+suoPoh4ZNE278Yg4GFzeiu/u+DLRDKEGTijS5
YXdVLb6oBtWMkfKqXkXMFYvDk+h6DNNp45eE/+qpaq10OxrjuK8S9dXQ459jpBo7uRd0KDHCB1VM
kFuO2q1QKMkpSM1i33V97ChFl9p9rjBwOXrtQzCEAnDVeHBikzlIs/GGF7Eg98hh/XTKPHQ3ujHy
F1REthC7NBv4+rIvWuqXmwZ1oE2jZ/G+bDLVgaWnd4CU1E9CoOh7Zu71bWMyXwV4vd8EpWahE5l/
tiITdr4Rx99mfZkgNl436DO5BW2IKqd64wXeoxHlwaYI+tHuAY7YsTK+FYMxOmUjidsukwugKWVt
pxHpE43G5qlNM3Gr9nD6DZOotZyo7bHqAglcWtPyI93vKCvIX9ywle6t0ugsB1Km9kedepK2SRFY
32jMnVp1BIsnCeaOKdH3pG17G7R+8u41wg+5K9PHMSZ9q600eGkGgYmtpuscepmGk6m16IBPjr6h
cO1L9537qU9N6+wLiMiNWu3yWwfjiBxxs/FQeHE8i6bJJmtG7SFKg+Qx8cXRaZvcQl41rzdymuRf
fNkozqOJFvnkSuldz6mxxa4XefgEJGlSmNsGgtB0PZAb3omBCFShjF7VuH43yjJ5MptGcahnye9q
4Zk7NfG8PdJZ3YMVKuamKdV816tZvolrFKuAyFenuKhDTpGX79Kiau8D6JYYdh+rdKsjlLcxSA2O
lQa/IEVEFtonwSYW47eudJt92/nBsxAiXgbfjPdF1jtpom1vqWd7cDHeGVk07JO8LGxoJf17KRSs
gyzWmmOMvs+0qmTus0rqN5nUtdsiL1Ua0AgIj2nn3wVKle/b8b1Fnd7HbyvKjhsFUO1K2WEpL6GK
CJUd2Q7DH7MAL3at0elZ5p4yPZu4PZrCrlIfpnTxPXPrB2TZf90OwkuxcWqDAyhnBuNqIqoH91F6
jHqdit46KAWAk6yvDlnpEhXkNZjJ0vWFzhWwGuDUKmnex4jflKGchgFN/kRttnIpPVdMX67s4IKN
3zRTILbpJKIM+NGGIEpjnphjeA6Syu4MKiHD59tbtvCN4MfTgEDB7EF3f5Y75V6J+nXA0GSuWfeB
9Q+ownDsndqgJlP/+xe2eFRCWTIxXsw77b0pmKY+ZOG5jQ3oNnf8iRzCjjx8k+YrF+Xiui5sTa5y
kbAFqaLnHbH7rAAZg1k7/Da2It2NWo8dOAc1Ow/Vr7eXt5BrTEz2lBymROOq0CyIg6fUQxie/TTY
i+7DEGT3gft628iCizPvA+aDYzVRlsyuf9kKlJAEMmQ+DBZcgn8t/iu53da1VgbD1wzNXM9sA9OM
c1xPkX6Z5rdUUG23/KxlK+3Ahe/0YT0z/2NYSEqDVMTDx+8ZLewcXp6EWQzNe67kH3+xd5TNgdTS
groCYGhDoqc+I5NnNCIGQO9J6H+GHcF/KaoAjhElXxNaXvAIBAx1Eu3fFCPK7GOJDczF8OiG5052
gU2FT6Ep3iG9tfJyWDMzRZELX5dUFgUbPHvIoFJe0FJVHypr5UAtFQ9ZDPEcgN/ESzbLcDOIsWuY
S8PzkEsx9xrTnnJAMS3WxuGxyZTW4RqMAKwnauKETSJu1N4KN4kXZSu59qLPIOpGJKGeac7Vw7ou
EuSwY7199ZxEj3Lz4kZnJbiD9HjF0kL8BRj6n6VZFCkTQR+9sg6RiGRiwlXVyIm452+75XRRzJ7T
GKEHMDEqWRT2Pn6+oRUat4IP8pzEZF294ws/x8bdTkCuymvtJvlVremvLXjM1BFg+6bvSaflo0m4
dmupiwX/rLvqPUzLn/qO96ZWrn2pRTvw3TO6NrGwGrP9k5WYSRoVblexKjeV+VaTJK9NaKzZmLzl
wvuTsDXSMeYGq/vSVlsICoKcJ+1K0WP6pbOPRKl+Chwa1RrUSj5a8Qxf9WJXCc6aNtIxeY/qYofK
RQnW5rY3LBlCeQLWJPp8U7vmoyG5NKiIQuNK3P2ZxvdZ8G/Zbox6Day74Nm/O17cVFxVV/e+2JRe
oo6wvXXysHEt386StQRpcSWw7k4zVCYVjdkNMkpxKerR4J8DEFG2LuYHM0y/KIZwEPI/pvlgCAi1
8P/bml0j8lAEUcm9cY5bdIesSQ0oHwR3I2vuuL39gZYCIeNzk741eSbMWpNDXjicEIderfmtj6yg
ubFIaINsfDMr4V5Os43m++9yJW57apu2a1jb1hXfItX983rUh98wO1hpTekXWkj/3Eqt7pSpua2C
9JmXyFoOv+gnF4udna6xGkPTzUQihak/xDXPj7EyhZUtXTRCJZuiItczCgkfd1SymlKUvdI/J8y4
A1QLHjrPWiMjW3THCyPTj7j4bA1jyVLXNf5ZLM6K8sPXlb0sJ44kf7rtH0vxiM7MRAXJSMlVfZnH
oJx7A0yNuR7aiSYx2rlNsm+3jSzcGajw/GdkFiUyMWZUHxLa6QrUqrMY3AvCg5AfovhHU/ys25XO
4dqaZm+dOioqL/Qwl4mfXfgZDWmvKStZzMqS5hE2EcbURDGbJWnSZhD6A7R1h0JstmbcPFZq8lJ2
6o6Sykq8nXZqHtgvdnJO9JwXoDWqPsKs8N1TGjt0z5Z8DtNu31eFDQbh9odb2cnfdDsXXmh1Q6OL
aHqdvUHYZ8LoA8WXXUhWmpULa83QzN27xu2JTRjSs1+u/6ybVE3WSIkWbUwjcAwVcy/OO9ilkXp1
qAtcIqpqB/1zMXxN3T9/IEziZP+3Mf2Giw3zICyve9OFodbKnLR9G7XPVbMTx2Psvd/+NAtp5QdL
s5iqGJXXaZlHGt1t6xGmIlC+stQ6ISWkyh93t60thaPLdc1OMLgGLZYEMzj30kPo/jTDfyC7RDz2
378ww0w2iSU0/qI+C61F05iFMaIEJifWufOzY4bMRyGMThipP26bWtw/ZtzpSE7KDvNiRdYmQ1w3
VnAuu2Tk+pXrh7am0I6QQX5sS49yG1C5leO7dHVQWjJkhcr7dRUmymo1FCm9n01/hBJiEDpbTY2V
s7RohHlpUj+GxVA3/+iDUFel5RBpwVktfoZwL6Ttz9tbt3iQLgzMnAEkdKaHJXS4gWccpnm3yNI/
ISuyvW1m0ecmXSjGRQBhzIkIRq01MoYdeM6Mv2RtcHq0mEr9azqKK4YW1wPpATgPqPpwu48bZlWK
l3M3hmf6/ojCUl6NJEfr1mDiS+uh/wAOjn4rYIjZtZQ3fedGSRecK2iHKIQkwPhHbdNUsn1746Sl
BSmMvohoVQPXmWthKGGOnn0/+bbf7n03/SxU4MRaIUzoc1JZz5jZj9C8Tf19F4/IKA52kRiPkdvv
mcTaG2sTU0uXJZUm0Hgw2yFwPf3ei6ho+boeBa7pnUdROSlNN2x8d4AgXunu81rdWE1+9tzmtWm7
w+2dWDrkv/n2gc3LECPNDHeCiACQxPwUR2WXdP1GyeRdLxsHWa4/ld0a4f6auZkjjXLSm3mKOR+w
Qd71u0gXNroiO1oynGi4bW6vbsmh4MiAtmfilGKO8eO2Rm3ObOQY+LyKwtdCiWgkR9QnBVtr/pjG
gg2CvpmnERAlXpYz360jLYGbnmfrUByj6ptv/XN7KUseS1maFHSan+Ax+XEpkO0mnqkF0TktuMbU
/qhKL7m51l9diowTJzn0bYAqeLN+tML3Ics1o+isuT9T71s/7G+vYik7u/z3Z9/fa6IwoYIbwVLx
0DHKX4RvMYPwXnPkKZkLa7O5S9//0twsDkMHMkhuPS1HreywevURRBxpfUYrH2dt22YfXzcavwwq
lmXm7+WYAm59vb1v0oqF+QxsKk49nyyOINm0DnV7jKyj4N4J7pcs+BWKvdOmL3X5r2LdNdJOkYT7
du3LXfvfRN09DWBQx0DedbbEbAh5oRpjfM7z13Z4KZV7WfvjRzB3PhxYU++Ci2YOuw69oLMKQYjP
QVzZtZAymIRuU7r2BL72QXSvgcQj4APe+upBp3uFPkaaH1M2fk7cLd3C5zh47sGRJ9W9Wp9vf7mF
fQM2RFSAcw6E/PzDGYYwBrka5mejuS99y24a3w6GlaR60QgwcviseKYS6z4e28wIAgFJwuxsoBV9
iIK4fVWDsPmidoW1ub2e6yNFrYQSIDzBtC0YU/1oKpIgToHWPz9nHlS9+t0wnDM6vmt8MwsrUkkB
uJpEpI+u6FGB8BpG0SNv3Qr0fwsqwZpUlhtrlOq72wtatKRBhkYWNZmaZdSaGCaaAhnnWabCEzEl
Cveh04EtvW1m2peP71LU1y7MTAf84oZ3jYARdgUzUf5PUfa0sCxb1k6ueBSEsyLUTjesPBWuQwYW
ochE+G0aW1ZnC4NmQ8ySUU3PQfnLU8ZNbb7dXtKCK0w6YgbpylR2nmMImV/sDbluhZNsfVJDZi/1
n7VR2GO3vW1nYSEf7My8G8CJlTQVdlS9s7P4tchXDFxnJbxwmNUn5kBneFWjTT1kUzqEj6kUFHwY
08mRBqwqyaECaCvlWkl4AdGMPTod0KVNr5x5oKuzShULeRL0lZikLUG2JDuJAe86/9Ib34wYdrb0
s5uvcf8t7iN12+n8EmZ/3zEXLjjKTWIVVsRcWAQ/qzzhWP78LHFB0PugQQYzxbwPQRCKwjhgrClO
RPjqLf+O+ZbqTkqHNVaZhVPLYQURzmJoYs2fPgjZZb4ahTy3vfa1rrNtpFhHdnwlsC5t2aWZWQJR
J51ajy1mCkF+bQP109CsfZUl55NJHRkDA8vPYj4GhqpRwixTNB/ViGk+Rd6UobUJs/vMD+4k5dPt
o7S4bf8Zu1KgF7PcSjODoukYbX1P+8qEtd126tufm4HYhxccVXUGImYnVu7rVMx6qsxq/WIZ5R4o
pANObCWkLu0cs2SQ/ZDj08qZ7VwgBm1bZXwcQwb/UjIW6iYvtdjfhZaw9YVwLXFY2rxJeIOrguN7
hejUmjFWG7nA58wktPXGP8hC/mhqazNhS3GV4sHUZ5mC9xz/OgZmaAxmj0eUwibsXLtRn5vO34AE
WtnBZUsEPYPJimsm5VGNkZc1EJ3xOlJI0bIL6ttZVe3N/p/bHnHNYoArwI9jmBDv8ryf98EyNxtq
AFTeeSC2pjyvlXKnM6NlBztYEqtNQA0r+4ssAqNMVwDi1En6pi96EfGkXGDIL2Oe17IeA+RW0+Lo
m2uMUEtucWlk5uytOOhhXGNkLD63Biq77p0xrKUPi0bQ6UA7ViLaKbOHGXSTcmYxyX9ulODU9MNd
k3bnlkH6lc80/TuzNAVRSyjK4M7iRpzrMgqDXJigwLGTCxVMlsimF+5OEaLzqPXOMEwvDdXJ2gbi
bQYz3G6jx+H29o9YOteXv2EWdH1VC6xS4TcgDBRmr4Ka7oxR3zBGb6OFcdvW0r5yE0LqAtTvuhAE
ayQyHOGI7JKUPHe9/ihAbFfRobhtZuke4dYlJjIvBf3g9DMuHLEYuTckSnU0tYdqF8Fz+C6XGiTf
t80sJJkaqPKJ/0qfXvDTzl6YYSy+B07HXVKqBNxM2qf5nYWoiwcg3IdTTss+NdraBNNSELk0Ovtc
Qi0ntYySzNmckMapT9HstfBdxxf/5mPxAp0WqEwoo1nArxI39TK/opxjZo++wCvRygInsJo/z5zJ
aP9vZ05DCXBgbJSW1iKEABvobDf+Gm3RYji0tAlIAT8SH+vqSwm9K1ejf+5F/ZiP+Sc3MU9pI9hi
651BBn5mwoIKq36OkA0WwmLliC25PTVj6uwQicnS/DUvmu3gipE7fTP/ief2GXqtvWsqa4SHi3YM
mNiosvICnocTMGc9leMOpqx8cOr+va/fjHxNfG7BCF7NJBOTiKA353lAFnqtiuopLSUZNiNNuBsr
RNqi/u724Vrwc8zoUKFxMUP2NvtkHoDhRJHZs6A3GD3ogWXpjic8e82v24YW1wOWB9gIAO6rQYo2
97sgq0HZTHTgXqvsa0lz5EpfadAumgH4hcYwzPRXIw6y34e1PJA+oRtvG0PNfMq/rfzHeskkaCzl
/1ZmQJu06woviAJq+lrF1WjZgg4OPV27hJfeVPDeMwfGiDnVqfmUqFCCD+95yZ3D5qslxLuidZ1Y
zTfQf9stsyJS9EmSCxShn29/rIXL6oPd2cXsIUqpabUPkIj2sp/54Om/uNldOgLP99fi+8I1QjGc
XG3CIlwXmYe2H4WihR+XisX3OEmdKui+/Pl6GKaj/8ufYFJmXt7USPXp6iicpPpbCemzWJ0G6yft
ko0QrzCGLxwolJj5YoxIwdo9P1CFUWZmGxbeOfRIA01YXdzt2ASHYhyd24tacPUpyukWXQDgm+ps
Uaqn8r7PVAApQ7WNRunQUL+0Cm1728xvYrtZ9vTBzuwqTPW6yTNP8c+AlR5dQXNg3tv1YrUPiheQ
33tFih3VbZyW9jPVmUNl5k6frXW3FrKAD79idk3WIYQpDDdwfUEFrdaZk0TUHPtjNH613I7Be4CI
48vtpU8ru7FybYYmDSspGaWQzMPQKztonjx0g/qmfmxKea9l3VmvV16yC0fBIA0QQZ9rE6Jztsgu
DYs6zU2foK9sorzaVGtPlhUL8yUh3KO0Sm2RbQSPdBFtvX67vWeLXklhmPk9Ztqo0X3M1vLOghhK
gafHHbaecjTiT+oaV/1CdJoe4ewUJXVKPrPoWwilAJ9IQnqrG97BHNx/8l79ErRqbXdDrd6Fgrf2
UlkySZ6rkoAyKntVA+qQjcmNnizG0lLvyRwsb+NzLqZBscIJ29HaWV2Uvf/5VhKzLFGihHJNdFNW
qlzBv4BRKHXy8ieFt5+utxKvlr4XhPgwmEwIWP74+L0qCa4Fxqg80K8/a0tAFOwLgwgrKfyS1/Gp
oEoDlM2rbubXRka/PwtTMjPxNSzv/WJtmnlpFRNh4UQGMI0czAzUAEObFMbrU6GDLhxyuqHgzR+a
zl2bdlmK7xeW5sWmbPSV2sugZJt662P13Ca1A0ubHWsrPZalPQOoghYnYBVAOPMlDaKrtwMHyfSy
CFXUwTz6qPqt3PRLIe7CyjweJFpsNcn0VDTM+FVW2qes0Q4oOX3yIvPAbepY0a/bXr20gWACeYhD
JYiuz8zh9DGL6IxQJ5ab0ZbEp0QiehuVbUrbPzc0lX/UCeZzzULUCnEX9hmGXC2/dzPPtX1V2DMf
sPGyca2MtrAqarb0diauA8Ae099fPFI9qBVrs0ULPfOH2K7xjUxGfcpr38rqx+11LWWFNKmmJAMm
UGqRM89IxjBqXL1Cl7p1H8wye9OKxvEZgQVjgXL9eG7L8N7K1W2dtWuZ7/Rvz67ES9tz99fjPlC9
DNsjpS2lf0jo+nTisRa6baq9FiXspN2Kiy6cbWakYFml08SK59NfVdpZveWWgBAMzSHy2mqnbWJr
rUC5aIZG8ETnRMidVzMY2OsDMRp5cCn6vdRIyEa7B1+1VorvCweOEDUpGkxPFEpfHx0lKdq84ptS
eooSRyv2bnsA4Nvqpp1lOVDcNezZws1l8nwkUSSxkFAL+WhPSYpKrFIlIm/KnCGMKPECUZQPhu8d
SmPlyC26pq5OCjIGBcqr8bKsdssitIroLGYelKq548eW7beSgzCkLTPCajWwE7wl2lpO8Bt5O3dM
yr1T1g3ZKn98XCfPV8Ov5DQ60w0yjlD3x7ZfluqxjvseXL+I9IaSmxT+ssxxeYkyH95Edqt1w72p
J78Fnx/coAzRZ/ON8AVkYAVCSbe2RWa++caQ3zedCs0vPag/f7KaU+MZEmxgAlfcXqlsNppZ5REB
MfqcqQNtGRWuqGytJ7OUyF8amsd6PcpyFHz4OIVu9XYmBndVETwY0aOYQQrXHiQ1fyi7dAPl+AZe
jJ2gxXcVBDG3w9fSOcPzuUOh3eUozJ4tSlkoMc6anJtkvC/RVwOs5skrxa6lUwYRjKzS36ZTMw/H
QaEqfh65ybnsi10TN1vEzjpEePp3ylf3XSkm9pAIa8ishakLiKdJw5iJgVTFUmeHrad7XJihFTP4
mDkKrLmeDuY4etOC1K6Ne6jorBbGz3hnFL+Cvl5xpMUPzBAuc8y8chmYmbb+4hKidYgaYuglZ8Wq
bLVJD5BZ3bl+Af4vlu86ktZoqm2r5v0ot1/TQT6affgICeXb7U+8dBma5tR4xt8m3tGPv6OGQK1J
opRPXABRUq0y3wpenW8DMEW27ynZn7sUMlnTtCQ9LOLqLKYKKUKnlYVMUN2nDr07JzBepPbzHy9q
qvqY1kQXR8CY1UQsMU36oSdwVyHNK/qAdj0p4MDKh+bSSmV9wX0xA2RyegReM4srDcSTWg+aJ1Re
AknbuvlDHb8X8WOTfIfbybm9smsa/olZ8D9z8zvCbcqy9FzMmfIzMmdlcSfBu+bHj5oIpV3/GAwM
hv7IzcYehk+19zL0/SaFf6370brvqb4TrPfbv2hl/b/P2aUjK3AglEIUA+BE72J8rk04Kp7b7MVz
/4nF77eNLeBmPy5/5j5GKlWtbgVYYyhvGL+V3jEfvovCW24eK7e2BfcYZ5XtQmqdhae4vqPAY6fq
SpqzcGj4CMA1KOZQ8jWmPblY82DocIpVcXyOtAYmZWGnifEhsuQTfc7D7RUvhOAPpmZ3ZQMjhyYm
mBLjYxJWUEne1fXrbRsLeQfZvTZFQQiyETP4uBxalHmQasSiHNUrX/9udeZmeIidylsx9D/SrqzJ
UV5Z/iJFCBDbK2C73avtnqVnXohZ2QSIHfHrbzJnGVvmmujzvU1Ex1DWVipVZWUuDQaVLrhcaOPg
canMG3ebSZSlngGxxQIePZXzzb9KyLVoBTc0aq6I2a6gW6xrUrOiAy7pKEcDMfV5/8islS2wdH/M
Anjg5kGbADorlUmjmt7LIrIz4BGdx05L9iXtUYtHowIa6fGg8fWKgEMt0ry0Kl5rq/DBnr7S/LO0
D4FUhArqzG1+hbCqGAQ3hiHnYAjo6BY8H+YG/fygXc9B5tFa/Ro7vrZ02JH5RRUdwc+stn65U2Zg
h+GOeX5IB/txyC3PifJnnsWbgtkPM7iVxllQ4JER29O9IfR9X6BjkfXfzDb90ur8uUvERhjWk1U5
Kz5/qaKFHQUAIjBN6BhRm/7mh5ZOZcgP0BT5YVVti5sUaLoOZBT3UUZ79MIwCO9RmewKLX20mmqH
vro1CeH/52dgQ8ygN0yTcmBjeCFhVCY/GDJ9ImAwo1zbGTF8U1oIsCrFz9bITrUtX7K8+GjJfn/7
MC/tfpSTcZKh4wwsmRKzJWVeVS3LCtivfKN9LoAqpMn2nxlRDnLDwJJDeVIcevN70d6R/sekr9yr
S05p7r9BRzky81dpvKqRrh1FVn7QkZ2k1aMkrk+t8Y7w+6q2VsazuGrn1pSIoe2bkVWFnR/s+Cty
OYAkQWDbpl5vAPOZxn5Uo38rv2fsCZjDlTt96VCd21buNFExQXMdttMONKLstXdjH81BnoXt2qQf
GxAV3169pacfivN/53bOZ53dXzYCbBrXTn4AKdt2bNBOQ1+1sdh03dGBvJKsNhqbPPS2rkzz0t40
LfCB42jQa4Xxvi4jm8/6wny0fMe4l/yb1q3BAZY2DhIt2DN4teDCVQY3CLsRMoKPqqb6dTKhmFFo
9y3Ifr1otPdJyILbs7k0qLnC+OcFg4SEYo9brdtOCQqMvXnqyz1pTmG64ueXdgjc++xP/hBmKEF6
OCZ6GfcwUUQx2rnMQHTkiGAe2JfpYNT9Jp/y0+1R/QH0KI90NE//tamciJT3NqBmKAKjJ3PLCwg6
WvYumknFmmyToQ0rwku8y3kAANe2rMCZaiUBnq14rCJycKD+yCcf/Xlbp4XOcBs/ArS9L0wRYDR+
3MY/U5ZtEr17aEPhk7yC0FALUkv3wQjtfcWsDc2nlZVaPOWzIg+4sbEzrsTQdYDAoh7F4INlOp5p
7GUtPbPlW4scub1pmmNLftS89aizZnpxBc8sKytogFAAeBLUujuCXtDKq+0P0XgQzSEsW//9krZ4
JJyPU1m7PBwsPdIBSMjb/rWFkl6fZWvJ9cVQ/NyI4rasESUw6NAgtWlld0VjeX1teplVe0nC9lbO
IDIzvSEt/ZHp1TbNnSM3AdoyDT8e0SIyWJ9ub9j5mF3t17MZVo5hnyEh5HD8HDt5NNsWiaM1Toi1
NbQuvabVQurI7jCradn7Ifsgof4T8b3M+m1W/oAWzz8bkHKRN1lrCkiJJQfSPRh5hDBy5TG1lIfD
NkH+D201c2PXPOCzayACRWc8gS/vEIGdsa/fwvQDYnMaPo/aseifHfNEpgbiXx978TnnlcfLDQPn
G4OWN+93JX/Tyu/tCDK6lbzrAqvovH///jAlhkqknUeVxA/LrOe+hAYZgBNRfaByrzcyEAagDeWh
079P4ictvvXVNg5/p82+6FfeK//PHv/PD7niKAJAudASLpIDnzS/ItbziAKcl2jF1oQG1dRSdEiC
voXVARnbHZjmfYafK7P0TgvpvUman7f3xLzFrja5gxogEO5IfavBXS9BnyEkkLmNhHpBuwfg5G4A
LUnzbu3t2YOcGVK2xgTRr0kbgZtiurwvkBRuivqhA/PE7fEsHSlUM4FnBqEqNOLnu/VsB44pCeOY
42KTf7S3j401+MIEuQvYg4Yk2vFwDXG8uLfOTSqneJJxVE81PDFvej/ptq7zdUQuoXWPGTS9Rgq0
ThYHY/M2JluAunydjBtreG5KRCzumoTbYiQG8tWZaBj1L3TLXE6A5oLdUszQsWL6LMUOBFdePtx1
4sWESG0vvrH2bcxWqpWLk35mU3EsRdmE2pTBpjkIKCY5fiG+uBbxpqYNNPbaRbvbi7wUkCF0maVS
kPC86txrmy4dbYlFrkWy66sxGEITSarhyZqxPZl+d9vcUjwGXVIHxwOVKHSqXk5pkRG8wCnOrJ42
ntnvTGCFk2J728jyNjqzotx+2Aqs65CTP4heeFyemPVQ5NkOjSBj/Vr0J5a+hPojqPXAD/tBlHiM
Nqex3eb5ynNv0UWdD1fZQU1HdXBt4YfE8TfCj735Ez4hSd4yKcDv+akyD63cWelXcMz2tvBmzC94
plZmYw5fVL8EsRH8DhTBAfVQZmNqi4mU6Lw5GMWRth+pbPy0vUtT0wOZp++GYHixmWdZxzReWe2l
RDpi/RnCBRwrKMEU084kpiSaZmgVH6pNyzTn1Pbya2qK3IOs9y/LqviGxlq4NS3Qp+o8/Z1IvX7t
kuL7kDZrb6vFw4WtBzzNTEmptlbZw2jnzQzHq1m9qSJ6iBMnIAiZkzrb8joLun4tVF/ozYU26JlN
ZcfDs9RQNAH00KbmMypnmz7TN7wAMTOVW9L2AcvTlyZvvo1peEfLJND6MBBt8tgb+kqIvTZ8ZTUs
p9eLYY48GbiSNRvgaGufgWfUSvhmcO6o+Hx75y0e9rOhK1GfRvqC9Dp8C22SOwFou+XEv6XNv902
szYs5ZA5fTzQtJtjsfquMNyAd59EC7cSVn5EoSKOvXbb4BzhXB2os3Ept5RZVK3M5/ayJCpew6r4
mY/jPg5Lr5AtGEkE87ui3yA3uHKcFu0ia0UNAI1xJSvvFIcYA2/RzXto4+5J481jQcUXNOtvcp49
UFLsk2yCltv/gMR0gQDWoVmEpxk286XPLm2rJFoBaLPuZnfJVO4rFIFbFMGEuaYUtrhjzkzNS30W
cpSxVoYsxmExuNz0GjlpUxf0ab5S4FuK1NBrNDenAsMKyvNLM/nYJqyiMJMVrdckD//SwKnXynfz
/r7aJ2dmlH1SyE4XxIUZPWy/ZYT9hnTIykiWt8TfkahrY0RhPkzwaGhMfYqN+FEXEHyGOh0Ueymg
j7z+PGVyU0rweN0+BEuDQ50AUi4g4gPhvuJM2oGkWj8BwAIE93MS1UfskJV7fGlw5yaUZYqsErJx
ZodrvA0f3NCdSbRBsydfctn5Gst+wYW/ELCt3x7Z0u4AvdWcSUe36pX+WRmBBbSIAWAJE2QgpnZj
GN0nxqNnIDVWRnhtSodCIuiekZmfWZSUE12AfsLE6x+ETQA5GWnydSYRb0L7WJaOteL9FxIsMIZO
ZsDgwXGgq0URAvVKN53ZXMADAOWtn2Cc9yYJctdy1wyfqSa8sMLb2Uo2KVmL7BcHClk+C0GIO7Og
XJ44u2snnc269LE1CF8AlOHTQRg7RAe15lnCFmsWr10JRotSCF5KqDLrag/NCAmgSOh4JFVQIwZb
AFjXMjycV5J/i+OauRtAdwq0pMoPEA5TWIH7At2YEoxlnVlvuMbueec+6nJN2/D6OGBEZ7aU69Sy
yOSaNfxwZqf3qUkeslwPIKm4FXUYJHm+oW11rPN+Bdi6OET4/XnHzIzXyimcMktY6J+AXnvHgroY
gdCNBs9N2vusAtnT7bO3tGpQu7BAJD8nAtU39BSOwiwLtIvp4qcLZugWJx0coreNXLsu8O7iOfen
NZheAeH0OtSquMFD3ZTTiCRBlYFIeY1dZsmIPoORZtIS7EHFM9t6JwfW4rIunVfAxjwzX0PyL83V
uQXlshwGMwttA75/QjdYUaKghMgjCY3N7dla9BtgSQIkxAIhAfrRLs+unpgRBS0y8gBl6o1u0NSf
8loGFmRjusEb9GPYPsux8TT24bbleQCX96cOBM5fw8oUoqNa45OBeDU16o3ImRfTLzEQyWICtzuu
AgtSgLctLk/pX4vKlJJWi+rehEWRmB+6vN5VkA1M0fa6YmfhhXo5tPmsnwU6sd0A2SNhKM93VfSB
poXvlnea/juOv9c8Cyr+MLBPaBD0mHGfg9mCdaDc7vZ2/Hp7xEun+2yO1W7G0q7RUauhkmBDB86j
g3nSi+4+q/m2q/T9bVsr6+kql0ACJQ13MOaUpvusyUfkMl2w9IdI8FjTF3sNH722b139co6Tpo9Y
aeJdMLkvWfKL6jWgi9iw4kcHLqmwQNtLMaO5fmhrSNtV00pwlEDKTdeHeVargJafx36biF+De+gd
XLfhF2N6Al2PZw185ayu7F+1vKYBlJjFBEN2QUPbH4W2H7vj7UWcD92NQ6kmxarkP4cSIcunjOl7
UPnepbHmjR0POpusnJRlN/rfE+kqzmdyRyNkDmay136DLcST/dvt8SzdqucHQHEyTkzM1K1BzUYM
y4OQOHCrjhb0SYuumPihIc5zx9rD0P0PGJXZBeBlhdwMxqdCIsa6TEk+07IbTrzLIIo1afmu6Xt/
KEp/EttMv+dRErT5NjUenGEljb+4jOgkgcIfAt0rivNJ0yCjlsMBufR5hFRRmPmlfLXIBwlQzO0Z
Xjz2IAtA1/SM1lZdDLMTOqYJcn4h2pi0T6LsvYmW0OR81NlvuzzdtraQtcW8nplTvExl5mlmFjPX
nvvKC8ATwHXOAOYQ99T42dhPeXo3VCvPsEUvemZTcTVRCRqSElkOcATZu8p51CvTa9on012Jxdam
cj4tZ9cGS/EYq3TYqcd60wkdmrj2xu7dQLpkD9WbIK5R9/qHE6ocwaJiHU1yJDHNaXopIOEaFeax
MZJ7NGsHOR4vgtIdalh32iiD27YXDyc64FACQyx/1QhfAGRO0eOOw1k0vl08RqhYF4csfoUc1dYJ
v5fv50rD5kHOf1a/hgagmisFakqPUVcHw2ykbcvc/TbkaYCkxK/b41r0akiMzmh1sKVR5X4QWgnF
0Qh+uiX5Z4hterkVfb9tYnGrnJlQtopDUoisFjBhmtIzkpMzObsIKnBle9TST2xcC2kWj8CZvflq
OtuaaWZPUQOF5UOlIxXwIR6IN7jbdXbWpSsOb9j5RphbWRzlqEE9rIsz6cCboFnH7RxUPMUOOf3b
s7fkHoH7nvWaHXcGbF2OZuqEnbYFAdk1LTy97jZy+EKixpuY4WfNSly0tBvOjSlXUIkXSqo3MIb+
iW2dvBCn29wezqIFPHlmnVUUeVTqrbYSbs0dC7do6np5hzb7esVLLG03dGlDwhCpDGDnlR09sd6q
R4nOxCT/JXLhDxAzQ7ezl2ErQBDCSFfqZIsLNOvt4EUCzKqaUIDow5DYA+xJrEpYfRUa81PnrdTY
Dhrgt2dvaWujD2DOcoGECwRPl5uhCg3CeYb3ojWYG9KOwcRssNskfjX8vG1paRbB7ICAAPIWeKGq
llD70DsKV6v3pt8MKbQdn4ryQdTDnMp+juNsZdn0RYt4Cf8heQI1vtJp4ZY8DPMyzQ6p7CjAZRzF
iQhqoTh/SGGPwxSIBG2syLB/1kBQ+LUv0PIRm2G14dOAZ1jUT/5gttoOEj3DhqBB1QMMXKBnSQ4v
CWS5vCniiLZd7ScrZQnIrxAB6DcaryHuiIqAQQNOOudLL8JpZY8s7Xqkv6FFB11rcPcpLkmkbWda
4Jc4kBhsXBR0fVjA9+dBQcaB4AYVcgQ4V5kto3C7EbL1GdpwrOaeVqbwwMOQrhTxlrYgc9AWORPn
2VdKYEzWLAKeAC1HNL2nnHh5X2wAvvQmsSYHvuRgIQMHCJYN4jTwHl7udtuZmfFjMz1QJuTdaPES
BAWh7VFbrCnU/nmPqI8J1PvBzwJaDguEEpe2DG5bGScMGOkW0EZzwu7JR9t4MVkBLqnYGRzPMYoR
Zfew20AHFUmGsXHeMNVfqGwLn/asDBr0Au5t0jNvMPoJiiICcl/UrZ9d5tSBQQka0Np6eONJmT0k
dS3vAaqvPWTNsy0rAIhznTLehZL2IVoia/ZS8fYL7WX84I59HuAZwCBLkQA/zTrnyUFO0Z9ixz7k
cNo+JO7e0E8znmpaTNDJ6N7wXPkmqcxOWgTsdYqa7IN0rGzTAtyItkSETTL7TmUV7dopnZvFUKMu
5ITnoD6+9nGd3vVGpz+OthmC5jwxPRDLPYMnxbqDBqvptUPJPZvnidf2/At15dcYPVo+SlHTNs4+
5eMHZzqWB2iGtvYOjbRym9UdyNOKyYvDdAgGlHpBZdr0aCeUfhmZfliC5Q906DsB/e2gaoC9NkoD
PQAMT+TS4KXf6K1z77QVPB5SqttUlNXaMVradWCpR94dsR5a2pRd14wl7XgPtDy3wkNkR0+WjDcd
XyswLZ0jpFBRygLUAXeuctV2aRlpndsCAD4DWQrgo1kQl+aWdHe3Pfmf/J66tc8tzY73LB6ywBwb
mkMHS1b0knYD9Tqi70MQepoy8ZmeBtlMYAxhW8OeNoPbPse68dmKR9+Q4q7leUAGPRiGNU+ydHGi
K2IGq6JxHH19l7+rMDQJHWHJwXbyrW1eI/dFF9swO0VoML09BYtLemZJmQEesSTWq4EfTCY9N9+3
4wyX9m8bWV5QjGZ2iwDLKR6kmaDHxIsGLTh44IVj79si8hJ7j8TWiqV5B14v6F9L821ztqDEonUS
lrAE+BX10S1T+2kygek6TJNtaNQ5ONVAmxoJHBgqka67PdCl2XTxesamhRLkVbtnV/Kpy3q8tiY0
yumwNrHPZb9yYy5tjnMjypKVHdcbHsUQrNGpD77qTzp3N1MObsQh2sIlruyQBXzMTGsKGmcdECQT
bdWXc8pbjLXlkNxL9bb3iiQcDm5Myn0J1fKHEv7f12I5bmyiuw9aR+PXpoL38AUdhyc0kFhbo0r5
/YjX6a6N+JpI0eKUowcVBGVIlFzdhJYBEQjpVulhdCef0zJIKFDW2cfbC7u0r6DXAqeHSxDKefOv
ONtXvAihTlrjQQPGMD4r5w4fEN3+4M4E0eyWWS9R3vU7DYHMo2UV5sq2WlhxYHNmzV40ZaEhSzk/
eRgKMKbMnPugbPT03nqcwnQfFuZdlUIshK2pfy30SKLFFC96tGOiIwktoJfDDQ03mdw+GlEzBtVn
Nj5Y8WcCDea0eUYFjUCFvInfKrf27Or3wAY/ofei/uEYr4jwPJxOqIskL5qz1tQ977TL043oA+Rt
f+TrZqrvy58F+RQSR1Eonwvtc5+JjVW9ycRAtfnX1LB74Z5uL/r1tGO62Rz3YGvN5CSX5sbKyghh
UCMXyWnIv1f5F+5i7bUsoNq326au99eFKVOJ8MH0UpeWnORzloco223ddJMBEuPYH7voUMkAjd23
DS5kv1HMBjU7cj54LV0V0HlpVni6E/ncjS+sBX2cvifyc+08Z+22YYec/eLDUZrtije5vgpAhjIL
A85UssYV63OfmDwWKdBUWVv7rHpIkhkOvSP1p5Xx/QlGlM1yYUlxW5YlOwSPKVCEkAryDKTdt+ZA
vxtR7XzMQdvrZVNpvdWOne5zLtg+Y5YIOnRzfy3Cqf4O8no0GZj4eXS0m207S7u10pDbnDafEHyb
z6hfTv6UZNYGMCP7YxRGP7PONjs/mczwx+RSCZ6Ssdk6vOrejMT+kHal7ovGKnaRyfoPuTam4yZK
3eSlLnX9dzJEfXNn4dp4ABiw+kj6uvIFWBm2zhA6j0kuxlOV5zWebaQ9xg75FNuZexx1km9cXtId
lyNecVGRxc9DZNU7ZHTNzAOzkrGxczRZ+lAQ7vd9k4GrxYoJovYOFX2uR5HXAzuyM/oMWLOOgFQq
YsZWNGH3kMej2KeaWXtR1U/34G+P9lCxKP10auMdZCMZyIDQa9Kgv2fb80oPolYPDxq8P1JLAGvq
TMI7tk3j60YCxvzOpM7bUOTkJU5rWXnmYPbfB2fg93TaOnX3O3TrbwxImCEhd1NqBNDCzk9xatUP
De2PMWnZrhirbp9a5biBkgEDh8UsFtxU0u8Fa30bXZwvYS/q5w75yi+mnpCfJWCF22RM+1fmEvIw
udXkS6O1v1ZW2vkkafMXs5b1LrNkihXWJulr0oy/1p3mHEtEFc/oJ/s5mWa4bSZOfcdiyTYXVbPR
3djeTolZ+q4dDvdh34Kk1cjDuyF2BV4Dib1BlQm1+FIffU3L0j0AlBa+MvR+Perfu9Ip0LEjp2Ay
nThArNn6pECRxv9IE83PyJidaGvnH6eydk6ZXqZPMdpmvRKk9A+FHWkvfcidXRLWOcovoPsTWiQ+
V3nX7aTDbZ+Dg2hn89B80owIaELA0kBEhOea1KGU2oFFHN0zdutpJrehHFwY36g0yG+tRfTppugg
gvow29d51m36kha7pKOY7CEHeZYzpJvOoWTjyLLd2kTrA91sur0Vlto9Mbp6Z0e8BMYPzxoitcqv
mrD39TTVdxarEIrljrni1tbci+KyWUiEXddZ+gKY7VZ336pk50Yj5FR/3HYv9oLDRj5LA+IC1Kgz
E9Ll3WDXSTRmxZi8jEZsfatMG7pTyWg296FhdTgDePl3LHQ2Nm2nO8SKFkQVdDcQVlXf21rmemOe
kaDpvyLl4ZvgInsa6zT39e6LYBTs2na76RI04AxTOx3inA7fnQY7RreSbdMOug+6NN1HjzZ7KWKL
75wWEVg6APwPnecmqGpePrVha5yQT6x2RJ/CbR+yKhj1aTgkHSGBaPhn6Tb1XWLiiUlYagc9xKkC
CzwwuzQX3feu5cU2t9wfsgDha1ShaGFPieuXbmg8yQrv/Np1trrZNScqIRnhuE4FfENm9a8QauJ3
aH62NnXW/s4bMPuzGo1LhqTdrrfyGpccqWM/59gQo+mYqJNQPK5CAyL3TdL+bhONeTTth13YQKY2
zkBRXfEmecm1TvhFE1fHoZB0Jc66zEVBDxldj8hCgZJwRkLblvJ6yAQVnRaGFGKTgOZ5abIWwFxu
TxgAIhTparQE2MgP4bl+uWsqnqc2rcCeVtQ7TfbBsBcjD5D4ur07r8aBQJHNbCQW0kOIWPVLM6FW
IBBONPdQGfdDsXX1lUTX9fc1ijSAg7AIhtAmevl9PQQpZpNW5EA0r5gCcy27dRl4zdMEVN8sjwhh
Z2AXVbJPAYozjUxZeTS0IG+3bryl8c5AvnqNNU01xEDcNMMjMQbkcyGfdjmQyAincqjh6WLxxPlL
321tOMbQb9Y4TtQZAwkwGFmx+CbWA0ouiqG4GMSYWSw9VMhJ/ypWoXvz//8b7ADcic2K9QDSCBwG
swjd5UCyUBJHVDaATPTOre7d8llba3pZGMJMlGDB3yO/iSzqpQlegtF9sCDGWTyaxLfWns7Xn0c2
EyBVkP8hUQuK88vPN3k6xu5QdYehnDzng12+D6QwT9GlAWXTItlCuDYbGKmHgBASou87dKD9wHnA
jQDspDU3310OoHcrij4KiAgg81jv3DWZv+v5QUMZCJfQpTEDotVaSpxoFXHNPnwBCAF5VrnGJa26
JhP12xmGCQ4TZC7gNC5/ftZOsSZloT/VdbypUmQ1A5oEUn+f6DNezood5YbuHF6SiMKOKAovhkjP
D0I90q1lLZThYBHwvrAg0oM8IgJxU3GB4JAIjZjy8BUts6CrBgGBtHftms6BcuzQMqOjRwXXBUXn
HQIBZU8VLCYhRf371OoBDwPTDuQ7XRRMGOB5QV0drMcUTl3ZVnqFAx+HY3UKW7BrGej+ju/r8S7F
vwZzrfNf2WSzMfSYgXobpDzovFE1Koyq48wRXXnSv4JBrP74rhMyf32umYEnFxyvCJmU5zsZwMU7
hTQ/5XRPNgV9362Hz4M8iiIYg0YJnKwzD+4sR2OaIyMIwcipH1wvORZFuPJ2vV7tmUUDmRaEa0jM
qnnpKhl4z0LNPG1l9onGxh515xWo8tUCgLYQCvbofoIRnHRltas0Z6znSXN00HG2SbPNO1dA+byy
XxsXuvdk/rzRb+1dvIaUv/71Nt56ACqhTgTchFrBzgQz86Ya+1N0F5Jd8T5IMNLGyBrATYMtCAkL
uHPlktNIFbdDbfYnnU7fTGG+xdX7AsA/FoDOQVSAMjkiG2WHcq2poh4UhafMHu++EJClvG/+kaNE
2Rgzg8QHHId6mEE/DNnSFIGNKD2Agpzwnb9f/b6yvkwX4H9I8H3Oj0jUhWJ3+/dfngDUn2eoPuQj
IUGmgR1D7TKiJMycaRzd5woPwWFD+bZd26KXjns2ARZoFNbnsPIPt/zlKS66PNRk27vPE95IP+sp
CJtN129vj2PNiOIqppyXDG8N95lJn1dBogVG4ptp8M+sKIcZqkU8hRiy+4y+kWl4DnVf171sTVZe
GQtS3poO/Aubq0UoB6vtKYJyvQPdKTlO8bdMBl2G/tlDJt8V8jsgN8P3oUGIJZk7c9VOoowSo0IO
qzrips7mGHnFt166juvvKytSNTzXKupWx+prK3y21qW09nllKcQ4lXZO8POZ3Nh8V4YrS6020V7N
z7xKZ5ePbhKbRjKsju50cD652jHqH4cEhXJk2fye7dJy27ge+zyR0+1NtjYyJW5rTTaWomPVkZh7
bQxEtzKyte8rYb8Q+RDjWYOFmTbQY2NrLUBr31fiQeS8J0InrEwxPTN2omvdAivfVzPrttu1dtni
+1FXovvhWZD3+cR/r/wc1UDBDnSZygCaqB2RpCXV0XFeq3I3sp3W/Li9xorbVU38yeWfbS6HNXEr
kbM8TkDTlXfQY6zfycF0ZUKJl4EgcJGcgYnQ9iEPpmuP3RqDz/JK/HeiVByJltaRVrgwYUWQH0MC
6H9yIX+/P9s/m6VQA9dI1uL7Q3ZX55vu9Z8tguJCNMISLUPX4XHiYL0I8t4b1oojazOkOJEhyzna
vB00iH3QR/iL4PYIFj8/s20CSY4eNTWt4jQEMl9WXR9d+4VYBUBfK+HN7Gv+ZiH+7cSReUJmC1pO
aCO8XAFwHPdMUgNHYefE/mD5oNDbT2taAVcX3nwVQdMNsSzIjtEAemnF7IH3LyzMEtNAMvxg/J7a
wHp7/1TNuHvIFyMNBfqaSxu5DvZDBAj1kdhPvbMVfA3Tt7QW5wYUt2oZbVtPFgy4jd9VX5NqDeu5
NEsgkkdCBUmJaxBNbtYRZnASx/xbM2zKcadB7LlcaVBYGsVMlQiMLzho0Fx5OU2x6PoqIqU4mvYP
T3e/316ExSGcfV1ZBFDQGUPec3GUTmBF+zAJXDNou5Un16IVQGzQ9gCyU5TXL8dQQOcG4UFUHeUm
Tl6c+AfL3iZ9xXksThSEn5BBM4HuVV9GIPxoOyE0cbSye7E1rJXobOmCADThv59XvPfkNBDPIFQc
i6jzUv0I/wQ609urofZs/LkiGB7uc2J8PnmKA7TbfNLbLiyPtX3Xil3s7k1n2yRe0nsoO+XftbWM
2uKozgwquytBcW8uFZTHVvf69CWmfl6ueKyldUE6jc7CkWg/NpS6u231A/RTY3F0fiflo8FWWkGW
RmBShOag0Zlxycopp2aeayCXx+eNrWPdAdQdGSsjWDQBhD3OCfIeKGBcbt+G1XHvVFp5LCe/Sn8g
RMtXZXqXjgh6Sv9jQ30WzxXjAue/PE6Gz9hnyYKKbUJjjctpcTEMB/BcvDTwlFHOu1NzLuvELY/5
ALxfYH2+vYGvR2FCv9NG5zJSRRAUmc2fxQcMyKysSsbiqEEsJIFeyDOayaa1QcxLenkHgokLzzBc
TnMeWMXqdJqopZmQ4oieUDP3xmTTvEn3jut3q0D06/mCqZmlCWgwDVe6cj6iEL0vHcSAjvm9TTdD
sbKzFubr4vPKcriGaGpDIplAxWNSoRq3I9G9sFbQbNf793IQyhFB0RBJb8hJHav8PoJCMtt3bAVc
ozJNw3OZqPOg3wGcXfiaCuRJI1OyxgiLY/bN9n71NrCHB4ffNyngnvesex6B1HA/3d5t8+wo+2C2
CAIZFwy8VC2XFJPNwD+IfaC7n5o8mIaA9C7IB3TfmVbuyat9YOsU7BQ4oAb8DFA7lxt7FmUmJHb1
k1EeC/fw+/ZA1r4+L+DZselrVOniFF+vtXYzZAFx3c1tC1cbTfn989/PLNShpUFiABZs7RF4gSgB
pOQhC24buR7GrIxEkZbE2ZzLA5dGsjIcgYIS8Wvnfrasj+lKc+Ha55VtzKaszQYdn6+tjZVv10ix
Fj4PlVmccbCx6SiNKpF1lSXCiEczPFnTXTfugBt69+zMKrYu4t25oUBNbSdFHfUh0cJTYnuQeHDe
+zSzIUoFjCbKY2BNRvh+Ofl6UWnCpo19qpunGpjRlfBnaXbQDoiUOXbSHK9ffj5jRhppcgxPXXQv
t/X4/rVFbAA3i+Q2+C7UK1YTpSlSwqNXyyhBf1Z67z5hiD1AGQWkNzRxUH+5/PlGzJqRE5ucEhL5
Ufmhel/1Ge8yTP+ZgSulls7SZFE75BRJL412RfneMAffR8ke9UlUXmZKnssBjBHShkZbRq8uQEcG
xGY8uSbMubTEqCmAJAblHczV/PczHwFkRgrizoacmuin+6Svkkpc+yDEZ9AAmPt3kE9VEa8maVsi
hZmA7DeQ0TarPGO6eydw4s9CXFhRzoFGZN3WhpG8JsWmlX5VvP+cXXxfectwCbxV0+P7bb1vkz0Z
/uH3lVXAL0c8kLDkVX6y4y0IEW97oYVFAA8LaGwQMkNPyFGcaGI6YTuNBn8tiwAgYv4AShaS+LeN
XF3M2KKAUBvQwMXTGIYud1IDbJSEcC5/pR04JZ2PYfGYQAYm2oo1IcjZ7VyEAGh20KCPhy4tdO8j
Bri0lCdoULXTrnnNnWe05WTEY+7K41UZjIHgwpox+RjJzKCuJv+bHC8/dH0nL9ywn8owLsBcoX+S
NiAgBd9FcXi8PXlLsGGgZXANzaVvCAMpF1E2VnlRUDt+gUMvH62kHR8r3Labwez0zVSY6X0EYDle
hKXuvhit5T50U0zu0bEZvnN6/zX2s5+iHKasM6dW6634ZWafLfPmHhHraTLGlctF2ZT/NgPsCBqN
bXgfxblpnZnafWbGL3hZ+HiPeo31sZJomRxOt+dWcXFXhpTdX2UVkbnG4hdEKCkYzjkoH25bmL9w
tiH/WEDtFAwPf8rYqp92J7dsUordMhEAPp0JWgmFVxPiofsvgFKXr68p1S1ZhKIImNlBFgXwm3oE
JNJrSSMwedyxH/6PtOvsjVvXtr9IgHr5KmmKx1NiO7aTfCFSHBWqkZJISr/+Lfnh4doaYYTcdwpw
gANkDylyc5e11wIbiXccHX3cGBULzmnj+jTUizZ9GjvTWVns0nZOHhdyooDDXSHNjawuNEcYOKnj
UENWBUSe1fCP3YX3HQUvLyCw+Olo2E8/4sOzRLJcG4HdTS+muBA7C6tyLXeZLtT8m0HT0EHNCC8f
/uOzhQqonDpttfTCrPGcDulz0UuxT3P5d8zkA0kdjGCaJ5DsHdtUvjVMPd8+M+/BwewHgGcBC0Tw
88769fkHQAg4t/s8I2dvrIcsTN0y2LWg1352zNIKGTRHY7dri73InSFue48deVm0G9nI9otQLP8O
gmrj5FkO2RQQq49Gt0mea8Mr40Dgw3AjUVtgLoM9J/64BTz5LwB77MSCor1LuqThoLIwii11mHis
itF9SME0GBltMRxlavInxJ04vJmnYsyoYuJyDKj6PuCrPJBBeA9QZEr+Eu7XXxMdOP7bm7PkDt+z
u3ewzDSb83lzikFQ3SejdTYNNuxyaZnPpeXoj545lncBI4BxYFQLWrZus01yHL+UZcHWHI3k7+1f
Yk6VqtlnCgKo9uAZmBii55Q/A95UYygz99x4BSWgi9U8MM9nEAoGg6z02MaDFB2SUd8fdizr6hgj
t81BI2CbaHny6BtJCCSStaXCqx9yzdA3AgNcPymrhu8sww0ITTbNRBrOGinF7KKi7Aq0H2qvwO6g
YH0FnPMrTE0TuzfOPVVxnbdHwPFfb+/OdEk+bM5kwkHiBNgCBl0Qx88+02DVxhAMpXf2U7MPg05L
gd8hEnBq0a+YWljNBImFx0OnHEn5zBTYWTWJYyowMJAEZVikdv8r0zAm8c8rwsED8aYDUCCwVLNX
SZiYAwbSW5x7EOOVdRb14jU11gDRs7dv2rfJc6Jc9i44No9gMoYRAqcagF1Q1qaAEEWfblz92KGV
ens5i4Ygkwk4PWKKK1ksg3dE6mMnz4bRV3dNM2iblEMVo/XT7wYObnzb3BTjzc5DAI+Kgb4pqYNn
/Xxtzb7yeoAq5FlIFtqZu/MHNJ9lmOc/WxRpA5uD0YGuOIuFQ4iICdk7DoWFItTsfffAJa0qrmBU
8VCZX1zOAOj7t3La+xfzpqEEUIiAIGAuEJd4Xt/KlIpz2gZbaxjCATGh7b7d3r+lpUyCo8Ajmsjp
560ADpbqRDlZf07zZzNx40L8KItv/2pjmkpDpI6/AdKes/w0Qqd+zt3+HHT1oenak9s+Ynr/tpHp
Q38+CCipvKscwWXagL1+PgiGHGjfg8fgbIPQW7h/ewz5pOOB2GJT2MVKHWHRGHJYQIQBLbsqQfkp
8Il6UqpzYFR35XAKQGsw6Fmod06otysrm7drcBJApoFK0aRKiJrnVc1ltKqCck2dMXH1xTKR7LR+
EwHh9QjKPYih8ODZpvRJE8mhs+Tz7X29PiAoR6OwO6UJOI7z0jQD1JNoZS/hnrKo0s/c/mGPa2i9
61uMGjswsYAbghkFtavPH88HQ31f5PVwzrnWfMEkkooGrnMwL3imPKTARL1S204eLbdk9zYEmtdY
txZWiTcR8xwY6pi6FrNUUgme2L3V9+feMF+KRv8KQqI3qyUrjuP6ScFMyn/MzJtUtstH8CnJ/ixL
768+gC0aCdbt73Xtf2ECdfKph4938qo6ajDRQfOxPyfjj87ytwMLwFrbxiDoXXG9i5aQtWJwBJ0x
QI0/f7SkBQzBAMb4TK3h3mMiiYTDopTbVlyodqU//e7IZ/d7mg0HEBzdNyT+0xf8GJ8HpGGWp9pz
U8t6C0sy0kvGH6SRePeBNNWmd/XIphfQk+Qh96vkkLtOg6lFTp8G6L1vUjMLwqZxx03du3ZIhOju
bu/9glv49BunHfvwG+2xNopKiPbMC31DU2jzFLI6jOBhto3qdSibzW17S18ASEFkXuCYnvREPttD
1uwLDDu254SZqGcm2t5kYgOCs1NXrPJZTw50/gHQm0DmgOo14tOZg+W9UwEg37Rnw3wb5VumffOs
ZzF8MSCGU2EU7KBT7c7hyAPYH2Wt1CWXdvaj8ZmD4KamBWnP2nNbtRg+M+VP5slnRfUgGit3b4k1
yrh5p2lyuoaHwhVKJJiQ0ed9fkUnLV+rbc+FXrXTGJ+xB2zSiZH5cDRm+/y+Kaz80psgN824k0QB
x4S9w40+wlu4VjRd8k9ICSa4PaaCrsKcDvNmhUjH7swlaJrbRrtQUbypdI11Y+lEfbQzi2xUNpGY
6Bjgq9jJ6PNYK7QoL9Koq6oV77HkCqc6M6gGp3R4ng37SdH4hPDu3Kda8gtcx21IaZ7+uX1DFvcN
BTXQr2Cs6qrb4op2VO5gdGegyb4M1bD3GrXJ2nSleLdoBtNONhIFcCzMnw+44dYnMsFi3Grfe8MT
D7xI+mRNCmPx8zjg4sO4G6KPuRPUMNbpBUPfnVmQNqjM1fdgcNhWyOdCnXsrqqMLj/IUEEK9xZww
IvP+d5DToBxV3p290okxjXHisvqSKKOMiI9qD0bLtnrl/zHrtcGipYAHU5vAQSDmQdA4305qEKcb
zKA928GTru0xu48rVsVEo/FQxan2ymUCj7MScM8qXO83HsE8SPXQeUKeNPOmPWWFh5Jney6NJsb4
uQC5DESvKs1J0MYMdsAdpztF1iihly7CVFNDcAzk6VVtmQb5KDUGswKOJaXuE0KkX7dvwZz45X+X
Nom/IzQGE8g8vmp5Z6WFaWFDRzFuAlmNG0y/oGjeaVZYuZ0fJ5h5jxKrKb6Kqig3g+2NaHNzA9xb
jRMy0wBpe9V0h7LX/5FTaPpx6BVgzh7JIsa75hGLkdqqGzLanivPDFH5Dq3koJkH4bze3oWFjUa7
wJ+SNkwmoEDx+bVsHUw6ZwJ2hP6qyjeDr/Vsls7tJwvmZwsDOEBzWZSgVlHbBlx8Xt2HIitBO/XE
DTCsyRekjiAeG6PbK1t4HT/ZnT3NZYlBbACs8Do2L8xOIr8Fw/C+pY85efl3SxMQEfko/M91xEGq
Kmind9ihP6F/mqqzqN5aedbHx9uGlj7WB0NzoFKgt2luExhSGMe3A4GZ9LVKxeLn+mhj9rlQzS5L
S5uCiuY8IDb0ahKB5X9bdi+jWcX4lBE18u3graxt4bXASzE1oPHyXevhmA7RejBEtNCnKodNX9vd
ZmIZPmKIuVk5GUumwHXtTD4ciLJ5jJ5hKD2oDTiXIKBHL7X3KTlyZyU4WzMy28eqlIAFJLI9o+cH
KdzX1vuZgfHv9oFYOuMfVzI7467XBrrwEVun/l0ytQHcvW0+O9ZX+x/B1e/+6KOlabkfonhhjZqZ
6iPeATLc64nz6FHr1+3FLLzjUNz4z2eZ/v8HE6pwSrCcYjEuEvmk+pVZRmSCs2SNX3npFoG7DKWd
CWxy1TkxO+alrMAJp/ngHBJMa8dKG+vN7dUsfRpM+WOkEjSlU3X682pKikDHzaY0pCiDR8FRXOZU
r0FWYflxl1Xs0ImRr3jzpS38aHR26FKZp4pUONlGcUQLJbXQFThq1fM/Lw2zwB6iEDRNgFWYxQQ8
pX7igxHsnA31+GCOTO31ovbvfLDYx8Ifuoc86NdIwpZyj4kFAP1gkJxiT2dnXWD+qB4MHI9Re3Db
n9xz7zmG9KAwHYG4bcdcETvpiaT5iRAV8/Hu9qIX7jPUA1G/BToDTn7eJ637ALxJecfPrVWFMrEh
Fv5iWitGFg4NjOAfvCZAnc/7LdDd1FnJSn5OjeCQJWAQafixx0S/KA6NWH2aZ8236VKDkuCdIgss
YGh/fD6jdia7kiY5P/Myf3AKoodmzncipT+dNinimtIsTIT9XAoecjeNVMny7e1tXbiMU2lpotpA
AH/FbyeKlPChDNi5KfIfAfueyX6N1nMhhP1oYj4ihbwT3Pitx87U2Dd+d8oHF1rJT+aYh43bPdr2
ykdcOikYEpk+IeB4xpwMwyrAXJrYNjtnVfPT7dWzAEZCUwh7bm/dwmXH3cOfj/AVY6vzr9crx+Rj
57KzkdtIvk9l/7XvHtzs+20zC8sBoHgCzU2ay1faSyAXbvQBLc9zWTiHVmujsYeSMV2D6C18JcTh
AImha4E7Pt81kDTRihWJjvaBemtS+zvpgj9d7x/LUiPhgEpXaOB/rYQC11anlhmYO5FYedd4j8zr
gkE1g352oEIWj/3ox8zUQjexoQRKk2ggYKsFlc3Kp3tfzee60WQXg4UoUwEWdxXJyQpvU1PoZwjw
FCFUtZpoSEkX96o4JzXqZKW962X328zqb4hyf3I+bhsNdSVjrCKtaEk8Gs5WDf557LUwSE2IIdhf
cmLtc189NCLAOTDbUzEyEetW/wyhs68qSSIzaXa1LzaGyZ5o1egg4AWPaKI2BKXDDhReVu++cEgE
ojyA8c66e6m4u6fSiVzNiozOuKdC7PAqrPQO5v1duKKJxgKZHqqZ8AJXeTUmnnKXSv3cNCm9jNTv
D7JuzVOlDLFPUtN4zABAECFXZn0BuOq3pnX8aUho4IZuvyPuafwh074pYi3z6SkgbhW7jf+bNxxl
3q4fNrdvBXh64Bw/f0JXn7QTEB/Ah14Ni3uMDulQt86p8t0yYpm/cfLhW9uPkWXIDeRus9BgScyI
u3UrawuCy4PDLYipsOoO0i4/QUMWtqrLY+ipYQ7Lv1N2vq8qfoc/Lq4hzKrTOgLnM+KGoTMjcEs8
Vz7t40Eha+J+ctG7jh7AZAkN3cJ+Mwf/PqlNLxxN/qVvkmNZBA+s5sm9qvmpT2tUojO2cWtwuuXZ
LreG/m9iMbBNkbyNeZ/VYeNVblgRuVON/1rlXY7WujqnqpIhNdqNZhT35vTyZZiVDmVq07APxvaO
ZdAaL6WNKRa/kBsVZFacURqbnvbXb/JIgTrPzypQ6tVR2mks9AT420Gon4V0yLotQQ2ahSQtvivf
PYqqe82cIJaVf2c37OIY7cnJ89iy0seuS+8U0e/sLrgnmRNleXuAdtcrKJ3vUtvdg9sPqlV9PLZj
TGWxBWL6VKp2n9fsq0c4ZvWS45gW2xr1rrH7XtdGLFtnIzztBBVeeDYZbBzZfKmSYV8P3lfDJY9F
KsReBlyP6egeE44J3ozJnyDtfq0tGaMGe3ZLc8NkAPK54lxRmd6Vmogt4auNmeIk+CYmr5xf0NQ+
6EnXR1WQJ1E1BkmohiLd1gYQ4YGWnUcrRxVT5o+ZamOrs39pleNtbeg0xyg4paGU1Q8r8fiBZfnO
7SHqjiKE24CZzxpiCmqTnZOUdzYGweMW4jYRKBRRHvLJzzxL+aHggRF7TA8xmyJjcGvZISgh06hP
mh+qg+iDS5wVaJk/A23gUrsGQgwgyyZeFBT8PscXgCg1BPAp5+RyrwLiC8RBYJ94qlq2MVIrCsC2
ZgU9jUd9lNvAyMyt2WDakevab7MdNo3Vx4Sm5SbpwUAuBDpfgTtd/juh0UeMeH7rFY/BvyfvRlUU
OKBJesw7Cu5D1bFN04K4kY7sWdXSunO1POJE+66z5kFqOuhb5WM5Wg/aUEG/wT5mUtKTMkUJPe7h
0Q2qjejtnYn70zf2N0KLH0GZvhZJ6YSgjzMig3M4xUD9rHLxwzG6o6k3p8E24kw0J69o7hI5RjQN
rNAH//nQZT9QJYWrdpxjhn7LdkiSGuSU5rFLjZC29ld9cOAKWGQLK9I539qpQO6Idn0qjHtim/ss
H5+MwnJCmQdHFCOebnu069gTHwstYohzA/d1VXFKCx+lzEy4J6cTCXwBa8KmHx57M3usdS0krrvy
CL5XLGceFIO6KC1C4QQVuPdSxIeEDzlQ0bWqd0560OpnLDGB3I00XwetroYI5J/w/I4VG/qWoKMx
xBfBzTs9y/UNL/+CZmNXQe1Lg3qbemMs7uARTnXfoptuMfdc6hzEiG5cWYPY1CUbY8hSji80N9oj
hXTy7vbuXQcSE+YQPSAHbSBw984yLwrgcCnoaJyCsQKDcpr65DBUqnuSNGCY+cgIyO7ToTtV7VCv
xNDu9Id/3kjcVxcTAsg0F9Ayvon6o9cTeUqhfXFkFmfPXtmVd33HwM6ANHcH7sP0GT0z7QukSN1f
BXAUByPtIZOT6NYBgo384Git/wKeVefIs45u/a4p7NDxUsDhFMuaEMyJAEZXhdrQxPlVczN56oe6
oZHZtMkXlevicRpU2jhFAgpy1FD1F7Ox9N8tgRSLLTq4ZFzqL4YzAmsDnZPvRHdAfld7wbNPTISv
g1Yh32fy6I0tOdptI+6Zn2YnTctYjBJUtx8MsMqInnSgRjay+75VELowqfelFWT4Sogrn0XV4AAg
aHkzzBa8trhmUQZeUxKy1NVK8AtgPD8ngm8wMWPtoNK1VpO5jguARnBAIYcp0om1e5ZUSZHRjukG
FhTIMmTU1kKjT151F/qvt8/cdQIAS+jNg3nvHY01O3NIzo1GTlvnWVkICfldYX3vpiqQ8/zPhgCq
daYWwETrMxdGaAzVj11tiBN1PPEnK/VxR6HRe8lyy9wYqC6vtXSufZEPWMc0CYR8G5Nf08o/eAbd
Ge2hxO05idY178Y+G3dV07A/ZRqoJ6vT88hTEmjN28u8zkWnlgP4kSbKaKicTL/qg1WLKNozrRAn
x+Zswwdd3wpv+EdCDTyKsAK4q//exAGO7rMVx+I9xGIacTJAzfiFqYEioE+MzdBba+3E9+7MzDGg
yokq1FQ2AQJi9gBT3UgAiKTilI4iP4vSBkcIWL8vvctakEKO1m86dOPJ85zkzMdR+5mnNNtDR0kC
IlFW37vRzw4EnmDTkHSMWhOY7bL1k8dABAj3aoMgk4B+plWNY+iWjtlHSVcWmwKSg6EqUvAjqw4K
XKxmWyUKP5Z8TI5wIn3UBJ0e4jLKfara311jCwCFNLiZvmabQYFpRFeIZkQDXkyrgoYK7n44uGrD
U+gBSJ9m8GwqCYFRiZrcSba2clCYKbzgLrM6XLwxNWOTgTamr6Aq6uZ28QpE75uhOuctUKMbtU3X
bTrb6A+mIckmSzu2yytGL3rVo0nZoxD0NpJEOxV+ZxahZeTgmHZ5Kx+6nMhqJRNdcBuQYoMuNZJR
0F3Oj0VTJuaoA4t4sjudnGRdtz8oqL2PRlcPK8nW9NXnp2JCV1rg3QPl2BxcOXKCaTtB5anV+mo7
gtDrQgmoF5kGmXaQ0Fsb0tXF0TML8oaXMv0vVjrx0E7Mp+ALmxe5aEs1gNa4PPnG8Jv3QFm7OeR8
k2KNe2fBPyLDnsTGkV2idDi92R/uc0ZSHXBBeGLXbaJWndsMGJjmyU/SzW3HsbChCHBRk4SlibBq
5jhobktUaHxxstruGzdBMOmIyGdWXCHKLR22HSVGD0srvm12IebAHDYmAzF/M+HXpyP1YX1+62l+
ZmbyVAM+2Gd/6+w57e6KFMgEDDzUzs/b5pa2c5r1x8kJUKScrxJ85CzQCkuc5PiAyiu0fe4r+9XQ
/tw2s7QqZzqcqCxDlX5OODRgFNFXHhEnt/YikthlWA7lN0/R3zq1u4l1/WUE9/SK719a3ERw6rug
sABYbPYJ00IC2ZyL8dSl6Hcll9H5kRg0Gss1ZpQrQ4DTITz0cPxR50Kc/fmjAe0ZuEyy/GIHR0iC
ku5bheaa9/32Ji5ZAWEGsGGo2mEXZ0fDIECDU9fJLkJ8U1QCCGFgGMxDz3pt3mzRko10AasBTHD+
uXLa2KjWkeySO9bBKNKdLeqwL+pD4fr724u6cpHYugD4DgQ8wOYCYvd56wazMUkJyNOFa9WWefTr
gMTbbccV3Mp74fSTf5zsTCxwE+4BaO3Z5qlAR+qoIIIYWGVsNRDoQqXkKaMn0j8CTJ13Tw0I5rWq
CHP1CN77laN4Ffy8mwdqd8IQXmPK/K6mZad32YVJbyrRPDVK+9HrbZyT5jACw/1f7Cq80/+Zm6Ki
D14EYJamSB1wj1PTAVc+jQwwT64Bka9Cq9maZluq20qWziCySyXb0LMOQbty4BfOBnyFBWpL8Pe5
+HKfV5Gk6A3ZEqvAMEcUlEZU2i9lfXd7qxa+DHrGNhDVwJ8DbTlzEjgYOkN4k18aHYmIhqryfZXY
4mfQuG6cF17+GEDLYsXLL64MjJGgBEV+DoD955XJ0k9GaeCCYQYmMn0WDcFdmhYrj/LCNfZ0YE0m
EClc+7wn7jpMa1Qy4gNZadjbD5V6ydtJV2RlC6+8O54PWJlQLfj3apbdLlOzyByPXrp3FIGv9G3X
kCDWpf3swzOGEgqikZ03zu72t5vPMgHaAssAE4HfW0e6PA87NMYACBF5cbFYugHd2Q7diC3EIn8o
s70TdfPGHedE3TG2WXU0+7+3zV9fAFTBbKwAxX4Hf0+lsg+3rDL10m7crL6gNu88doxVPxU1xdpn
XDKD3/2eNgE4Pu8JiT4o2Mir5mLnYN7Kpc1jvZFrENuFvZx4riGw46ICjkGgWQ5jKTOn3ODNRS+K
M9FNCC+kmzp4sfLnKreP/mjEqeECl4Y6bleuXIirNYKcFU1y/AUU3PVQ2iBdf2S5MV7aVgR3ba61
26CC7uXtDzY5jE+PwMzK9Cs+fDBtUukr/UltmuyyAV2gMY/Lwd+w8q4udvbYhXgZbpu8uoMwiUQe
iBRUkiai9c8mGcSLndKs9IsnFDlWSKoupSJ5bBYS8pEWzx/+C3vgk0DxDUOeqPt9thcEVTvmnIwX
xcssko2z8aryGDT57x7gxtu2rrzYtLYPtmbbGdSVZZEg1S/Q1Ln4VrsTXIHtY41OfNkM/D8orzC1
OoezaU2CFgsu8aVggxmOvIsK5Vch43Ll1Vz4Vhh/AwIUhMfoWs4ZS2zFMHcLWYKLZR7H5pXys9X9
bPN0ZduuUQ+YP9Lhk8FYDyAJAFKfv5HFOsrQCNQueg0CGUuFIwVWcbyvHCjKl5D/E0YVc66cI7ja
271A+2PjC22tqHXltqefAa8NdA6I5K4G8TU11Jg+harR2BuhnmySeiMygmn8p4qKsFmT71r4jDCH
ZxZoc3Dqz0dCApZpjk16DQ/tWaPfTHfX/nOX/n1F/zExK575WY0Dz7GxgtYh8CoYmyxCU77cPvZL
+4bXFNAGJNwohcwcpa3XpVZqPrl01u/ULyIj+CK7O0O7DwbIQCRr0qLTLZo5ramwBB56vDSgdJkF
KFWemlYSmOQix+8ZtOoYX9OxMJYO/kcT04o/+MVBE01v5jDRoG53dEvrhWKcQ+ZgENCKpty3gwpC
2tWch441fjGDhIaqH35ayomhXhQRYj3WmQsZc79vVm7L0rFBsRBMbv4kDDMfy+JW3tgJIeRSjPc1
RvEVmjnBWlUBZfWFXYa7nFw0ODTBfvV5C0QKjpAW/YeLqXzjMhSo4FUCcmiNRE+v9VErKlXzu8m9
YCt8S36rXVZvWmV5dwKViBih+Hcj7yGklid/WsQKsdFitFUHSiVyWJDHonTEoYaJg4lW057pZn+X
VEJDwUuglNWZnthpelvvjBL3I8GMdh/6eu+GNoax76DplsfoAWThMOF2KNQQIOXasMi0Mz0kTvbD
E66xUb2oUFRz3LhFU7Bw0ctse1+L7czG0EzEDKCO9UeJro8/iDpKuErDZgyiUi+gFpYnWjgktRd2
HJLWuZDm2YJ2ZEhNow0bw2qg8K74UeZGeTSlJ/c6pih2eeDWx6wLyghwKu2kVdk3VnmtF9a+Kr+1
QqEkqLKijlEPHTDQN3Btx8am2wgrdzYdTZsvYEKy9hg58V7LJLV26MRY8dBn3UFykh2q2i0woqF1
B83X8lAvs+G+BTPTJU09tOxEA0QHCC92mB5/STOIdRLpkc1getXBHtt8TwOH7/pSbzZBCoBgirQ5
bi1ofIJ/o7gADkuijDhFhPAN+1m6XVxpeGMIFdaGu1a1lZgH2naeBn12H+JiSiXyWHepfcgs1KCS
3qB7ZZJmg0oz6tpgng4xbBxAoU+Z8RDYkPFolIoV5orCVHnDsRl4jw/UyyPxKej2bOnu9FHvv/ra
VCvNPXLhXk62Egn/pfW8LHQy8HIXKJZj8BfdSFvX/K3tkLNFumLTEgokF2AE0DTV9efbvm7JM6D2
hThi4km6gtUWULUTHXH9C5QsIi8FekYaZQzQzkvem6+3bS35VSjAIZBHnn6N4cx8p8ETnJBLoCo/
xCW9twt60kyFzrpfAzNKY6MIVsbtJu85966o400yR5hLBzHs53uPRmYRjI6CRk1ZHBIr3RUsj6vA
+QKaihpMPu7+9iKX/AyCbORkKJMC8jiLz3xP5qNALfoSjOUbtAw3PM9WxlmWloS+DqbXpnob8ICf
lzQgh+2FJckFurdRZ+tHr4ZWpvGHOd0m1YJ/xUTjzcUUPASp8B4ifZ49T4CmkrysjQDydRikwOAW
dfJtMa5hc5aegY9mZk9UnksB5ooxuIzeJTNZqMk7vJkrVZqlE/jByDv24cM72PT5qIQPI1a/k96D
rB/dErKFqRWOzd/WWalJrSxpnnCNbqfxrB1gTQTPlpbvOne4J/Awt0/c0hWGeLE9MRaiQD83gyHc
xvbHidooIZHQCSiVD36dR4Bf3Ta0kF2hCwYWVNSSoeswH3QjYDupGg/C3xoAEPJvhpfJyg6cbIIM
ryfwb4Ag/P8sTkv/8L0g6pb3JIXFoGXbpsaoePOgnB8QYg9lvU9N6A2BQvq2zcUz8mGVs/PuSrz+
fIBNZpcRrUo8SC9uANhUU27bgkVS2f9axpluGDJjzA5O1Bbzgf8BbS49SVNywZs1Qsk3cYAbIt/z
7PftlS0elABljKmaAZW82RUbRJdQlGIh3N66sQIEjTU/kqDdkm4FQ3RdasCKAAxFewX+FWWwudN1
7MLiQrkXjFBfKmbvSt/9yqTCJjqPbT5s0H4uwkkyEXQw6S7IrT+3l7pw9VDXQ0N4UkVCPDFzkRqV
iWNkpXsxBlDOlCKpo2HMAaFi2ri5bWrBG8MUkMPATQEyNa8vUtrqfY309eJqr6PaJxKREXX3GWRU
/308CliVaVXTkB2Ks/PHrHAD1mY+d0Ev5kQp8WOI7O00jxwFAWyhoKuzKov7iF1ETx8NENTXP19A
w+gS1Y2de8kzPyy08aut6ScVOH9v7+GimalNgEYV2uxzF6Y3Q44CGXEvps20UDPMb71pdbvadJr9
f2EJFLho+AG8DgLezwuSOqNtPZjupc270CPWNhi8rVxlul9aELhIptYiiCbQmvpsBjpdbVP7KYBv
fXtpdVOEFuDlW2Gnye72gox3Ks5ZhIOrZkF7CnCBax34CYynZ450LtwHL/mgeX2Elr8RZgkH5PTs
CBFBpVlD2TJlfMPcDEXwoC5CjTdvpS7qV+A+FQvNjht7zMSBP8spOXB3hv3AaCLvEaiprcbqLHbz
UkZJIZsxRE2/ixy7dmL8qreBGmhMG1w8JaJWMUC21Z1kfXOXpYUbtgF3d66dBMeUEVRAoJYQAf+A
+UhwUrNzogXWF5OkAFkm5RCBNgsMi2R0dsTs0gupIec0yC7ZgMmWx05fi00CUYcoAXDpEVTs7h0D
cijkui3iBsxfoevUVTTa/XhKcvmrgn4F0HxecpBA0UUt3mPA43RoIduKHjDU4UWNMYnaJjzYNUy3
Tp1ooWzNxNdE6mqnarSAEyf3731AEnYpGK4jANPUfVLQrgmrBNi3PNmP9jZHx6422L2DbDoLgZms
NhlGo5Cu+N6hQeV8j+ao2OUADNwbzahfBs8eHkoug6/gYzfv28TRN5qmV2DLp3poK0s/lK7y3iqC
BVFujYcUSIe4gEzuAWrH72i74CvlUEoHKLXdFRVptj4gIJEnGuMO/zWGFu2TqG9Avl9YXQXMopWE
cBhJaPktQL0J6MbzblKptie5QA8huEeg6ILLU0VGnXexATT631550E4jmRvpVuYfSkzSngRz7AOI
K+XZVYAbJOC0ODKOMWNi59qeCmm80FTvcLAspUDI7xvPVcHJylOz5H1RNQQVDzzjdTtd5qQvMrdw
UNSuv7uSjBGp1RCSTH9xeIsAJU9Wwq2F+ADNEFBCATgA8N28Sysdv7HL1oWcdzpuquJZ69+EggQi
xVyx/NW0qwM/V4BcOP2PBmdBkJU6tqYBegUk5YWX35X1qyLnLN071gMKYmGrj5FYQ5ssZDEgocIl
nKragCDNgqAs7zHW5RBosphdLOCT/1W2DdOqgF0im8Cfg4LFVe+eJhACUTjdF2H9MQjU4Ecw9Lpr
4zbvZIdz5+i4BvodE97fmX8tZfaIUoBpudDK0bZQYK/3vAHxhNbXv1Tf2/cQjrZeC9vNowEcdpEj
dR4XPAfEhnpNjBW0D3nZ+f+eGiAQw4w4KlJoyMy74g11ikrR6Wcx7y8gDskR2jX5xgKT7UpwaS+d
V0SXaLRiFAhdg1mDIkFFi6bj6F8gKsLiVAK1DYWUV70vzEjPvD+AtpYxMUtI/4EiCQiYnO66Kp/m
vUHFMgZ2cnZ7qAagEgqixKzOttwYtWOG8A5FZbDViOF/ODuvHbmRZV0/EQF6c8uy7VRNefUNoZGh
Z9K7p98fdc7e080iitAA62IWBCkqk2kiI36TOMcsSzDQtGPNtcqKQl5sCgopzrATUabciQJqDjUT
8yEwa/PkRENwAHyaf44g5R9MSWqPenCWs8aAdkutad/mgv/PK4biTDKA3QJWRklnoDQy6AdOMlB+
MsR+Hbw8R0/H+V+jYGZX8Pxu368b07ckopmDqo2pr9gXqzcgUvtf+g5zPlMNXNu0TtXY7ZQcrdfb
QdfSh1knC9NpsqIr1I7QhNlA2iBoNz6OhfhslubHIEaK43ac1W3+Ks48+FfvKyeQyyGfgJL1PIPH
KHJ1HA5vh1h5dGDi++9QFstPdVJoJCR3Fxj9avpQG6xy/UNICnA7zsaU/eEqvRqKBWg41yuGEpSf
0RbnRvwkuufbMf6kbVenyb+DWT4rSuQsU/Id+1IIKEBR/jE1JVfV63dtHf1McvMDoy3hKernRIue
4lh2DdHsR6PYuPXWB8vhQ4MOHtryfSXV+cgbrrYvnZTuJIgNGXQgJFAOG+Ndu3qAdc1QZbSGKdm9
XR/GEOZJKvX2RU78vQ/9ORWG2yn6WR+1b5Wh/2xiSDdTf2dN0d3t2GtDRMFdZ/HA3r1S/1IrMWXC
KeyLmb+T+4wRvs/rl9sxrtVEuIS4f6BFcxGB+l6sf0NyispuRipO5btY+pbZLeyus2E9ysk72z+0
FIZ659y3aEcbT23xNCSN2/Ybb9Vr9YbFr1hskTIDLD9M1L3k7J08xG4c2jtJPyQCIqq9y8Nfig+/
d+PJtbb1Xw19qb+fDCpYAM7Qi5WJS5+an+vU3tiS6wMDzcYNywvlCthQZqHeqWFsXeIhuZTl+GAX
SbLTRXGBPvfViNLvPJTQhfd/xKq9Mat/Gu/LvTq/J5HCm+uwyz0SWrJfG4oghWm1Ut41SNDurMmv
7+xWb89mWUQ70w7yT2k0+hfMDJMDePkcKVEodKofoFpeSD/qLuALJF23jwI/PCudah1xm+336Whl
h8JRv49jZdILwoCkdcwYLV1Z/tyZBt1WMJHHZLQH18+1KnN7FeDb7fWrrW4SyumgVOgzQ+5/uz9z
u6alHlrWRU04ZtrfZi3lj11vqmdLLZSjiLNk1woIY+UkSK+aCtu4TBW8jkaH9SxlHjLi0ikL287r
IT3ShJgs6FZJZBziuoU3PPqZ41Ju9s8BycUOXVL5fhj86qTwPtyBL5R2dAzLe55V+qOD1q8bowTw
7PutOBRSqT2WBs2Q1BzLz061sX1XlzBlM+R2ZiK8uhg9/Lp6qrgULxFCEJrRHsy/NLL6k6RSjvi/
CPMveHWpRI2ej4ZCGiy30T5L6r2UwWfLN1oUq+NAQQV3ZyTpWK1voxhhiPogTrcXuyg/qpm4nyx1
I8T6Vvw3xrL9WfSKWuWtYV0E9kJpa1J9M6dfNhqm7pB0F12JD8Mg3eddfpjCLTb6Wg6A7cD/DtBZ
VOP0RneymK1zGRD5DLSvlukJKgwIG97eD2sTOevDgPQjrb7S+UKrGwRvIuyLUvmwWx3E0qRk4+pd
jYHmOett7r0s8dtSEQah2WkWBSTVNQXUQ6lTt0gta6/a+T6aq31z5r5YEXIpw7MToXMJ5LOj/gNE
B9/1e72azkmwsTLWjpBXoZZ8vhBGc0Jh2LmMwZNi5W7duo324T98FwrboKTmLbWshpWOLGy0i52L
JY/PdCmex8bybodYnTGMfADsgbm8avP5hdIrZuZDiighGiWpw/LqU3mvZELeVVWrniwVKYnbQVfn
DrMziszUuIFuvN24ndEEuZbOTAzEBjrjQXQPg71xT//JKZf3GCcDHQLmj4LlYi0ETWPAE67pgeSU
yUrnn2pUvk4GSNlGvLeahNKs78l2c6Ei5ylSBTBMQ813CrAFmqjOaV8zOblrtLhzS718DO3fYReB
hNa2rvu1nQG8alZLp0fEffR2NsijxqrQGucSi6n8xymb9FjGtnp3e87X3mOvo8zf5NWRnOm2AFfA
dBih7raTBU/v2ZnOeYqihomowsbSXT04ATMBx1fmZGKZRvRkKCVINPJQXy25OIGmmAgn7kPDgvSc
ANG307p+yCHVnxS1tO+Y7erj7TGvLe7Xv2E+X1+NmQJXbUdda1+Mptup8RTyJZ3ZYwGmouqlRrm/
HW9tXdPpA46DqCXVmeW6Fqj7SUVqX/SyPuQxkuC+v68warodZn1uqVuT/+Kdy2P37bgamQJJ5xNn
CPJ3gYGBu1yJh8bRUrfTwudWWN+FGF4a39jpdbYxqfNyXO4r+1XwRSdAbiBOCicC+TDZT3EV3zlx
tnEfrQEB6T7Bm0Nqgo7D8oBISl3KE0SPLob87ORiP/n3/YD40iURVJyzg9r2B191dooZnBol2N2e
37Vrl8xXnekQnIjL6XXspuZ9T3QgRUdtyn5bTnWcDNiAabn1Ml57Kb6OtZjNxAToLjqY/tVEXZny
6akJ9I9qPn1sGhQSgkHcFUV7tAb5NDVavbGSrhcsyizsT3zQGOdVjYuKE5WZoSe7KX7mTY/m0dmQ
fv3tbBKDNNMCpz3jZRZvRXNUBcIlnXnRQulbrjZIFYtHSa0fSrPYOOOu9/ssNCNr4KDoKF5xWqW6
h+Kst7QUM/yS2O3Ty1Boblc8aPbWXr/eBm9jLYZViimKu4AOn5rPTP56b2xZKV6f2G8jLC6wEM3O
ITQZTVx7obXPm2ZX8/qgCGu2vzZrFmvjoViBRBYXEejNxZkypVYTWkNsXrpYeSx95zT1GwcHkv9X
RweEQaSUOZ/ocF+VRQKJV12jj8GzKeCUHBNby8+ZWrT7huui3g1Ga9wFmj0dMrWvPvZWF+5jgE93
RQ0WuHOC6XmQSuNORgv5Oc+L8BjYif4ljuIBl7FmPLGF+i/g+oz3pBfJuVP89FxoZudOE2C2Uq7j
fRUBrEPfQTUOEIbLQ0IB7AOS0nxDP9RP/oA8YtmUHVqvaXdOczXd2yb0JK0O7UNeW/FRg0zqTnIS
3ido8oeQs9vkHlupb1Vl/raI/lArqfzcmBVUNzVxDmCzvk2l3JyqNO72YZUUj1KrT8fBT/QHCMBG
5/plp7lNJ8ZLOpjBxchq2HigQ3alo2tHI4z/GcYarJIIlV1QoBSil770zhnz/jFxouRAMaajN5YU
R6eX9T1uQljuIkb+QYMJ7JYpAiliaH1XjcLw4PixhqSlWrz32zDbQY61PvuSKY5+3GTwoQ3pJFBE
eyjK2ETHZlDvSkv/WlDUonFp6y46eIFHlaDbSQHNTKUGxWJXSvaAhu0/Qa+E+7yWqFS20y9nS6X/
+mhmBQGrmnlP6A0s+yttB04zrJBgiP3GFTL9VDvY4V7mJn9PoUEykSqaNasaUghZosUcJBPGQWuC
ZzVWzk5MRzP0Hwq72NN0cqVY3tdZ71Wm/j1psic/lf+60/E2/OJiaIO2jQbq/c/maH+bDPWzETan
vlM3boC1IxOO64yIg9V75YdpNWak6yjoP/udcXTS5AFwPsBW+EljfcqV7q9fTcA9ZmIjPGVKh8uL
vbFqxegVI3i2wvCYwWz06+AhtbawSGv32ixVBXYfZNcVgj9oZBP9TjN41geldUUePrKbLn1rHm/f
bWuHJg6HwDJ508I9XRyaXRxmGpqx/kXY4oduwMRvFH8jGVqLMXMjwR2RVl5xTqtGzeTWqaWLOlIz
12B1pxtP85V8ElTTvyH+/PmrPFlpM70aDRgInVmYaF47nSuy5Bw0zie1bD2zsvZtPd6ZA6ePtCWc
tLalMfCZr2tEma+KnUk82UZkFf5lsNJjnH4vqCim4/d42pjH1TgUOLCOmCnJy+Qcd0OtlbMJ5n8+
0s//hGOL21rv9fzr7TWxAuICuyIjI2Fh5k2pePEKwCDKsen5Sxf2lsqUInGUSyhaQ1ULnlotQaQO
r0cEcpr6DKZe2ef9YJ/p1Ef7279EXckgEBuicDA71IB/WvwSoVe9NkBFuowN7UI1MqedMJxuZ+TI
Qcapkn4de2T90e7F28y0il3V+fGpiGSDQ94PfzbccschCcAP1mUM3qNNT1oxfbOrAAgV3eejkSQj
ynlScEiL9nfkGA9RZ/xqk1Z/mmq13XdxlFHtxGLx9tBWNjgjmzsrCu5ckK3evoD0kuZhjFvbRbJS
QAvaIUgtT87F+XaYa6U+HgFcOLONKWRRxL3exumDIu1TKZQuPtqIOU6yg04ZWGjWczYZO7vJ0eWR
3AqtaOSQTrrVPneG/TDS/AjM/M402p0UVid76J8Uu0boMDorsM9u/8iVIxzvHEwq/khLof7w9jem
ldGPhaxIl7F978uARdK9Kpd0oI1jNr6/HWttReGyRPMH5ixZ/fxbXp0UZqID+o/S4DkqfFeUPyTb
3IfJqY1Oo6TuzC07ldX55+Vgomk6m14sL2Ge73jgqr106QdDweoAg5fQ0CB7FjFwnwnsQ9Y4qjdR
Fn30LbuBq2il+6Dxv/JECNC41PxDNhvEmn7q/xhSiBFFpndub0nNUSs76wH1m+DD7UlaW5wwc+Y7
AT0ORLffTlLJPaP2qcMBYH8KUGDSIMmgxna4HWXlPFN4uKEqMpNTryi+jW2U5pDnkPJqFARJrTOU
liFk+1WmAElAy+12vLVlxoOEs4S34ny3vh3VlAY92Z+QLhLtmoJaSu/8TpN3TQmFWt5YZuuxePrP
MvNcDItlhvxh5tSCsUlzgtpiZ5i1e4GMTaFILoqK7u2hra1qQOD/F27+81erOtWFWhgpQ5tiww2U
kwMfx3I+N6oXVSoUkr/fsBwrIHznp/f89n4bzkCerIJR6V8wgjpLQfTS+dqpl6JDVUenIp02ci5l
/vfeVmwAE4PjIT8hlbWWWB6rkbVamakVY63/VK09WnzTyeg46A/s2zBx0SHeSb15kDPngxqXL3LW
uYaScnBbn4e+fyyL4uzL0UbtY2XWZ5AzIgac4VAf58Tn1ayb46DKkeB2mvxjh4ltWt5LXesmYXge
gmwHXHfjM6+sqjcB5337KqAyxl0CcNG/2BKyV4lzn+eM2+GWGsf9JCkbn3kF9UA4Skh/HCv5hxff
GSignyeo4VzGzhhpf7VP2pQf5frFxBXbLXfa2J80vzsXk35K1Cwm8zI3DonVOYZNq2GAQyKw3Eij
1IS2jq0tShG+q0vv2uHUFUezuTjOlzTfOPdW1xl8CqqcYCuuMrmqQCAO8BfrWs73emocbOUxGH4K
vHR9oPmZvfPNjaROX/2ms4MQpKGZrLs4KZQOJ8ZWVP4lNN+LASihiShlAy9FV1yr8azhKx6pkh66
/F3U9By3A2hYoE9fK2In5fUu+UNkISOcnhJL3jtB79KhfRfb5kkM56aqdghn7mpDdQf/LPXqLtax
OnuI5JEDEDxccxEpXAf/ZBvvYjL0oH8XRd8N/2wkd6b6XXK+jMbdVN6FNL9vn1rK2sdleaHERKWS
CVisZzyCSdxgJl+C4aXuDtl4yZEns8LJVaYf5pi7rXJWze5ZMt7lfQy6PuTNOh5UZwBxiQuJHCNr
tKVbo659kfknofX8RzN4cU/4ejqaSgbvyQyQGG32Q/vFsX0XjD1MQu0wTpAplWMB1q140VQOWgR1
9fKbBBzTMKaDHv8T1AiDgg2bBq/DmEbPkS+bVUV/+/GjI/S9X269glcAAfxeg6SGVTsj6RdbtfFL
q41jw6Ej1bp5XBxClkwZ/M77aa8q91L/OdcbkucvTfEkgPwl2qHjtaeGJ00+ZnrM01lz6+zFMHPX
9x8UKT3BHJ2sj0V36vRLLbza+dzr52l46Zr0zsx/ZiW0ycg+F+HdxrJQr4/7+eHrAO6ldIGu4Ntj
zranvAlrX6frobhd+E6q77PkYaw8UB0kTp+b8pce3VG1TDZFGucVt7hpQNSTq81+rDjtLFakXicd
stSlcYlN/ckZwpNhUrRAPuL2EFeexDNwHxjXXJ25ckewQG84RVkZF1uNkUJ9bJS/9jHmvnwdYXE3
DUE7dXXdAo/WvcCo3Vj7cnsIK3uXOpY6I2xxAsCa4+1HctpR64K8NJFI0Z/0oQXqY3+Kh+IjbPP9
aAXnwaizjQtp7evwjkGFzgSkfPUctHq1V7qYr9PFNcdybVUfRAeiNO/0LcLgVSiWHujr+fHJ3UNt
5O3wYpM3U1S2qYfgapV/Nrvj1G6wObdCzNvg1W2umkLquqJMvTAfuzt4L5RB2zC9CNXeapNcHWmM
BsTg/OSBv3cFK5gCkccBNiqe3KNx3jcnOY4tF343/HQoWG2Qn26vjqvcfg444/KpylDBWmZsSl8a
CIgUiZdEX0IT8drvVZ0ixX2+HWZtXJA3Zv05JLDB8r2dwgAZxqxtncSjC1Vh154dC7sGbNb/IBs+
G431+3a8tU8GuwfYNunBdU+4nLQ+8B0z8erRbFw5TD7WgX4pVP1va6dMHyAQHowcgfRCF6svBZSt
ONOUeCn8wwr5leJH2Xy5PZarDbyIsVh+cRCFeuzLiUeO/xNn2i+TZt7T56JVg5NBIN7Bc95SvFiP
ibYGfFXKgctbaqJON4pBTzjJI7cOP5h9sW+0Fwp3evdg11vF9tXPheTD/w+3xD5J8IohrGiJ13fB
PpvQ2u3KXbC1KNbWOq1HXF1BvaHPs7iuenv0FbQsCi+prfC9HkzGl7gMEXH+GPmchbe/2mowwEy0
dWfZu2URcDTyIOXlBd2rqvZCp8YportZuhg95o1Lai0UdsnU3dCtVGnTv91cqV5oEa7uhdfWHBP9
51HAOZl+kEXeHtLaoqCDq7GjOHKv3sqZIdpE0yThYSiiHKVEDnbSZBztWPlpqvEHEppHudGbv59I
Tg6Yesjtcs87iwuyrQYtb+Mq97CEBcXRBNKjlVSj6whV2gdjrG7E+6OC/Ca1mKGKc/PQnCXvripP
xqhEptSFuYfNXUzDaYilXU9PY0dnz7aK5yqUDrHokRd2PjWZdMAy8pImo4HKRJ305bNqUOksIiXG
S05tP4oJKlprI9zgql1QfGC3K5M72ql2R5zBNQtUcooukx8LzYj2RWnKhyKPKtfkr9z5OQbzZt1G
D0EY+7uh6pPnujT5twopzneFhIk1JI8yxje2CsGOih0uK/uU9705wX7ipdK5aTqkpLuBcw5leXqs
ukC6o13t75nD+IKTVq4ctR7emeLHgUuZycempcxeertVLnKpvNjC/1ZE0lgfYdrQV48S+dBLFhQL
y65RQ8ksPYfIZf9WcMf9rEmy6jpDgBwKCfZHs8AdMIVf4slK6KT72ITG4E9hdRcr2uiGSqDco2Lv
f3cSVQXHDYtiJyWRukv13LjPUnwVzBrerAIa9l02jNq+F0mPuVJmMT19tfH9V84i4C40qBBDo1Bj
zrvg1W2PrVg623bkXlL9yooXv3/nF39/or8JsTiI7ERBT9kkRBF9N7XoLnVONlr8g0M7Oji24RbM
ZGXjgjFBT4sWwSxCsLhBwmyyc1WKcg8ygttMgIRrQJFZt6+6SxH+kOKNh8HaFJJzon7JbU9VbXEr
VgFmabjfxF7flwe77T2lLQHwW6fb59FaGAN8JyVbnuTUHt5+qbB11MEJey7fbipOtqhrihuxf4BC
Kf+HRfE61OKLlX4aG0M5Jh4jfrb6EEbl3dS9vz2e+SRbHjwGDR2qdfOs/alAvFp5xYCgHDJTiQfP
7eckoRPpK/3GnK3cFXhB0rFE4BglpyXQ12jsPEsMPfMCRMuj6UVJnqL+vmP73h7LyrehHMVHATRG
wW356oj7qa18/Pi8dBxc/CBhcdDZ2ygUrwSBnwegEVE/7LOXuX8XNlpmjVnmZVOA6FJ+gV509gf1
5a/HQhh6bADYYXEuWxHcb+id61HmhVrrUT5z+149F8Z4vB1mXkOLz88zbc78Z4mxq451AD4x0+Sg
giDeu6oDWL6PD7qCyPzFhArvd73rpxtPm5XlMKN+ZVYdD8QrwYlSb5U0Tv3Cc9LxQ1ccxiimeS3Z
6OEdbo9uZXFTGeQsmMUt0EdfJCl6W2a6iRqqV0fVb63mXlTzjRLdymC4O2ezFfIEHU7S2/MAta82
bOC+e31Y3yVS/4lcD/+d6EyavvGtVkbDu0nXkNGjOXWFL5KiKguBZAtPNwXlTvoFkjNucQxXxzOr
PqFej2j3MgnPrFYSpi8Yj14eprp+qXX92DbZwS+yv18HyD9jUWOw+ObWy9upUzEjSELBeMq8i94N
tfpLivzouUkCbKE0lMlvL4aVC4kci4OOSaShtFwMoh67AbUF4fVprjxNjRXu1KRzkCRvrZ3SNiFk
7ch+SbVI3erArJwZhCaxwxqRk2P5Yquo/jmOHxWeVH+VhmZvifcNZPvb41tbHq+DLBZ7KE3gkQ2C
mBosxO59stlhWB2Gas0pijM7dy4iWLhno0M3Ca/tzEdjLO7RtwZMt1VoX/1Qr8LMA311JSUdmTna
E4LqCm6Z3WkiDR6GFpG6d7ryLQq//Yd5Q+IPugRKZ6Rgb8PlyEMLWWFUfdTsQHG4av3hdoTVAb2K
sJg3Xxi8ImpZeEpunx2E9xSERoAdDNazbsdulH29HW/1OwHaAVVD+RxVk7cjQjEiDmTcxLxJjaF8
Tb/HvgSk7ksbKde8QReXB1ftv3EWKVc0lKIwylZ4lipGDLA686DUY7nLhxZYqtVIuHL12d/fv9yK
c6FqNki6agsYA4iTpuJBGIOD7H5hNxptaSKvjutViPmMfLUAi2zKJDTaCk8IfL8ML0LL0DR/hslP
Jd7f/lRroeZSEa91ZPD5j7ehch8rKOQvcq8NnZ0q0ic/E3sMN2oodxgyZIa+cUqsrQ3SZCoSqPdw
8i6+mZZLcqqPVu6pQsEnJeJViVNdssX62Aqz2FQDZ5ESWoxLUn/ybnW18oexlSKtzt2roSy2FSWb
sax0mxiofdWofhmpF3Wl2yBqa275ta/di6/nbXEoSQG84yBlQA7fRq8+o4C/71TBtbiRUKwd41jO
wkGAPwTBb5H1y2qGrgkCop6aGw8Aqx61MNwIsfZxAFVoqHhgcn9Vu7ECc6TAxxpIHOFq42WSPrfO
RrKyFWP+81d7yBhNPQ8Vg48TwR6bEL3uOndT+Xftq8zkLhUDa2SblhCwjtJUaZpD5imDSh/0UjXF
Xst+iC1K7doJbs7GGHOaDC53XoqvRqOHQzBYhRCehGdrWJzb6UUr77uw21tasNfrrbv8T+6zPFr5
QLN/EK0MazkwIFgpgOtUeENsTA+WZEy7WKq0vTwo0im2kRIwu+6TL6NGW6jGeECxJz50fSu7lcCd
WCnNcTdqWgUmWhK7SHXEvQ95ceP0WvvIaD8Cvpjfw1cAUcRn+35sHA6T/HOiFu5kflXbjfN+depf
xVjs8gkYeJA57IfaKe4ttUc5e/okVO2+jIu9CkzI1eNkA1OyOi4ENkjYdEwNl8VNRMKgjJZkpvCj
d2V3F3b/0IX5DyfxLGr2v0EWJ8qAIr01jhRrkU/c6VLklkbl1vHH2xfM6lAcQ+bBBRHnCo1jScps
lWAyfeIBlZfTpJLsogB1O8raUcyFTLt+rmLxOHm7P+Ki1Np+tITndNCZoo++OGVO5Y7lxzD9eTvU
2oDY70DWEW916AC/DWXlRmolvia8JkgfA1s9Kn1wJ4X2Bnxnnv3lBuTJOD+00Cx0lj0qy8cn0eym
3JP1AnCBLD1Ltv3P7aGsPL7nVxasSDq6/G9xqjgilvCXkGhQFb97/9yYzs6RkNrN76Ii3IMxKMeN
hb1yXr6JOG+2V+dYkpAvJkycNyC+lWhPZQBwhYekCd7j9thWPhPkvVkX1AHFd7WF0A/O5Cih+dZI
aB3Hxwpf4MzeuMhWh4Ns8NxwmxFui2WnZVk4WZjIeWrw1ciKEwKLcY04megP/2E0oLgRjABhjZvQ
23lrK56oorUST5e+WCYIFPtrU77cjrE2mDlhh/kxa/YtX1emwHfarvS5qQz2FkkRjCf3clK47bix
7syVxU1XFIEYaj+0pv5oB75aBlLcdFPVVqnn6FH9XJrtS5n5uUCzIQanhTHTM/K+lyiNjpIXI1Ao
pcZRcFnt/LCQzs2kYOKlyMnBaabaLQuINIkx5V8zf4zO/aQmv1MtLI8O6rO4sFTafdcF48mepOpg
FEa9t5APO6PTN3h+XeRu1ffDKZH0eM9X7jx4RP1TB2AQ8+Be/SnSRnowQUYC66s154dctPqwU3O7
3Wttq+6nqex/N3pc7bRi7H9Vkxx9CjIj/hEI4ZyFHyn3Bsr9e7tNuxNY609xl0MACKbgHEnmdJJF
qB8b9D12nYQvoirwvFJ8emdpEuW/MHKchREhuwammRzp/m55SF5/dhhj/D2qcLSo+fRvl5ZJfSrX
a5aWP4pfk6Ecmir90ofKY4YB+O0Vdk08BaZHvWUG7/J2vlpimGRPZaq0iZfNHuF1WHPp0LbeVQIE
Q9/cB2J4GCr5ZfTtxzSZTlBhv8pxsvFsXBvxXKSdSz6zucHiCSIneSVn8O49MJ3eEMVnuSOnNkR9
tkGU3x7ydfYwj/jfWOrb2TUG4dPgosnbThX23M3enO6SqTkW1Xu7guC7dVBc7yzi8biiJqiix7o8
0vu2svS2oG+edf6xCJTHTjVPt4e0GoIHHMsGrMFVAVpJKqexjQ70hMw+CH7VePLejrD2gcAHQb+G
SkKCsjhWA6lShdHRSkEB5pJi0anEie9GVvyxsq2Ne3Y1FiVA6vVg/dgEbz9QL6sOrsp+7MWQde+y
ClHRyqqHfWcN+T50ymKjCrg2e7MoNm8FsqGrRqvZlmYsUEb39CGwjgE8wUOr+v1G0nqdD+Hxxd2N
xBkcLXLjt6MSqaInUZvTJcpVcMefjfIfezoqVOQCoCG3v9ZqLAs1ONo47GtjEatuKrMxmjChIJJ1
H00exTuDpFnApvL9E2pj1j8TqvYbm3j+Lm/zI0b4KupiYzncF4qfxdzv4XCeD/6dqbXKTrY1sTG+
1UhwU0DergnZBnhyJHUcAAsR3/IBsFr/XjU3StErMVjmyDnYEBrgNS1WoTwKGYZPGXtFj/t4I38p
xvRJDdqN9GvtAKbHxpqgJUplZ3nYD2NWTyr+GR6osvExVaUPjmJkx4oLC/go9701iH8qyTCezK7v
6KQ3OaLtqflYwFvesq9c2QosGhAO1PCoEi7fmLk0lnY/6JE3AGroBpyFe//T7bW5cvyCyqYGOb8R
r8tbY18p5Sg5kZdqn00z3KeyfgrrxzJ29gqevsWWpMzadySddmbxCLBlyxp/WJhpl1sZp4lfvc+M
6h32Q2c0E7/eHtbKoQWXXOZ+okCzUkSDO9s2AGC8yq/OQSe/hMK/cwD0Rq3+7Xao1Y+EAhTGSUAN
qRK+PUnK1EKmrGAGUc4V+1HSSNbj1NnYY1tR5gG/SgizpqtEbVuRN1nYZMrDsyGCjYN+LcSsGUj2
SuHx6iHK4zFuBnxfvG6Sjh3CaPCWNoBx19xEDagQCAAOXmgJIPXfDqMq6jHF/jL0QqXci8zZJbWy
kxCWF+lwMUMJMl87/ELx/inQh09FsfWgW9vfdHigB4BBWGGzslXTZmzLwAsS9WJ0z0XzTy61KFz2
idtAeI8145Q3ygED6qMZKB8S5T98yde/YEl2HQzZL/WcX1Cb+rMs/E9d5Gwc/eujnL0zySUhDi5p
g2aE9BBshcCTMif/plpInw6j0p0lu5Ee0W4MTrpBFi0sHxCTQ+IeIkwDEh4EUKJV1eH2DlnZ82Sz
1ETnvh7uJ4v7ry+EWsmDEXqN8pxmX43yVyA23pnXFGLNhq/OCx20IJ3kpZq/QBCdSyiPPPbIT0pw
P0KsypPmV1O2RwSmHvAl/6QlauuGDfrlt8e3snHQLoNBjNk8j/flnWEnbd7UUhd56Jb7u0Qb8FpP
s62+wFaU+c9fnQBNrGt50RMFRTZXp4rebtIQVi4DBjKTKyk5mzw834ZAtVM4FvaEPHDLGu3vUYo+
4IpTPUxTmJzHQhkvDtLBe80atl4+Kwc2QAO826jokPgt67elPsUOyu6RJ5XtvTk096k9fVT77lMw
6n9rjDMvlVeh5ll4NZH+QKs3rwlFA8x3uzYs3qlooe5sOQ7/Pk9nVUBGoBk204QXE+pHcJeddoq8
UTulYnhna49K2u7KeksIYG36XgdaJHuaPOmVsAlUpZ981LGl+n2TD0DIturea3sZYDPl5P9nCrqY
PKoihRKPRei1hhLsrSkoPg2B0T+aFQCy29tq9RQDluvMEAT6IMsibzEWdVxgduqNtYTvV04Dbkgw
f7T8ZigAFipuiAnJYEZ7Uvlub8Q4jhWJbP7S+nbLjmp13POthVkIrfXl1kjyuENQ0g48c7AflBTB
zc7fh+nGy3H1M1rQvVXSCZ4KztulGWZFHuJCFXqyaH7YsTiNk/MrKanoNPVGprs6IMTpIGKA8wHn
/zbULBVm9HYcegqg8UNfjsWlNUrMBaEPb5yPa8fK/FSdoboz0npx6Y8SuuVjxHdETWi41CldAaN8
Nmpz3AeDoj5VQanvtaoct7KNedUvnkAwIMEXzUXBuYDzdowOLmGoCg4hPZr8uQgdBOINt0lHdywA
rlPnSi3cNSxEYHd4VuA6Wx39EWeF2+t47aPSJUKIDng5ykOLZn/hV5av2mnmDe1J9DBbTczkxjut
jzc2zGogtFTofnCAIkT1drg8JMcKU6LMS8PuVJdf0cZ1leYzkle3B7S2dDBImQWCFfansTgDAjWR
xg4PPE+D6udTl6O/L9FMuB1lbTTocbD/8X+byTyL0Qyiwsa2zzxcndzKQN1/+B4jqpVLP28HWh2O
jWvofKjNXsBvA/lUdCuzrFOvVVqcSavsndCal9ZINnKUtTjEgGXA+5Ika7EN4mjQnMGCk5RPNbmX
FpSu5ojTlNWfbg9o9eB8HWnxgSj/dpWjDKmnaOURvwIXqYrHXsIqNDXuosjcm4F8xFrgw2QabpFG
n3ShfLj9G9aylfn1xWqkCmYvq0ZBHdeQEKfUQxThBXDeM6qox9sh/jx/l9sb7LL6p6c11/TefjgF
Sah8jPLMc0rjo15OaGBE+75keInYcbYBN9Br1+qHR42eQzI495mI74Cx7W//kNUPS740S/BQS1qe
2nY8qZkD9s8Tatnsa6lE98GG6xr+h0ILNUuqw3NnjStxscGTLImitmWD90MSf8yNKDiiuxFkrt/C
cL09qHk1Xk0uIN0ZEEfFdIl7qeLW7HI1ABJcTD+t4t4BzJjl99pkHPq6OdwOtjqDNtUqUjPUTpYF
Z8UJmgHGVM5quQC3cTERTf+HtGtrclNntr+IKu4Sr9gee+54JpNM8kJlTxIESCBu4vLrzyJVZ28b
q0wl30tepiptIam71b16LbI2vXTJGv/7f0dsRSACr8OSkRXjEhBsF01xbF1w7wTl9OzFdE/TDCIW
6sYFj5kMxxBCua69tSfjEWxnkDFihwaa0CuuevYpy6/rAZw8999Q4lmSEoJXT/bAbAJVxAEngvJm
u2HOJG8sWtAtIUqAZLkCP1ARvAE7u0ZPpdvbeUIag0ggCr0opgmQySSFVRVHyttDMFpfqxKcGiNy
u90AXRNMMa6Rheg2GNUePPjRrHUvnkiZ2as8bgD8Ho0HIRsoD7679vc/P0TASQcB0hlo3/hzQDnJ
6yFwaDAO8b8j6Fz2VSv2vWk9TXyN1UiXzWBMG6Jq4BCjqJudm0ljCxlTEABebn0NQNEeJz/NRoWM
vHe+CDtrrU+r86TgX8ajFqV+jLQuwpMQFPScLs2PpMLMD8TGZTWtnMYVE8uSBGodU55QtLkL1orb
caj4k82SfsWK9o0OVn+UyFCAwSVfBEDcorE2a7SVvFSQr2M8pAcjNQRY/VR/GPI43yvBrFsQEMdo
aKTuTdGNfK11ojuJBG8K3DkLMNVlFE4UpoJbXyEKGxO4E4v3HOJ/BR9WFqu74ChzznBVVG4v9Iu4
U2LIGYJfR+U+UOD0AXfeKFTe4VKY8RBkUCyyVuKhLmE6Nbk4/wkynLQM0DNuERFoOWxEfWuXQeio
w/WLpg28p5YWGzm5LRpnokUjPCWHos4PhevvOpHddKl312OEKeTQbaMYVQmM9ktR+NuCGp+6OFtJ
8HXnFsVrpDrgDkTlwDm/iiQhEIjskVG5A/jUeA+Bs2llrToTgJighoZ4q1FSqUBMKQUaskB7sU80
FvE9JVBZvv5FdT4FWvJztAV0G4Ct84WoEvThI8XA8ACpJJa8uRnqBI+l99CCnJMYL9et6dz/LM3i
gqcWHY4ljiExp6QZBDpsjg+ZVKmCg+DBLcv5Y5I79wFXa6m8ruwLHNB/FuevfOKaA6PxPD9Dt23M
mkclBdsUZn0H2WAgT0R3D47VG0P54YgZxJASFwJ37RpbiXYjMQZLMdCC8uAyxfCUg2E6q4IbTV5s
/jFhQPL6V9U5FmCF/jWwiAtem7dGVuOrpgKE2NAyvO1M/uG4a+B73TUHEBDtRAgDzeNa59+SDygE
MgN9vcQ0rNCbuhcLkoJOzr+7qbf9izWhfQKaO1yxiycLLRjpTFBhH/EMfCSj+yl1xZY4xY/rZrQH
8sTMfD1Ojkc+0FH4DT6d58chS2xoRALVlxi7PC8gB3Fz3Zp2o06sLQKqZRbG4LlY1MzVw1oWSgam
dH8FLHTdCmQHz9fUwQMKDhbLo4HReOTp9XNJVnqiWq/x70K85QCnrEXdQgUIvsnpHgZmQQep2tbC
OzpW/EyS/rWx1xDd2sMH3kNM3mLS+4KUFso8XVAyEEMoaaO4EKvbxPQOQwfwUF3cXt8n7ak4sbXw
7hWj6PEK2CJxkIUVG7Zt7T6oid7m8MJqnNYyLe3iPLRNUNzw8O/CCwvaytGsgb1j6o4DICLHTU0M
1B3+ohAwD+fMgELMOy2Jx0juA+TDkNHVwXfTeHHkh8o+X/92Wm+HQXWg+8Dvgrrl+ekrE4erZF5K
K5KfkNLYlYb3cd2E5vThaQ/idvDto+y7fCACNxGbBmL6PMZ7i99hQ6eorcOq916agT6Swvg8ZlCz
uG5Vk1edWZ338MRVlOjf+SQB1gANrCdgx+5wVjeu14FDe/plD8Z3A2z1JVuDi2huMwi60BnFVCRk
HZffs5BerzjNMelL72uZh2AN9tExvL42zflz8bz/PSENDNhyOhZQWWgKZGj3g9cGCVyCkQl2GFPE
yGoNDqw1BZyDhSqeP0/knn/GVAyysiH+diQzz1SRbBv7lzkk4WCvMRnpjsnMnElRf0XevyQbjPOs
NgvWpWgYlEeH+wezxcjOGGBGQxo7O0v3Wd+snH7dbmHfsTSUni6LTxN3FEoAMj3aGY+GwL7vm/qt
H9f8hS6tARYU6Ew8BKHwskQ6C9pXBMLkw9HwbnPPu5Hu02BvmpqCL/JOBZ+S+n0C3arjroRljWcE
rQye0ein4rW7zHtFEcg+y50eGDYeev0Hd+6FcdsXB5ms+GDN7hEb/J5wI3hkXhBZE6GcwkySHjj7
o9HdjxkY7qZvdh1V4xezrDbXL4Bm32ANTQnMucMFLws0joCmmzIcdRQBezQyP2oK7y1t1e66GY1z
xKkAfBU5FFiJ7UWmNlTe5BmqVUfOVTiyz8Eaikjz1c4MzOs8cVJZTEVCph5I2fKT2YO9g7c46U++
yXe0uJfFGg+B5jyc2Vs4xTZuWe/5gzoGBglHG88vxEb8gpu8jTBhf/3raTYJWK8ZPQeEP+hQFotL
AqgD0KpUR6d/slqxrabPib1WkdD4J7CNo18E5mjnst1mC8z4uLXdHWN/q0pMX7heONc4R7pGfaAZ
5AG5MvrB4KtDceViwH7MubAsYbdH6ipA1yD7V70X8T+x/bnnb3kdfmYHPE1IxH4adMP8GwBWvORw
/ZteLhexGjw2M0km6pPWYgNlEzCUP1l7dPEbuHubsd3UQkNnJWG82DqETtAcYaloRoN8aD63J+fS
R3df2EELmb+6NG8gY1CG4LdzHySe1yuO4+KOwdRMkAd4JSbkQB1/bmpMOHOTShpRSjq26yxV3vPC
WOMp0y0IeShoHgANRPV9EcaUyPOux+vxSLvhCFjLPemdvdXwPz3yWAzFZAHm+mcGhqWZFGqjok/t
OELqFgWqf0I9MwwKb8X9XZyC2Qx4270ZkWdf9EykLYkhHCOOnKGGo+g3Xps+AZi+mbJi5cDptgfT
Rr/Z3ZDBXdDZ1NyNVR4kx6IozFduJu6bFwdrM6ZaK4DjzGPOKPktY7+LrrJfWXVyzMaB7gJF/O2U
FPHuDy8PPlsA3RjIxvho9y6jYWClY94SLzkG9q9m/D7Kb9L8NhT//LEV0GEAMw5sDFhSllhMDn2C
rKWcAWA0jx9s2hYoHK/cttlabnYRPeZM88TS/FVPbmmXTvlgAotybKAFAzjOUdljFnoKSDUvvcls
8iqk/eP66i5bhrNRFJ8Ai5sp55c9XUknq7FrkhzbIQfAJ/BnKJwvd41reK+pYfdhM8psk1oF5hxN
CCOXMwU352BU7Xha8z9Nheefg1lODEKAWOwC+hFkeSGY2STHMgDutnjBVGfouF+d4Nf1dWscCGAz
aDMDKwf88vLJZ7WjbQ2QAzxafgyi9FRYe3CsJJtCpu3NdVMXL5d5SSemFs635dQPlByT4zSCEncc
i005cTBqAYPE62kzQa91miBQq+qVdr32PFEU3hFQwQawPLkik6Pdu4YR5R64hqdU/sJDZ35jPAN0
/hn0xd8oeuArG6j9sCj0o04F3S28dM8P8VBlhehdmRxTp9qLXgJjX21jaO9e/6galzlrD7hAk4KP
8AJaIktHuJXPkiMHcnszjY31lI+QVeqqcQS1ckr31+3pNnEufeAZCEgj6qfnyypnJjN/gq+BuiRo
bUFYAZToWD6p7tEYdlm1KywMI1bVsFZz131PMHH+prsDM8ASpFBg0NFm3EqOThHv2ZjmYeWDrNhN
/uKDzj3sGcgMDYElZAaJAGoKecKOFaSPq+SjIY+BB5GnT9e/oyYyYDH/mVmUWlrkfMYgDXxHZkDJ
luffoWq1Ek61n2wuOs+fC+X7BTyAU7N3FAVkq6XtbiKPNVrXoluD+GlXcmJl8ZioKt51IxrYR6es
xyifan5bULSwr3+vtbUszl0TW5NUY4y1JKAUHaErq0qkii3e09cN6ZeDtiZcLypgyyeYi0FAPI/m
/R+CY296e4s1K/5ItxbMgqJrAzQweKIXa6lykk0NkLIRRcYTWk0hdqwfn8lgmysnQLcY9Eyp/3st
eFGe31YoylAGFoU44gl7BdFUNCb2ikPQLgbzGfOkF/r4y8WwDs7AaMs4EvUYbBt3/NE7Y3KPAbA1
UUqdq0OSS2Zs/sxuvbgy+YwatyWLo6bh4O63a29fQnpyhHPd+JzSlXClWxjCPDrc6DsjCi92qR64
croanrUebloBaUj/oPD6v37adEaA28HYECR0QHWyiIkjsm0g55Lk2OWFvRFxU+3cwR9Cryvo7n8z
tQhIZDRyLy7T5GjC0RAOAPxPs7y9bkN33hBlZzEUSJQA5XV+3qRyPDFJH8O5gbnJunRTrqk+6w7B
qYXFIfCT2rKTAbF8ym+G3tqkk9xB5WHjDCt+QLczuJ/gJZjfiheBte88BdlqD28RaWzjyX7i7VuZ
rkFydKkJ5maAaMLTF9ne/CtOU10soU3TAqlJIaH5ARU7f58Q6OuMo9FggWzc81T1wDz0VKw0j7Ur
xKsBRNCAS15E1DyD9Gtf50YkiQ9sZmnGdzwrnYNoYr5yl3S7NhP6zPxVSB2WjPjQb5SFkpMReYO3
7c1311fbNP+K4/Ln9wnPYIqKHR6SGDZchDx7sgbMhIBqYcTctTGNm3hynsv+x/VjPh+yM/ASCONP
rSxCXg/wvDm6BgGmz/ksAnFTQiYwDUq+SUQPbv9+ZVVae6CtQK8EhBIXCJjKBOC79ksaxV58E3Rg
Bld5WMxofUhm39otakPXF6i5x8jvQMADVkIAd5fDCB4xnIKxmkYk67+PgdiaY/XlugnN6YNnw+Dp
PKODrsLCvVa4Xy2dShKR+NFmr+D4UdUKHkr32TBEO4clFG8vavxN3E9jVmRB5BtlFhbcejIYpjo6
V3zxSKzwnlpjeP1dp1qejFOT84c9uc+N7VSg5UiDqO/6vcGbfeKVOyboU49GkMXQ5c/onmXt5041
z+Y07HrJX/yRPWQ2v/XA/YvJgpUc4BJ1hNOK8UYLCBHw++EALX7TwCYH7DTwZH3yKo302It8lylx
18bTdlDypwWmAfRA+q3DnJWbovFvtoeXF/wbQYRbZu0DTMUYNw0iB6CjvevH7aa1udyzOsFUs4AQ
sYS2KqYF16hrLlsT86rxPwMzBuvQFTlfdcZzSv3YCCIIL7kPE97oh6ER5mMK0tIHVXkZ1GVy9gAe
bfkiwCiwa9FPuQWo5+f1c35ZXp1/CJQmcA5RbIf3O/8hg0/SNq3zOPJTsGbUeeOGySShG5uN1iEl
ufomKp6Hfh93z3XD6oeixuxpAd6wT3FjlxCLAqF1LIdqb2Ebh5DVRvWI8bn8/foP1W7Vye9cXMjO
kgCbp3EQoR7NwCAlx7BELH9rR8x0ydZn+74xvW3AyrW90rmC0y+0uDRWBXr7qkvjqAWJNWV3HHMR
Rr69vrz5P7m4mdhy5CZg4AV68XwbcgJ5zZ4lQVQ77k0AXfEhXXuL69fxr4klMKWXSVcgW6BRP+Wf
Bdq/FpQW+n41adDZAVcS8nowraKePf/9xMkUPTV8v2VBpJIX4MzDanBvku7nn38veGYMXqM7eqkl
ldmdyycLnqyA0J+TzzTcL9ct6A4cCMRwK/DYglDOIlaToCi8mgcUM6AE/B4yzIJvVvcDWPIdDtmG
pLvr9rSfDS8U4EQgPXAxhZkFbhxnvRlEnLreDmPYEhlCDdwXyfiaz50vy/K0ATH3r63FpYc2ZSJr
qw+iwaU/PRY8YOLt0Q1GaBdJNDe8Y9+A4zy2w740D7N84KjsaCD2n+dd86QF/I8FBUc8Y85PimIN
yOnHEZsIlpg6dLnjfUAkAChMmYuPycrWBOB/h+2LhWPwHAmSP8/gLFA/RZK2eQZWpajpSH8LZMTn
SdrWBlhX/qhyXu7MJh+3deV7b1CEdG45mCwxRQeUq8Kcf5QyVcyqTOrAJtHtXYgM3TRONyumBv0m
aD33ps9ZvC1VZT/AWZYhWmjscP2g6PKGue0GbsN5dGqZ/WStMbb1ROIod7K94x887+CZ1Q4aAxh6
W3FLmswYcfk/W/MlObnLVg+RHnS/4igpiXyhFo8P3ZiwH5SV7Uaqam2qQVfntgloTOiMD5iF5s8N
0mawgD9048hIk/HVL9v8YSSgeO0RTDdOzb6rKfYfjdEjESUF/Wc0TDMJhWmpI1gL1qZedT4A6Rmw
QCCURLtzEXQmWmatVzEjYkb5rYqh8iWLXVuCLBPsO2Et5K80XgMPaG2i2O0D4jSHnUUkIMouWtni
k/fGA6u3nftFVmJjKGTy3yvzj5ksEf4x0WuiDIw3FqgSz7+3RGUnITEOkzNFk/2RqSyk9t8EN4oe
oA+9Y0g500UExdyWRKzJ4ogNzi+akmdU4VYOqs57npqY/35yUKu+z2KRwMRoPQfeXdLv3S66fu/W
TMz38sRE0jlpRkgSR+j+3CVN/G0qzCdi0pV3rzY1pLPcOuZPZue4OAAdNh+UAzKO6qJ4Yq4MK/DM
qWF4RaRqw4oi2HWT+NlNwzbpmg2X1krk0zmYkx/gL5zkID0DSDH8AFHgXZJU90PhPfSF88qTYQsR
5LXiqS73mQdAwUUIrPgFQ0ceALBQQvgJGi3khgNRPfprCl26SwWEEx4YM+MOXqrnezeBxBPSKRQm
Up8jo82cN1TW7BuTtNZd0uXtAa/NbKsqQMiun5p5t5YRBwNhuGFIJYBtXlh2OMkEo8geC5W9ozx0
dDNnKwcgdPJyF4zC3hhkCotmDXuv89woq6KsgTm04GKqtWmdySHdhNpqPqoDNxw4LcQxjGMb5qaO
m/ovYjnyMIxsoJDio2B4/oWtFp47S/GMS51PSfqLBU88+VTLt+tfU3c0A6iiAOuETgcEJM6tEGVl
nPc2jdAU3FlwxH353JdvWSVCy1qhoNJeRAyiIEvACDbKYIutqwfiINTOGaCZ3Ja5tbXT9g5wvbem
NF5o0N9brnixcuVvy9Z+N4u1MTDd0Tm1v8jS6sbhLc4VjVQrQ07fxLQPahIq9SQhqsz6Yz/+uP55
f1N9LE8rJrHnkUK8CJFan3/fGBuYtgWnkWFWKRSAa+B7knJKX6AL4v4IbBE/W5nCe1CmMXtsyTjt
mzrOUCLJO8jTsnc19jlY6Jzq2cfTdadkNj0LFmNqgrMvJVia9lBHqJFn9sMKeEZ7NADym0FJADMs
6++qCqDUTRIaeV11gwrYvo8h81ruXQzwARYfXv9SOp+FUAbcPWjHQaC8iDesdCpL8YJGVeDcxnXz
hvmFj+smdDf41MT895N409jQIKtISiM3hlgU/0A6uHHj+3b4dN2OLq4FyLUgk+L7cwXv3E7SgcAc
zAKwY5Bsw33P2NdZMexkYPDb66a0ewQMAxgasEGAt5ybyhzVGigf0MiWzaPsxA0SrDvF2cs08ls1
rBH9XQ5CIbvBHCCGt8DxAaqphT3PqE0vbWu4/W7Mf46oqm1KAqmocDB7Y2+1gX034U08oZOKSYaq
ha5mkaMQHFYZ5gRZI6HX63BzxbFoPzjansCRefhp3sJVcqNsfOWj8DfZ7g24Mm58ua3Xhoh03gs4
eQztou6CYdJlg0iWhd1YU4A82RqevYz9cDAb4nNwhKYGSIXRAiWi2YF76KUqnIdyWgNZ6gp7aB2A
JwOPdLB+L/WkbJUPlSx9lKF9GhLn0eHZpmlfMSWNBqm6qTzM1BZkY5KViKu5N2d2F25zsodEGhw8
iyUZ/wnK8V1a9DBAODBsnWyNW0izl6icAbSBKV3gKJYzk1Ptj5hKQEVfJvLVg7Lz6JlN2JjicP3m
aBeFdyuEHWdmh2VOBqjEUI4ENX1I9fm3LBvrcGJTvHVJ/zkYMn/lotqahAmoGxNzTDNfxQVfU1LZ
HemIgFMA7vGT57Hkmdud9UKEY/1Kp6DdznTyX9oKlOhTadt1CKqs9BFFRmyvaqz6VnYpfaSp02+z
lCS3FTO7jTSaPpS1222SyhzCts7JhjV1/8C8yToObp2ESrTNhgRx8F4VSAXxsuP4nKm1u/49dfs2
i2SifwBy5QuUbOBMifDbnEapgsJVhV+/y8mfO1boAGEyGM10NHuWN7BEoI0rDIxHFPo4STDciOrZ
a+hKJNL41FltCFiNuZB9wWZam3EHcZKM4gVXhz1zD3HiPgEqecPy1AgtYqycRK1jmXF2s7wC2qjL
QDvR1G3A7DgXxoxvKnVe/VTeD7k4jpMN1Q3B4Nnj0KyNXZq5LzwoVgK9JvRCleA/+/PRPYmLeRHn
ZgpunGhouzuVJ/etR1YmgHS3DSDCmX4HUPcLcoU+aafawimP4qaw74zArl+HssPUup/TW4cN7so3
1S4JKEwHMEkMxy+9SGor5VoMfQjLfPJyIPiSNcFlTS6JzBy4EWBGNDySNp3stqyQS3LzScSfbRBy
gGCuguboWL730z/d2ifUORC06DDvjw6uhkjSCEpzEAhyRSZu8DB/sA1xVwo6hE4NJYA2j72dgX7L
9Wut+5CnVue/n5yNoC6YaAyU0QdhfYIu1XsnUYS7bkP7KUH8DXZiYE29JV1eEbtZKoABidyp2+Rx
D/mhLDSmr6I9du5L12TbcVhJBXXeygY1A+ggZsniZem+apsemFKTRkmW/RN01mttBlPI4jUuYZ0v
QajG1D2UWkBvNf/95PN5InVljmZ81Kfyw/HkbaFytiGO/9PK0AOLpWvur39M7TGZOfnmGbW56HVu
UeIZgrOp0Dsm8QAIcjtug5imO4dlYmOCSHaXIIvYjm5crUQAzR0HNQeU1TG+ML91Fq87QMQdkA0k
JFJq2IOCNBwsb1cMANiuOBPN5gGkT5CJodiNbGzhr2r0WPsps73I9fqocvJPvVF/avna8MAlfQow
3CifYDINHYvLcGNAakPKpHcjaxLm0xBPwVda8CZs3UrNxORsS3q/fqAFop4jChNgYSvYQ6Ep3dOO
whnUTrGvAn94CPrVERjdR0DaDyQH8Eozsv18n9HSqMyJtG6U9PTVqMyDB3Z58NjHayB9zRGGyMwM
XMNQ1DzRfm5IcDOTsV+4kQMJXRgJPaCxakR5K90Te019SneIwB+B5j1qLGhiLA7RxKEfKEbhRrYR
2XWxdTAVSN23yX7942uChwKKiWDbmqEPi4tJadG4UJj3Ijt4ZUSEtvk4mW+5+1Aa953x9box3V7h
YQKNMNBMXgIzJctLvwq4F3lJrzbGjAz20g60TRX5CwQg3mb/mVrk6jQ2fRtD2F6UDa+ufIG87oqz
1h6HmTB6LvxdejTU5BTt68CNek4BXqNjuuXSHG8zYkHuR3nkYQaSrDg1rdFgTsYwUwnfsjiDvuAd
BZkYbrxpb2Oe7HJ3l7r0oS1eWLYSGjQOFGQJiOnAcDsuQOTn593DS7rIG+pFhV38cpncFKS4VbX1
2aXt97EvPsWVvaZMrDsgSP0wYwaSSVhfnEaIT4x9IHAaMci7qURk2QeHFNvrp1ATylFLQwEcIQDp
7RIcWsSiSPrKczFk+CRVGvprOmGaOA4DGGdEpR0D8xcEdlZakwn106gD18QojNBIyVY1vxR5UgX6
TMk+GN6vr8meS+eL+hreG3gszni6edLrfLdk2jWdAJFqBGnk9nkaFLtLWe7vXQsUi55EQdP3AaKY
ssncTMpv7mvaNU91Odoblmc/JZFDlGMa2Gc3JXrSSBRjspd9A7i5AIdhCDw1Zryv/2jtRswcK3Nh
zboodbkqK9DUhI9LqizMBEppLpQ8VozorszcA57racidlkNCtgldeFJ1bjSZX0YbN5UEoar+sWv0
3S21cj91K0JHH/RegF1hjmtxfhvORGLYqRcZMn2roUrOzTXQiC4wnJpYBH3GBrM1mtiN8tqewkAZ
N8yHA0AisEuUWLkqulILMAoYe8e8uAMAySIMOY7B4wSP+ChpEn9TjnzrGO09y4pd3znfDO48pqLa
2UX6uZuKlX6VdqVwBUjUEHJxUxdHehKG1dcmbJdtva3rodkZGPeKStfqbzw+VisOT+d88Mo154oL
BC/oYvOk57YtlxNBidqC7Lyz70cb2Ixh5YzooAIIGZj2RAUEtJP2wo41QVLGzfBNufC4B8XCTETV
NPrPUJZ2s7kA7uwrw+wg+mO6701sZtvAF3HYE2ZsKlPwPQSM2Q3JSb/JgfvcuiBZe/frOjuO3YDa
Vxnnd+UIiZ2kArbWAbvz15Kz+Pb67dVtD5BtSImQY4G5edHMy4DoYxZvaBRUxpHF/mvsyUMC2Glm
r3UP1kwtTiFxYoPlQgKWKUqMnnnbiUqoleOBNP7zF4tCagJHgSTlonozFqoCkhGVlS7z7ioM/Jlk
17Xe45AYK8m7LrzikfevpXnNJy8ikBc75gCtpKhpvxeFFargg7rDFjMYodP8yPju+sJ0nunU3OLQ
0ZiVaeGi/8J9GyRds4M/XLegvT7/LWjJdgsMpCKMwYIM3gbvm5m6IeFr3REdjANkkf9+tmXtV1Q1
rZsRkGCnGRCp5JvrTu8ZrR8UmExN2r66tPopY2MPbaEdxJseS3uNRUC/UPh4hFmAjJbVNw4KxZba
A0FlNnjKKrJPguSr7P9YmRqvLsxg/Gtm3tGTA5LkzHEBY0JhFjQFeWB/uFZwg+b+yjnUrgaCOL+r
fM7FqK4VDNKmRkeiNPlSpt9k8ounK20J7fVF0fa3bCq6JouzlzFS+EyhgcaMR6/ERIkHLEj2yeaf
rp9AXQERowT/GVpEjFx2LUYPUcuOx3pbNcOG0njTqOcKEo72+AWcpm1HwgYMXeOasLP2fiHF8OY+
F07FwkU5HKPaSULwGWPyVWbqCyR+Vq6wfnloCcxWPBTsnfMT4TVMWg63/SgxvyYJG0JDVu0G2gc8
9NMGQF5waJHxWZTGrYKQ1gA05vUPrEts8fbAwDUY5IDHWCwylmZBIAZHot42IYNoKvlPa7jFl7Il
/YsRmN33Ykr6XTY2bZhm8bSSEGgLEbgQM5ARclQX1UyOqr6dCUkia/DvWJnv0bbftnG3sez6U0DI
fmTjh0yyH87Q3AJ/fMy4uqNCYZBa3YmO/rr+OeZzu8y5gaQJfhdXZ0jV+X70fTJ1qoz9aDK6JMxY
qx6SMhWRmTXjS8MCd5/Y8i96979lPDFlBNdzgRzDfHTBgXPzIxukR2AvkwC2uF2YFeplUpO5G+3y
JrG6Axv+Ar0DkQ3AaAAOBAH4cqwyCWhq1hPqWm3xrXU/0Gj10RD3g8Porfgk3TgBTIHeGa+neRx8
8ZoxYz5NvLP8iHApZCiMlG6tsQYWMW3k94lVnxEC8tCuzGbXM5PfgVmQP/ReI49dr9Rtm7HxUKWO
3IzG6O8q7h+vb73Oa578wGXy47PM8O0OuzA62V1bIlUrmlD6fz4wiQ225t65j8fq8lHHG9eMmQPf
DGKZb40b38V++R6DeuX6YnTnGD4F3fMARJcXEgccXSTf8BHQAtAaiEYCBD8+1X78YRX9u1PLNcyU
zlee2rPP7w1pA681BguJ/WRuoar+FFdr1V/t/gDpiZgDMC76Yecm1OikowcJ90jmNPTL775VbWx3
f/276eIamCdwPMHHCL3EhTt0c7CCJmmDB4O8LSEuMxT1ocoM8K6uwRu0y8EsB9aDodaLoXoxtf0o
vB6dZ2f4kCPKgRN5RUl4ZUErZpY04+B6y4aqhhnLHaPKTQ945O4cfy1Oa/cfAyG/W0azkMD55qRF
PtQpJrQjKx5+Jrx8sLm70srTHumZr2MmA7uc8UvwUEjwIkIeH4hNPjkh2HElAzyDJncuxkyuHwTN
d0NUdFCwgtAfGlPzrzlJ1cASY1lyzuUFf+VFH9oKz7o13N2akUVyYyZ5p3iGErvNxN6d9qNC3zdY
SeI1WwOwKx6lqDEiY186XuEX1G4ksB2Bqd7A1QYmfbbG5LdiY+k74wTDivUEGMVQxK9JOz7QfHq7
viGaRAWT0gQZNNIlgCMXHqaCzLC0ROFHSpY3UJ27V03/MhRiqxxgvOn0HVDkr5j3WYlbmlMHTzBj
Unz47QtsQ2phVruB5m4kevMWLz83xCTWozV2Nw5rD84kV4DDujg5ux5wws0SiWg5nR+8iuVmZ9DS
j2Jhv7j2F8k+kgefT9uK+OwlNhN213IGtFrQYS5ZWJEQ+U0Mmc0dc7n5vctNcQsU2toO644qmqW4
DbjkELNdXHC77ippo1kT2f69EX8doJztsDUIvfZjQ6nRg1LIjABf5Agsc8CI02K23wI6ZkZT7SeT
v00F+YxduPNaZ+Vq6M4UUK+ous/VRIwInX/rsfKMDAmWFzVctGHj0206NV8BG9wVv/UgjZ8WzT3g
6deyAE2YQc77n+HF1wz6AG9de0QhHjw8fd5tlAdeNPujp/H2+rXR3UwMKuPm4yhhyGqxRL+xWzV2
vRO5pKabBl3MvQeKpRUBIt168LIl6DujT3rxIS3a9RZXpR1JPFgGh9xSYYOA0mi28G5rR3H2iosc
HaUc4E1nOak54pzvWoZu7wCsrR01o5MAkgCqcId8qbryK9g8nZD7EMqq8Wq4/iF1Z2Wm9Ua5GQjf
S+ad3E0GNx8ctNXlfWX2OyqBVXCy72A57DdQeH53AsMJOw5+2+uWdVuIXt4M5yKoli89AqBbOUDu
iROZXfeJieA+n8SK19HdbryyIdU7k2xCrfz8kxYpZAIYZU5UNAfQGYWxse3Y1+vL0G3bzJSLGums
F7CMQxhTQIU2KF3UWPCkCq1efAhoEYd24Re/bFBVHTiGGrdxCUKU65a1q4PbwnkBPvsilhdl4znS
NJzIagb1TdJ6+EyhXbqVdr/Gdag19btThFYBZsEXHoxP/mgTo3KjOC8fUyoOucXu4jJbKb/ozWCf
gNKBLs/yClgZacrBr9EBqR+r8a6Lv1Pr7S8+GpgMkW0DbgGswPmRoEaRNmUWOJEq68+e2x+CNP5R
dfR/M/O7W3GSZ02ozMZ97TuRgPTqtrShLDRCSxpPQ7YmO6yLLmiV/f+KftchT0w1Vt6l5pgA85D6
lR3iOWEcBCnd3dh0+cYUaEb0zrD2uNdtFVBaIBJBFQv5x/z3E6uyG1N3ECa6/hN/7+PqyeFi54Fd
6s+369TM4nXkW4lgXum40WiI6lOeuunWE8L42k9Wt2ZqfgQtHTCQnni/wlVACHTxSBosUzgOS7wI
VQ03VKmrbposbTYV8XgXpklWPohpHG/Koiq3tIn9jZTGsGnAUoisZgRMIG/zQwuCxN2QWF4X9qbJ
9003lBu7NJs7CtavMPPbPpxIl975ZXXMAA5+NrM6B3+NFx8SQIRuTMw0bseyC0UuEQd8C26r9j/8
lPYJ2git+YLoB22gvu82PYN2uyFsO0xL85tnmMY7Ej57Z7CxeWjGAY1KFLuBsHaBHkVBzApzz3Re
vTixwixl6dYtVHtbe2V6Y6p47bWuC5+4y6iLoIPtXbSvyyodGrcF8CAwg63jYD4F0jDGCEB5/n+k
nVeP41YTpn8RAeZwSyp2lHq6J90Qk8ycM3/9PpxdfG5RhIj2wrBhYIAp8cQ6VW9Yc6xd2gQ81OlU
/fUknJ/CcWiNYWxwcmRt/QAI6ZRnrocAlfactiYuLdoaRW3p9uKBS30TgDlO3LP136i1VzWCqpx4
a/0wjGHH6+PjlZtJGOp/IWZr3wo8t21jhdtLkjaDpL1YvXQoscy8vcWWLrCJqc5rHXlSwFmXO3nM
ol5IG0M5IQXxuZbyu7Ec93qiAjfwsSCEGWbH0RrwYGH4ULSlp0hkMo95QRKpSux/9Vw5DbrpdGZg
l26wkl8srD6Si6n8jDgQloOz7Zz1biNkvamcdNP65cm1+KlRknyb5IK6VTtJX8kVF7+Iai8NCnK4
K5Wtrq7avmlBdxlKuHVlbVO0K9nM4ge9izD9gndHbodXndXFRGh89yXVrEMj+Pdlg0VQk37YKYSb
kZwJFCSQK1bFrGUa6QMpvExuMYTuD0+n+dt3+RezZwPfXn3TPpkdujSxWXuI/uIrMwc9ILrUlbHr
Kqeuzv8IruTb5qj4diKX/ykSc81mZc/CgLwcPjRRGxUzWPWkVvVnNYy2ZpLSODdXHl9/rRHmXzRJ
2tBdQVr4CoyuymNZB3onn+oeC7dBTIZ7uFfa1jSr5hTUmrZJs0a0rWpUXpSgal41sR9shdsaC6Yy
RNxZNwoewrVgPuChEhzCYBIfCdx2J2t1/zU2e93pw8p8UPKS5oEpoOCtyJEjeW7+ifGM7pORE0MN
Ks0ZlMI/1K0LgwA3zGQnu2p670aUUG0jh3li+Kp+wKOjfIYoFN9bnutvhugw1s2xBDdpehsz3gDw
3Xt9vOkR8xKc3nM3qW7eh16hPnJr8JJN8nIjwsp48ZFrczJBLO8ls9XOIP29f7goza1mhdWuDLtx
Vw5msEvbrAL+KHZO3nE9NnoROCCFjH+GzAiwvQtlW84bYaOqVb9VXDPeUUMKXoxI8A6xVMfbuhXX
bJSWthcVvokFjnwZCN/L9ZF4qhLkvDhPCMjapfRimo9J+j2KXm8v+LUwswTUHYqxVwbCtFJpa/KL
Yjz1HLGS56/srIUr0QKOOYkIgInj+XP5PfAxU8MPcvkUIo82FMk+a6RDbsI7ycbCzl1tf/vDlg5A
fAJRB8c/D9/62Y2Ii29QaKkiQ5muN70WPFVhuFIrXWqrTX6diLpj6cpNP4sBUayqm6KSTkOga69u
b3lbI8vEt7gvu02W69FnDP70jZir+WsrDN4xzeXBCeXG3SQJKVDpB+VbWojWI+ye4O32ACwNOLRc
i/I6SRY3z+WAl2OreF04SidfifaBlZgbUW4eZbfs7TBP7utytWSwNOQIqaHcBKBuYjlfRjQTcH1C
yftWT2kWGz/9SHY+/k1Q6HBgxDseiOXsEk0Mq1YDvIFPQn8Ks++SZzo5LdNRvWu6NTHUJQgXjjP/
BptlImWX9gNtWxlDAFy3hAFxeaGQXb5Mk8HFD+JOq9P0kIVDTlULNJek4ON2+4OXhpQ+1sSek4Be
zu+jVlfzxJMzBbBL8U+jtM9NtqbTsLROACGh5Qz/EUX/2ayNRSL1WJTLvDPcw2BuctE4ZOnbUJ4F
cQ2asTym9ON4TVPdRMHjcolk7YCgTpwop1yutyTJr1B3dhAv9/QMD1LTPofo86p64jl0qleOuiXu
KWFpwqM1yZNem01oX1eRHmRksEoRlZiOqPe1b+5lLvkQueWxijRbinKQp6bwTe413fYtb89Dq7eT
iY1we2aXhwI8G50P6MpXtoqy3zT+yNV60qO7km63q3EMej9BoW5cdNZkKdr4+WMg/rwdd+nAVykh
w8GFQI/0wuUMSFlkqQJYppMeNrrdBYm6rwcJvRxRgGRr1mtSEtPymecfvBkQclQpSLGdLuMViTGW
6SjLFL20jY/LRuKJThttb3/VUhRQ66h00fG9ZsANXp7IvZtop9r/iZ+Sg9zVRhpXrpTpipp/Cj6m
0yaRAXbPh87IS88H5qid/PDNz7d+tUVLNAo7J+hR5c3rjQma4fZ3Lc0W3UMRRgNH+NWtyQ0W9L3V
8l0ir++goGbuK4exC78JarxynS2dNe9izZuYYBLCgZe6dopECTWlYAtU/fbX/N1h8xFEAWOqs6Ll
wSvvcjFUvVHEiTlSHOpS/blOjc7uweVqtiyMTY4xT/PLa/P0MLriaCeD7jlBF95F2mOnqGgHdHgw
OHqRaE8418JslFtXdXiHlIWdDVJ40tpEea6oQ27hBlIPCYZqG7VKWduuRKbNlav/GkTDP45+y0oc
hijYDb2uf81FmNBeYg2Opg7ZtlUK+SVvw9b25LzsbCNznyxOh7zJHc/bC/U+NsTmj4++/1keg9+y
Vnqf/VRKt1rbo1KfY1tqxkN8T9IQ2d2YdTu5H1vb4u46iG4Yr+zppdUPcR1oPskIhfPZHkvCxuoK
uacsNXqaHct9DIpo2IiKv7IDlpYjl5BOCXuymZ/fFUJOsqZRoT9ZEM9elBh3hbZzwx+j53mvRTn+
B8YBXRWuCv6BkjZ/NENd1gZJxUIEiQv8pmuz3HZdma28kZa+Cs3Hqd0BR+mq5EAOhSw9EI+T4EHY
FVT/ERbAXvSaB6r1m9tbYDEWFUpSe64izt/LHaD0A2oz1DBPQmuWDsWI5C6Q3HI/xi2VOBlBzfPt
gEtrA+gXEtgSn3BVCAhbqetTtdeA9pmbshKAJejHEMHg22GmnXu5syWK/kC6yIInwfvZd0lCX3dx
DCUhVjzjaDU0aXzat8MI/jquzf4+6LtmU+adtr0deAHcR2TaDlRW+AFXR6SmxwUo+FCj4NzuM1F1
ukKw3dLgNqvqhwR7G3aGaKMpYTlSm/4Uxo+L5hGZFULZwJiKfvMrVVSEJux09SSW+VHhdrWxoNuV
afLJLT7s+w5vfVJFlmnxgNGZ66NCSfbVxKe/0yudM1mfh560s8Y1z+frq+4ijDUruASJCINpzFWQ
p3Ft7AvNTVCDldLPvZ/KJy+QI2rBcR0cxywf/jHS3n9bmdbrdcsvIJMmU4GPdp35JmHxfylvrvza
1J+hNgELhAJk617iJMPg4P5rBxQOQi7fVto1um8/hWu6xgvLGrQyzAbNBLWpzakNWaEhF2Wg2RRw
88TKz/EgfEfDEccpFEratTfywjfDxQRGwiJCsGl+3AllqsVyVFjwetxN7u5TM991rrCyVaflONuq
XBaY001vYwigs61q1imsVLNJzmbQHmEsO6p0CuIz2ZUjjruVaZz+slvBZjm31HWqINV1cm6yX4y0
XQE5UIrHYPDudBp3Xkx1rR3yqYJkV621RjZcOh3AfjGYiOlQ35279PRqmGR5jSWQWOw09002H7QC
LPVhkpyp/WOubrXgUV0TnV8c4ql4LVN4416eJvpdbRSDJaWR8XM5h8Jjq4+Om74ibn8QkZXpvRXs
zMKiYXuAoEKWXb1GHpUl5eagN5lAgM1SjWlHzR327fY8LgWhHDplbcjC0cK+/KA80MohhHVzBkq1
Cbs3Ex4cadvtIEuj9j7IdHe+G7XCTLC0H9QYFa3GyaLfVW+RgP0Kwr1urnzP4rp4H2t2ZouDhdVa
QCxzLGh0iVuBGiXcc3tA39pvhl1tNj9kr9h41nASYhpU/3/fOsuEDXC3lhrq8XmoAifCJqKsH/Jy
7xUHNVzZg9cpB7LsqmoaeLqwDeZXRhyAOpA7JUbNhRKq8lQaTiftNH0lzPXz4SLM/MpIYimTuPZZ
Ir5sW2Fh1/LKA2VxEWL1hlQ/Tfmrp2QgC37iFzJj1n+vFTSLzJ+yuNI3WYgBpRIm4tQnnMJcrkGl
KjLYgHF8btPcMVDfSsdXy/8wsGCy0fw3yGw3gVcVRaAY8TnLnqLgdy/fZWvdmaUFTgxKHcjRYdM1
B52XMfq9UZEzHTx/tOZr5t7V3n3Ky6TRf+rGt1o8COJG9Le31/XChcl1SSJG/4T0dq4qUJt5ULkD
Mta8PeThaKjHqvtRWvkmAN9bjSsPn4U0hWhTIj05yeAvdTlbVFKrJDYYSFTdD1L6XQ0/W1CH8/a3
ln6Jw7vU/S/L413A2cz1g9nSJA/jMxLU2zz/UVXHFGfD22O4tAapbmp0cqdEQJ+dg5GVT+3INjpr
/ZfW/yZkf8x6pXm3FmJ2/OgVjE0U/6LzWG09S0Kv+1gH/yGdmXREeFhNwlW0Pi9nR9EHKeFVUpxT
s9pJg7jJzftCrldGa+F442hDEgtdp4laM1sDreDmgIirEivXdqOoh4h+TBn8xgjl9qwsxrHQXqaG
CE15nuX7Qlf0WUpZVLVKux4s2wyaTeoNdiV8vR1pYXIgC3HAgfSDTzkH4SpanYRuI5bnIo02efgj
oBRZp/LKuC0UILH5ehdmNnBFn8qmX3d8kJRv/DCkaJaBJmwdT9lGQ3NAJNXuCsUePu7kcRl4tomG
UsBnAyX1czxGTqc/Japsp/LxPwyiihcPcoNTFjYdHe+SCaPQPD0bma6y7e/aoNuP/ZtbrhzkC3ce
XouweKnQTQ4vsywCy2TF6g3WXhcNR0uLNzQ4V9K7tRCzncppqjSBRQgcd3+BjvwtU7n68FBR+Zgq
pzLQmCt63BjITWLmfnEewvhQVsmTPBQ71VxLiv8+lmZvgYs4s3mPY5laHTc4LtLRcEer8HfZGgYK
LYnyEBmBdByRIXeUOjC2g9a5duQa5mOtGn+UVtTOhSdqB9Sx27fRizI7FFKEXQo13Ha68UfIwwbC
9qBtSjFv79UxiY+l6v0JG94Woyq86kWhOpWCM0bVm5+DtuU0MtRPoxgqe6EwrAPamu7rmInyo+n5
8WdVSgNHrywE97WBivwg40reFKljFK5rS6UYOKHUWE5qjdnB19NyV/j4z1aeqR6GpBjpKWu9Q23T
O8gASzZNqmVQlQP/NQuj6jgmWLf5naR+tlSsrkGTGa9xY1R7DHaaL22RNo6r683W80uLP7XEZx/O
4r0p5fAyTcn7YomeTj8abVdbpS9Eg2/6Xy9U420WbP3sDtmJ6A6UvwZK18IoJFPTuyguwHHB1bd7
IxRtrZeFfSNq1VYphcYZUhk4eFwAC2zUNTOxhdz+Yu6nM+/ddtS9NBytlLkvwj+pt8W9xhahFuXd
0bfW7p2FHIS30F99GXbmVUXIMypJLEI3P8uV7OjDuRC+KGNog106htaDtAYTXdihFNZonKGktICU
zi0V/wFVzc5haWxCKXgK6zXc4XIISpRAXwwQyrPRS8YYERIjys9dMba7QA2FXZ2G5ub2ObBwwyFL
jXQN2plUl+aFAT+QhEZsoAJ6Va1tAiPDz7LGBSJzhQeeECvRllYEYh/gUkDJoQQ++yaVHRtgsEI0
vJZG+RAhNVmLZzcJHewBV4645WDgriniQDibA/TVIFWquIzzc1oc4/hNIwvxLJq6RWlX5irXfkps
5gcdtcD/RZum891iF8zew3GFaB1AEt8dbU/Y1OY3szh7+qci+eYhSNomP27P3tKqp8EGYgTcPFJx
s7KO5HdAdjorO6spIgztsWwS21UFp+4PQb9P9NK5HW8hS6E2hwf8dP9N0t+XHzm4sjFKg5ueq9Hb
CsNDjwy/vNacXgkyB37VXlk3Qk8QvxLvVS88doL0WLjjx9F5gCT+/Zi5OoJU1H2GhHd2NrJvbfRc
jb1d8DpaUw1Up5xqvjJ4sZDbUyefhANng+Z7nsD1kp0TdTQOroqzYkHN30kLhP01pRf2oxYIGxml
VbpbRWCjl5DYfaBLd7Ve1uewToKDUjfBQ4J6m9P44njfo5q6HdHfeKkTJXT6XFGdYBCptmNHuZG9
OnYyXDze+lqz9mnQjbZcFFwBRf4jr4M/bZOG+663mq0gmsnGK0zPKS2t2Igakkf5QGmX4qeJjKic
OhJvMVuSu7Pq1oOdpqVpV0nrr/DVF0SZJpAfYo4A76lazM+7PPIST4qN9AwCD8xXEvj7fAiQig50
8Lq9O3RPUpSZ26IRv4VtlKDCrZ9FP4w3k4GtLaWpcASX42+S1Pwkqmq0URov3AjwQe9br3kz4myt
oLMgsHH5m2evNklOKk1KtPQM2mefNsIXq/bv3UL6YgnBrlRaJy0H21L7AziZh9AFZjau5bxL18T7
YZuvLsuNKhwx0rM4fhOEOwWD7o/veR4laDPy3roG5+qWmdQ5qdE5K9KNNj7myUujfZyfxl/9Lshs
ILNmME1QIuk56b6HzREhrm1TPKh+tgNdtPJBC5iQy2CzITOtRJQtZBbP6vC9Eu6R4nEi4XPaT3nS
W2Y9i1q2q9R/WtR7IR+F3u72gC7OGJhs7lwUGGE+XZ4H45iZamPqnG/GW9R+s4yVB8rSvUfngg4q
jGP6w7NLwfJjD/0S/v7cfG7HexfhuTD7jA9E3yYrQ7l0/4Ccpz9F5o7y1Gwk1UZWUjXi/jGmsm3m
bXrx1evuquFXVh8S7fvKwC00FmA4ofGIRClcwflJWoxBBHqWiYvdurX1LpdbJ8Qf7MBvw5uhB0Dg
azBOxjT1d71iVhtSxQ5j9V6HwSDEB0swJRs5gmBndol/p2M4uIs0M3bApceO4Oeqbzdikb9WudZ9
knRuuTC0jKcKZf4XsSpeoZdEKOXUP7Uhbl6TODBeUx3LEp7V/bGXAsMJtCotkPQ1s03jWd2vMghr
JxULdz/oLibedZvZZT6mr4ncVR+HjpADwEfGl4O0lCrZ5dKiB63XstAUZ0I5sHeH9K2y3lw1W5n3
6yXM2gXaA9mMuUCC8DJOFnB/ZXocnNX4Hy9JbMv78Ev+MsBsDffGoJeWlwbnIfii5/+0ZemIa8DC
BULwFAQZB9jAwKPmyIYhHPxcKASfBKDlZUJDKjoU+mOYHhv3LeFZWuOban1v/D+N/luw/qTBwW92
UVmtHAhT1nSZIExYcMxa2KwmGeRsF3VmnI41qj/nzk93RS3aEY4HpvajUbeNcdbFU5y93N5J03F6
FZGuIx1HVGCp2l7OX5MBwq46hYjinTnSd7HbDiGorx+OQrdRFfkH1hAExcsoouqKEe8OcsROAdJ9
b4WfjO6QNMVKon99CuHf+S7OLPWWFMFs08mtLBa+U55xBOssW9lGtwISnu9ytpKpXJ+vl+FmjxjZ
9HrZ8ggnKl+T8OT6+yH5hghsqAwr2+w6E554xbzXdfAo13hmqS4DIU17sMaevmsi7QWV24OQrQkx
Xn8QYegMw2QGrc0xfjlPeaiJ4xjVEhYR6cFN6r1Q5r8lpJ47dPaKqllZ7otfhewj/XVAw1cP2zHv
h2TAp+iUCO2dFri2mYq2KP66vfiuFwXvb5Rg4E1zQF1tbk0pENXw2Tyl39+HRfdSGWXMzTD+6lzt
Ph3HT6a/dvNebytiIi89zdUEQJ8teN9vLQgGsXgSk9y3xyjBFtn4rRTdoVSitefL9RlMsEl5kSoE
Mhrz3YUr0eANZSOe0v6zm3xLQIHdHsGleXofYLatskAy8zEggDnsu8mLW0AKfM2UbjkI2aWhotVF
t/5y7clmmIx6bYmnQU03xVg7o/CiVpv/8CX0C3BooHJ7hSvRDLlQEOcVT34Q6Dbyfvoe1ACkWBQu
Vhb34qxM2ReYUdxW5hQOehayNxYmy07MP/lh9kmT4rVb/q+L1+XxzdQDxqMqBKrjqv2hiF0Xoe7J
9+ihh3gKh5wvPhRF9SagX2FIo+p4ZfUHkkVu+35waPXsQMfErujH6UW+vT26S588YZlBCnDUM4mX
UygOg9E2riadQsVPDmavJZsiN9Z0kBbeWpN2O0chpQ46MvPagy9ooecrgXgKcOaWPqV6tPeB5cpP
cpA9TAAIrXY3bdw72fjcditt6KUjEkgSNrqopKD3MjsiKT5neSyN4ynqMVix6VaXjiZEzeee43nX
ymJ61JShXblpls4TFGWliccloiE3K7ekVJurRmIHdinKC9AAxketIufNaq25I8VvViS0luKhwyDy
agAbSc57OZPBgIxi6VXiqZL0fVKbhyo9xvoudA8fXzHv48w2/QAjTcuGYvou9+sYlQeklT/fDrE0
YYBI2drqpE4wz+2KyNVHSxpGIJDZXvPDR010kUxu+8dY1u5hRUcrd/Xi2L0LOP35u/pf7Euhb4oE
TKuvWnuHdvsmH15b9eONYg4qSn20WCdw7JxmHORB4GnjtCa63IG0mMPODqOft0dv4VR+H2SuOgTK
rzRCnyBZJ/Xwt9VtnhgNXLE1GOVyoMmx0ADIBAjuctRCvXejZLrErPpQCb/d+r7sXm9/y8LEkD4h
oUIahVTxfFFnEi4ygiCPkIcey+orMi2Rr4EmfLkdZuFLAGhOJT7gfNNpePklFQYTQ6Wr40nBcC9I
use6d7dFuWbAvhQGLy+usb/W3nP1LF2wIs83Q94Eub8TyvaUoCALdH5lhy6G4dDRkbdi3ObMvaEz
KGg3HYPWyvtBaHdRXn9FI30FWrF0qOsq5FuQD6iXUBG5HDWUc6JSTz12jWW5tisLg6PEwZEX9i6q
lNpGm/CQetJRz0cs77NfpWxVdhN6n25P3sJpwc9g9mgcwb2cH7S97g+UU8LxFKMT1sX+k6Aln5tQ
/6K4Pm+w4evtcAtAHUj1qIRzjaNecaV91QJOdgF/jyetC+XdmEvh76a02kNA12/jF327HawxdnAJ
jb+WDXTCzFU7mjIGJKnbP2Vpd5D50y/nQEGMdTYBHgrBojD9kkkitUSgZnAtWBGRY4Sn25EWsAd8
NF7xf3HTE2Xncq4HjTZwFWvjSdaz5tH3oi+R0GMNMkaNv491cFH4o+p3YqlWTg1jd9MIxpoB00Ku
QuuC5AzsJPK/c24dbuK5kTTSeOorf6uY+blW1iyXFkf0XYjpJ7y7CNIuTNNKwciZ5NLWewzdhU3p
RWhIrxUyF544E/YdohAwmEkA6DKSFZJ1tXIwnKQ4pwT2PYjFbSF9SjwPhvSL1J5vT+BCOCaQiYOc
LHI9TH/+/sOUCn52WpNzFdW+lEsIvO3GMl9lrUVtpHBa2dvcjrgwW6TSIMGlSYOCpOoyYtTmmC9o
aEam4++IskGgrNWdFyNM6opkr7wU50AiKUXy0Ewz4zTG3yrhj5V/PKOavDn+9/fPFkNeNJLuWyki
y2brdOK2QqMFC9d8+DBihAf15O4IHEqaEDCXI1W4jZyqJhKeYm1+8RP5YLjNj9uTsXAlXISYrbZw
kEVsBAV06izjW9FGOy9tB/oy/eHDcTiMkMzgX1qM85qyDjU6rVqNZZZT3Q0Lxy8flPb1o0EQ5gVN
qtOL5vidH3ujjicRovLSqQLuSYlqm8nR3vP1lWm5vlcIgywS9p9A1cArXk6LSTE4KyXoxEOPs5Ow
041zIj3U0V4W325/0PWpcxlpttD8WhejrCSS0H+yirtEhtcanLP447W2yzizQzzXQyHJYks+SXrn
qMpzU8R2XsNMSTGdwFlj+/HPIt2ZjjcQeFewDtMC0BMjZH3C8h3/Dh8vqcfWkGx5XEnfrg8CuiX/
BprjFrMhj01xCuSa8rZvvpeUYW9/ytJaoJwy0W8nDcp5qtMBGIJNBaclx8lpVKPQlsPuZ15Hu6CN
fspj9/V2vIUvmnAPf2EqCpSa2c0uFGj3NFLfn4zO+B3rybEx1sQQro+ESQiBzJ3nPzf7PISrDpXU
KBklKO+n6adUWzdttL/9GQtpAyImPPdRgpnS3vnRFseKGzctD6s8fxy0YRfRRRFTHS/mo9c8etld
3CbHPPvwwT1Jp6ClBzMHbU5zts7phpp+L/NqqCLL8cf2V1eoWzFVv0MnXEmMlkYRhT4oR5TBrhUl
cMBJJAxMyLWtQ9r+6aQnwf98exAX1gIz9G+I6fR4d3WHyHhRrChIs2thE3XDY1VFKx2bxRCUoqh/
0k+4EjwvhEQqIiEgpQ1b/GOz+kkWu5UY031/WfdiUlDpwRuB5wKL7vIzANspY1/xGUJnIecbPyeF
6ehJ+z2GO4XATGsHVbFyMEx/5ywmFfFJD5BGiYzZ6mXMnFaxXGpCfcKdG+dMjDpCKbPTengqQvnJ
9ArdjiTVRmxjpY27MKAQb0BR86KE4XvV7Oz9MvObtOHoA2Pouw56BbdXxcIzBJlPhZYqTBFAwfNs
OBMFilqC35wUMHlNthMr/VEUDmUNT2s8SLW/QUB/75njzurXerlLw8pBqFMw5O03xzsPChhPy4ib
06iDX5mwnXHx8bcN08YHIpaH4sKV5DhOyXhQR7yRi8Tc1axKqdGPimduxnhlkSyc7TS4eEUhrktD
f/5+9ICpdkmStqeueplMHaL8hyeQ/bveLsi/3Z61heMCGQsqkdSzJ7j47FxX1URX05pJk33joPd1
5iRh9hvdjpWDdykOJDoAOWy4yc7ycuF3UZC0aVU1p2aIT70XnN2ifDHMtR7X0v5CRV/WEDyUeHrP
PycLYqkL3OYkpqcs/Edtv3jKUWoecs0xw+9Gurs9etN2nW9n5ogKChk/iMd5RiYoZQoUucFTOLRT
H2HbX8lISWEtH1sAmUyi1v8Gmrb3uyPX6iY5wmoKlDwpuNGqaf8wju5B0fO3Qmls0auf1SjbJWB3
HDX+HYLtZRKc25+7UGDhZ6DOM7ncTbiAaeW++xmVmJtjLXKKpDIcyLp+7IKU973olJpOO6fe1Eny
RRSjh6pN8XoTq0NgKq+3f8TimLMJecmBMr3KfPJOssqsCVmxjWon8cFsz4YBOWkNy/p36V9NLjJB
7A7k7K/ykRaRuF5w2RpaZ0C6TO+zoX/Ncc+sIhQdxEHfJKG6CdIvZu397BE7y7TEIJdMnVI0f8Eo
2MhZ/9SY3pMhRftciZ+NRNpW4hp8YmlrTVq9U+sOqvP8HmtSj2JMwIDE+iErHiIQFGa0ViheuD+Q
G6C8pLHUuZSnH/Fu5keEOV0tjYZTFgVOQcJOC+H2vC5s3clWnQsEwsokLn4ZAb64l4tF18OVVBwD
SO1QnOvhl6K9+uJPd7g3i0+3Ay5+0ruAs7vYyzMLGwlS2kJ4ECrZNteMiRbOcbIkyK5g0Uj85tK8
nlybmVGI7Ukpw6/CaO3qsUYMDsx/lFWQljV/5bG7sDXeB/yb/L6bJFUNojoopRbvFgjm/Q74JxIm
n8SPc7+m9O9/H/Y3E3gXp88iGCsxcSLTehQH8670Uby2yt3tCVr7HPlyRZRSJ6dpN7b4C0d2Iz/p
5WvafuuN7e0wC/uHLq4OfmUq6AOQvwyToYUDcLfpTyoe5pXc2zEVr2rlnl1abJS/tckQRdORm7gM
oqvD/1tsKcjjKnrJso8XByBp0jNF6XcBep+atSaYftaddA2ZGDVwPH2wI+NFHLHeaFa+ZmnIEPsi
PwE7h9LqtJffLYAORURVR4/j1Izf8giNxgeEHm7PytJx8C7EnAxMSxTyttl2p7EK9gAb+xrMhVNm
93H+oOsBvLKVZbC02t4HnKUOZapKVTQSUG9/JPF9FzxkxbdYWsnDl0eOvgBCVhTW5jalmMqp6UjL
/SRAHhhSmoj+xGpdozQujh4tXt4YYEOv2ApJHmD04ZXdqSjF7h6yUvHIlo4dF0Pre6NHqCFpxPZg
VIN18KNBWzmIlr6SPAHHboz0AFhOY/1ufVQZuCBaMOJJyr4NeNtK1ieLFubtFbL0lp/kCtAumNA/
V0o4ptsNbj42Eu/Qg6cVNjKoafMwxL8GXO4y/YdqprYRrBV5l74NGryI1g//vXpJZYo/6LE8iqca
QKbDxo6fel1tn8dcEFa+8O+7ZZaCTMgMKCfApQHzTb/l/TgKdH3EnpKI2Q67qnoOxDNP712GxrBW
bmppdKCk2EpX2SUUGEHcGeKdLqDutU1RzVGln3mHQfUvsaHtHh2LYs2PUVpaZzB+GI/JTfPqzWfm
1pCWCj3+Ud27teFkrvSsIJxFfgpa/UEN9nq1ocsJYPaHph6j4hy5saP2nLDKGbcwvfA3ebymfL7g
82qhFcf24kW6II1bGakbmbEoTumymjxYgWnDVheF7pxkP4U0PEOMK6DTJcZDj5RI9nP0E7orrZ2P
5d5VrLsGLTGh9LZm+Nw14dmsJMerupWzYHl6Gb6poAuJaf74qqLUbVOJ6S1gnZu+PYxPYv0yFsVO
IovMTR5j7rZUj271S00fEuUuT09+j5hwnKLuV27LWHc0oweQ7dqjwFeF59tbbGGt0w4iH5tKJDQ0
plvt3fpzS7NDE8+k+1ThqzdksvfgpUqx1dNhrTa7UI3hYUHPn5c6JYT50yL0WkErK6YsF6r8IaqS
YdeH7XCnDW3lICRUvZpRk7+UgiUcb3/kYuS/iHOev5RSpzX+7iM1OdKkkBbVqTPlTaOLeBo8VcNT
Wnq7DvjnWK7s6quLZiI7IcHEyoS7zuK/jDeMgtqJkUQNKNOgfzaRb9MIaxxtdIMDAPg11uzVJM7i
zQ9j1KyqzurqUzeJHUPDs1PRf4x5qK582FW+OwWaqls8zNh+c7x4bMrgPru+OUlFqzuV7pn3FJIV
2xSCN7mFTg+0d60nsvBxCk9BTHN4mDCms8mrdCWGvD+WJ2P0McIu4pc0HyVHsVzp6+1lsjBtk2oW
tiSkifgTz9JEM9HphgUpkVz9R1rpz5Bqj24Xb9u4WRNtXfgqFbgEDSsuSvqjs69Kg1EyvEIrTol6
zhrYzkfReL39OSsh5m8FEEYGwkaEkIS7yvPsQnrq1hBgizEQukRXkxou19jlSk8oZfpB4eanKkCn
sdWSdptLcfyUuKPx8bVHrRikGUxQRm0+O4mb83jUw/JktYmW2Fkt9cjJFzJEa3K4rPbjg96MwUpd
/7og8vdYnPgRlHOtK0tQJMibQPHyEqjHXT2ccvc+N54N6a3KnlVqXfXXKHh2i2Oypj6kMnIXicEU
VyYtALLFapy/WcYm7gZBzsoTzL3oGArG6CBxIaw8ya8zLE2C0PDX8JUddsXIKYyk7zt9zE5eU7/G
kvyllSUHVeiNG0cbuh0IzDb5Riq0wbF8ceUFcL165L+awtRc6daz8S5Xj+S2RtSLXYKTU7uJRA8U
qmjXzcrCuR7JiyjzfaAqSYYuAE5NViq+dbwy3XGNuT790MvJugwx2wa+pkPD6KTkpCfowb806NCD
F96rzWPjfc/9k/HhBg1TBUiA9JS3GQJts7JkGWaqrghRcuqlTSkb9uivvS+uj/rLCNOovrszE7lt
adUlyQlP5F0fsygS//B/SLuy5bZ1ZftFrOI8vJKU5Cm2YtpxkhdUps15BAcQX38Xfc7dESGWUPLZ
T7vKFbaABhqNxuq1msw5aDZ5mOfy+XKw2nASKAuXvgK8eiPnFWJvkg42xKHm8tjXYBQx8iDXZKXN
ZU4EJwEKjFwHQjloRhIPL5XU7pQxhhHl5J556deYlw/EGsK8VO+VHl3QdnEwteEu0ZSdxlnAWihH
2b0k4zpLRuC6058hTKzhVNSroQ145NaYB2nKnuJ63tG6PzhoRAHS4E/a8W+XZ/e8dendqIXjzQHj
0hlSt05M6ip0LEF/C2lIr7hJaPqAJrx9p2f3IODcWSMYTZPZ10DDZFAe5CxDZTcDpYQaqF2+a4Ev
k8Sejd2vgSYJtEvgOUVzkbD7h8GjNtfV4gjxYd9sj2hyC6FILLGysTVhZeHjASsYaP6EhdU7tTLN
jlMcq/RhdtHd+JRkz0kF5t8u9/vpubtax3uZaiRH4PRbcGPiAwVALwovx6w8dtWTM1JQnO7BHeKn
yadu4TZsVFw78pvL/t2cSuwbFS23wMuJ8EtFqfmY9QgHRnszFLtZA/MmkdxlJDZExENcF0PZ2xhX
sijMQ7h0Tr+nXMbLsWEFD6SLrCygD8vtbh12XI6Ch1061TGu3lj7lpevuf569WStTCw/4SSy9Qvf
rNrBRKI/gFb+xrR+KNkgiTbnuSRAkifjEFLyetQzDS1F1bHX3nq1PBglSJ6TOYhzSafBe6gXwtrK
0hJvToZjprbB88qqjjYfgjz/7RSl31iJT5I99CV3TvHTaXFJr8zAndpDZUPPvjxUEwl4/QQO3qDA
ma8+qCX3beWh5aBurL+B1DCYRsf3vPxmzqGwqLc+o3+K6laHIEvav4DVYc+9HdpcfU//A30Uv8rf
CjqjsbXC3TFsHS2MweYFxa6Da/1Wxy85qHjy7HlWfzLcT/paxxvDq5d8UjXZybVxlGArYA8uZXm8
NQj+TUemk6KsmqXqb+v1jlqZZLttW1i633Tk8GdPqrUFqSHbypujrjFIQQHV5u0ur9GNQ2K5lv9r
QRiDalsDM3VYAGvfPa5dfkwOOB59KNIryrTzhp8fsIfeXKgt4EICQaj1ItJytVBUXa+BxiiDJi5A
Z35U7X0zkVBX7uOrgZpgr0boBz4H1Xjoywr5koWLidlPpD4ybtyb9FtRyljIN12EMjw6uEAiDwDV
ekD9rPbg16ixCKyvZvGzziX5ysb+ttB9tlxGwOt1Vv80ioFDzVuHg9CDVg/Pqf6laFFMknXMy+wI
jjEn5Cwp0WAHGyt1hkM73BP3kWeSe86yoIQogvGAGB7uwGn8LhF1EkW0MjW8uMZ4QAG+b0oeglvw
dqSu5DSWmRHWdcWb0k1BdnVUyMFtINFVhX3GP2AEY1gySRyFWANr3y99WSo1veboVl04emin7/tD
l6X7y3tmmXpxyvBCjsY9HTpgoIZZmwHJI3HNPG2PxG78fHhyE9D+3XUzyJJlV/mtVWDBCvr3UD07
62VzbGLkxCra4+xCaFcHE2OFR4Vs9G5B3iDJT7d2DnpSkChbYE04g7zPdtaOZpy3R7d/VRHfLeMD
83ZqYPkBJ0uNJ1Bp4yRrgalXQne817JvJnRy2j+NcbjeQxa6hhc86NKsISyEloxzGc9Je4wNFNH7
Sb1JCxKCZwzFbP3e48nLZXubbnIg/4GSH/IXsdqr2Emh1mPVQk7pV6X+0tQat9mfWvzrspmzwwEN
Q4sUga6hiArYs7CJ2h7QIgu0rUeuuQ9OpfkQFqOkiCYyHJJCuc8MV5LN4N1PXOywiZwMBQkw+OI1
QMjLCneYeYPxHfUMDYxaZ2tBTcGkWdtOeWjH2N4pRRUHyUCqWzI7oBOau/rNLcl4P2UTaHUG7t1B
ay3dm2XMwxFpS1Dl6NwwvCLbg6+wB6ZixF+9MbBZ5YQmLd7yeIICUGIraIZwR8h/KgYEKzI9Ghsn
3lFOezTndtMOXXPtXWFnPGC9NvoDmzWwZ4y2z/ukekA5VtnpaTo89lnpfCtw1O0yyGzOfa8HCRZg
k+8p6Dyo2/tdEdXsQZvy5652bt+SHU/sW9dpg+JZuVWK6bOt6LfpqBc7aK7zXcNHQDE0tfEd4LmC
QbfKIFWbwueIJGGe4PcyBlKhFIilwC2gkMroADr6ZlZ9XcelOilr6qN3yjhkaHIPRj69GorSh0pr
AHzi0WZPRz5gRLEepH1nBS2weQc9i1/yitv7VOEuujspFJkGMgWqFv9x+oKF7VwVO6XuK78pDQUv
gQnx+5R0e2UEt7rO8AdrULKQJnPtz0Zn+E0DmjNmA21Tq94fcChVflvO5h7daVCzcs3kdsqQfHQx
MUMjN3QfLQRQmC20+dBMRbdXzTnxEz3VA2YlaaCOUMdQ2tRCsz4vbpqBE9+wMMLMRuaX20URVvjJ
Xy3HSu6GcoSa5uAN+9QwlCfAvnC7IC4HzijNEl9JbXagXt/tVGaP9x5NGmwt2/CzjJs32dzRHWqT
QKvURZYeaWv8mpmlfsNzeX/bZpDeSSaITTLcEiVp4DlmC5sCgdJBmR/7/axGN7bQQtKZnR+dub11
+3sd7wnxQ1qnAag/1Lra0+6r1b1O2UM53NtMVnw9i9QLos/AAz3QcJB5EB9UUM6o2Ej18kic42Ck
/ohm7suR5iygrS28c3CdhGrm1n3RG6hVxPpdAp7LNkn8VDXCGgJUly2dJQaCJSFU09kYmZFiLInC
0Vxh70yrxtVEBnLaHBAausDcjVLumcKqiissBBlRDcgAMNDrHx17rtXfg6y5c9MzeJ5EkHbtBUmz
PuJMElPKwd9+HOIoqx4xdolj3jleVskH/o0GJho0xyEoA6GxtsDRmEZGSJUcE9o9WKz1odf9uRm/
Uct+sCzLz2rlc2Mb90722DgHUKoeetI/z+1BVaEbhjcNJHx+aWcIPuRT2XlhRkEzh2tjlUDsuUl9
PufhBLaA3FZ9l30byt+TpvqTyQKOk626a8Z4N7iFD669OH+MJwtna+Gb5CXGGzRpn/TE8k16SEHi
2ZjWs8aoZPedpV/LDCxIGxdoZ4iu6usZqOYCdbKMVUfa/Db6PgD6dEf4zxjNmFKJva3VeWpL8KfT
xy2i0oSqxPCgD6o/IxrPmcyn50fsakDCsZ4oJlSfahih1ptTRNSRFAG3FuXpIJa9cbKZ1V5LccLi
++ir9If0h8dert/DpwaEhLiomN0NM9bk4JCg6Ru8QqohVX5etnKuqLl2/Dti4WQcrVcOaNAH/Dfr
VHOXmwr4erEdcKq6xs616eijLgA9PkctUcZULOi84oCuAePdAZ/8o83LX1rifgUps8yDm8tkoXsA
IgEshyIEvzQbt3E8TEBMHnn5uTG+dfq1Vbhl8AhdKDKCr+0sOy9rngwmmK7Qx4+CEml80+t9rZZB
NTfXCggDcKrg+ozH+vVa6VtzyB0lq46pm+wadmvYlSSl1LdCMSoc/5oQ9i8dYlxBhrQ64jpjh7Sz
51uXmqbf6XgBAoVzcjBARzZVShb0vJk+QQG4vLHmiYZ61kFzec5cn2vJdycHEJlbaP5raQIyyiIG
bU8Kdq65ZekOaau9cyYgMplL5tCZzMH3XMQ1ojn5RzbwyYiEHJlBdimFdeDSUVqe6NNAZbW+rQiB
DntUed8L+cIGc8a8YDmAs8fM+tHPUFiub1W9kDhm2/X/GhGfy0ZwhlK8kOF9Qss11ASh+BObo8TI
+bPqso7Biw6g5KJcKHYLVHk9tTNVymNO6vu0JGFu8h03suey1UKLFTsouN7lRHUCnbNdYuMeYNa7
y5Fkc7ue/AZhkTvG0A+kgWpV0T7ZSYaS+euEl+XLRjan00NbzqIXbqD1bb2TSAx4yWxX1dEiuN3g
NDSsq2XCl7k8MSEEdrPIdSUfu+qoIrlnoKUkzh02r2Qgm7N1YkWoRIHfY+ybEQOBjmAA4bJgTD1o
bO8vT9dmVDixIixxj3c91LfrCixVb7kH6IV559UveSI5CyVmxMeMyi0RUiAnfgQ7xiOrdZ/HmW/q
P5khqatJ3C8CJLDylXYyMZ7OIJitFBV25dflKZM4xhICaUqAy6ANxtJpzW7MrZusS9G44Eq4N7bN
QBAWqCYUpsVOmBJmFgrKCojPT5zHkJB8Qcfw5aFsu+WvjWU2T452O596g/C2Oo667Wf9J0VxgriY
d+Yke2fa9stfS8K2THs7buYEoyH8W6Yqbz3HnfPyYGQmlsGeDCZ2vG5WBpioZz7h0a957mtHkgQv
2+HsGuD9HYZwDai02StMGzagofsad0fDmXbM/Iaqx5iagZclgTFJYOhbPgKdkIk+DmejxZpU4ODI
dazoXDuQuvD19NGrdnEho5PbtoPXCHTJ4dFPvN023hR7duUiHUaZZxhKPM+PkHB9aFIJCmXLTwtz
zf8bEuawNZV+sBobEVp96BwaVLOssXBr65xYEK/RpFPR56DDQu/8UvU3o73vRslCWH6kuBBOTQhn
mZ5qZYPqFtZzvR9LpMCt90Bxxx2Ub+AzCNrh9/WLe0G4o9q5gHdcYXFz3EhHB8W+4zi+WRCJNitJ
w+fW9Q6JDto90SCJXjDhuPHGXgG7TVkfKw1ENtZhTH4kYx4O3s8KmgOXB7M5eSANWS7UIF4QC6q4
qrbcq+3yCHX2kBhxUDTHqvo5o5FWmW6k3dWbywH6jUB44X0C3ZLrwGAOEFpLLa881uns1/GzqlR+
LeNHlxkRVrWeup6CTlfAEObudRzpYzFbgQYR78tTtxWAkMODFddEy8sZbxrRa0h0GGV1LOZsn6NK
WP8G1AqIhxrK6GVArWo350RidDM0nBgVFh9YDLtOH3M8eXvHZC7DOQ4bEEpYhgzvujmJ4GBEcyAa
R866PzvPG8m4LIxee7QoCguHdJBEn82xgDkAxSgPxFlimGNmX/eNCuhYhTsr8R66tvfT8sl1Xy47
ajPKAYwLADYqUo74Kq7GM0Gj4lAem1Z7YOb8orizJNfZnC1Au/EgBnaHMzpT8EWkZq0AZDR6P9Xs
ywTFmf7t8ii2lhuAmCBqBWoRrHZCrqMkamG7Mc67uVdvbToBUO+FnvZltv6pp9ekfbSG7AOL7dSk
sd6tqOMpfYammmMatw8jCE1tDoVOV7vrWPZ6eXRbE4iDFc8sWAzoxVxGf5oxgHtuhJIsUuwUZfn2
h0ENX7kaDonbAtBQeM2HcBh2rWDENehs0xpT6JL6s9rYt7GLJqXLAzljHIVwIY5sRFJg/QGFF+sH
TPFmz5jS/lM7aU96E+9nEr9oRnUo8h9lDCrd7Fh4y01cu1OUL5bxDa8coFIHj5jkhywL4vRcXH4I
cCAol4AuG8Rly5SfTGmR0lpjjjt8Iq33uVS9H31FBj9PiekPeXYAG88tM82bMosPTqv+NBJg9S1u
D5LEVly37z8DD5AGzkXobIrYQ5d6LcqH+BlaPO6BMj6M1EzCfp5eWZOgbJqjkuWC8Mw3uCsDW7zf
MdZzgJZEE4y/oHryFiGB9RzEIESBWt3QfeJ4zj6A5aW8c2gFEVg05zspOSi28gWq7e6nZqZ3JLO+
d8b4x4y73xobXscY1dTUI5HqphCL0Uv1kYBoet/haWAHkY1noPP1ED35FR6oeAgG6tvEAq8+Y/va
4XeGxx8RKQKHkrAYUtRdWHUY7H75n95Hz+R9y+vaTxvnDwT1HqxRy0JomWWBG6d73liHFO+LYw42
ZNrGezVTbz0du1wdolJ3kkABvCnWhjy8vGyEYPmuBYe5wOMKautg8hAOmAqSKSo0ibto37Kv+ZXa
fe9fB5EF9iBebwF6FXZggge7SWkIjYx539mfgH3pZTyZWwMAqwp4EtG9iSciYdnHpeLx1qj6aGah
OgS9jNZJ9n1hgtxsntIYtBKRYQQF+AgGySXj/PvAqaK2j3rJu16WkL1kPUY1ZyaNtL1ijCEegsLL
HhZCLXywGFi6/MDQe57ycSeGTl47wgB76wn4tTp/lNUDN20AU4MEAnEQ3I3rfWdOqNbpSUyjqTpA
BqLQD5MM1CxkD/8ZBuSjQUaF/uaz9MuLGRlNBSZqN7T7UI1DruxyGcZw0xsnVgRvlzozusFUuqg0
v2bGk1furncGVKkAZoCS6UazcV6XHC+tNJqnJlSMPR7TfSrLVLe8cWJEbDfWRoPRuXBolDRP3Dp4
Y0i158vjEO4R795A2yioDd459cQ7CwH7HBsz7Ip0CpV+Z3UBMAhmFk5JmDaSHbI9nL+2hB2iMjcp
uq7sow7AcR0EYftrtd7E4YjnRkZahv9qbHLtAYJXoGs0vYO0PUMyEFvIr5peTwdAz/ooUe48LwR2
BTiMy37ZWr8nfrGFjcjsFt0YICmOXHOPJ2Uqk6mTfX8Z4kmS0Q2s54S2GAJ7YyRAi+MHfv/SNonr
MDjfxF4gJUvQT94aNCqzt2SfNV8+8Hk8PULcAwRwZ63kHVOzYZw0GpnMN9pAl+yKzdk5+bww+6bO
DZczfF7VlV16qwzl/vrfj0cxdNsvfXtnPdQGUrzcoOUQcTfzjwSP2Je/vxVkkTGDOgJ4i/MmXnWG
FgCkRIcIIdiHsoY3B7ru03SQ2NmYKLy2geIBrAtAlnpCXqBkDDwVZT9HdvwbcKjqx9XDAMYF0DQ8
luNsFXPQLrNnEJI4LFKLcJz2vLzt+WFUJIPYmKwFeo2rLESJcX6r671QmyqozPt0jobyUPMdaGoI
ucskxaHNmToxImS0am6O2qRmc9Ti6vJa8w+c3KtB6OtBpCPJciuu5iijt1McoCnFKA4f8MbJEISw
Nzdxb41GiSFkv5Z090GxgnS8sga9hPDVQIS9lzFl5q0NbyT0hgG0QCX3Gpm3hchn9kyL0TaFiULb
FGpn4yfuPXgy/pZtd2PVLtd+cL8LVmp9JLOa1HMEoJuGF0EZklf2/WWUJ/EbfUNaCjDVHGkcMmA3
WSGJ3xtHHLzw9/cLBT9SuKXhaN0cxXxHtH0LFoJmf3k5bZqAJBQw3GCIAvR5PQTDjcsC4EsWgRPG
aHZT6tva7rKJzVk6MSHMUmt0rKTA00Zl9wgyV94+/2/fF2Yp6YzcSiYMwRsCZwyxH67//sLE4AAT
7i3ytesp0mgDtOXUq5E23VNVCSjoiC9b2Mj/AMUCMAM3OyxUcZ32lgWgUJJpkUd3U3XjZnd6fFeY
e4/sdCKxteUNXCJx7oEmDYSPgsPLdJqhWR3r0WCqAOvv7C4LL49ma2+fWhD8DcqakQBnq0fTFMaP
2Z5Buk3ikq1V64AnE/yEYG8+O5Im0ONwuza1SC1DYIaq/CaLby6PYmueQAWL+xGYXACfF+bJIcRk
3Ep4VOuKX+aVDw6TD1jAcnqX2EHP9tmxrTQJBzAnAnmAn/SZ//v67+MOv1Ag4ETFy9t63aL7A1en
vpkjYGiJAdzwB/b16feFGeqLmWeth7TDiA+9CvyuZB1teABMgioEE3BHBUe3MD9ZQflgacMYTcAf
l37CJb9/+X0n5a3ljAM3BC7zqCOhD0Pcdaoxo8HbbFmUliGUb6n5rBnRZRfITAhboevS3IkHmIBs
ZQrGEA34Csl+lpkQoh9Q7dA44zBhKPs5vWfU1xqJiS1HLHhJPKgicOAesV5IScnr2YOVyDxkaugq
1+8D5Jb/fl4EDiW6UzWqgc9PX1zzsc+vP0RXnxdyPtPuS0YGfN7qd5lyXzlBNUlixUbEW5nQ1xOk
1vGoqrj1RvGXrvd5jWdn9DV+YDucTpOxNsIh3QgIe8eiwQHAFrLm2Z/Li1XiZpHSJ9USOjrLfjDZ
d+VnUf3zgc87GrYd6smLkPj69ycQ93VpzaYIr5bFQP2MfCBpBaD9r4VlgCfpmG6CroFWsJA2gX5r
5LuPDGA5okEms1y11p8vZx0EbQmdooa3gZqWgew+umzVs4AEUuv/GnCEfda6xeia6EuJXOexgCoL
CpigGggV5teuRPFrw9fI9ZYSNV45cIIKmyLFu4LHVK2JKt2ff9eSsCf7uuAIq2PgxGH4ejMEA/LW
D0SM1a9fYuKJoxVK25K3+H7Lg770Y9mFeiOmQqEHSjWISnCGmCORpBz7USMQ1XO/pe2DDhrL/OfV
iwkmQM0L8AWI+kXlqwIPdhC3LZqoeFA4gIvXx9TV5wX/qk5mpCDbaCJ19sfx6zjIbrpbLsYWwJMw
zoNFXWjtgmFSNVNRjDqazUePHklnSw6djc2Azhi8buM5EzS7Yg9eNVNjtAq9i9K6vmdptu8z6udW
48fU3emNjHFtI4SDHxNbzwH9AvaDcIziooVmz4R10eg+KzUJID4RDmrkXAeGW3IOENYg41t4vhbu
tPW0FanSxA2Em6P0n7jz6S9D5peNaQMWBd3rC6kSkCKCX8rJBQNyW7ZR3oFCIt0PUBzuDrT2Hfvt
8gre2CQLYTy4p0Hwhy5JIVqBF8RhE4nbyGKRiwdb4g/W4bKJjUWGlhvkf2jVQDec+OCFnkg7547e
RKYbEvcgbR6SfF8s7ae9ji2CZuyocD+ZRkjZn8u/f2NRnf5+T9iFyQjKXTs2IdDZL/d33Q3z/KEc
JQmOzIpwLsXJWE9xasAKcDPJramHpA+IjE5NNlfL309iLipC7X/G0iRgRsCbrSRiyUYh7IxUsalZ
GxgFp3fpuFPau1jxuWzRykYhbA9CSK+2Kqw48aEsAr0JL3t8c/v9XbFie1VHG26PJb6fQ6dKfdCV
51TdZxkkSyVb4/J0obovuKPWCMkqHIF1uUuqoKcP+bdedrfYni2UPsAxCj5C8V1KS2yvnVqvidAB
Cgp5KaRke7b+/b4tDKJKjMm2OgKfm194cg+6yyq5qeN76bPzZqzCMP47EDHd8RzSDcNoN9Gohzno
YFMffbGXPb/tkL8mlrGe7A+HxmMBJbYmotoBqoKq91qRXX6lpvX7+YFnedQy0ccDpWFh/YIAHWxH
aGuJTABO08/ZMASSFbyEbSEJRVXlrwVhHC6x9KyMEROt7tYbbsw6sJqXXNm3yS7W7mdZa8rmEjsx
JzxHGmPnDbYzYcPY/tz44/WAg6VI9Hc4winVFOCOT4G8itr88NbPkl0omSwxi0MxLVdnDZOVaKFp
+x2wXn8g2+vUD3Hwkcrd6VAM4TQpnHQETghDsfTEZ1B7Tj5fXsKbu+TvXBnCQdIWmkntYW4ipdij
AdVSn9h4e9mExN3iW1IO3cskGzBhdTf7z2PGJFnj9vdNA+pIaNBBzFrvQovVHgTLl1Oku5mzI7pL
P/L7/35fOKVGraRDVeP7s7W30ttShsvYdsHf7wu7z/Fw6XPz5ffHu8wC65IfX0ml8t8QAqIsQJQW
Ak5hiipHSyYHrJgRjb/adaDY93m+vzxL26P4a0KIUnNboX/rPTX0fLDbTCXg0B9wNGg9LdxdF6y3
SJnBnLJuhoxhM0A4lR1URwKT2Arnp9831gupBUsHS92xiWxrX1U+yfe6syu7t8sTtbhTDLanVgRf
QIwtybUB0U9X3tr5kJV4CdunWshluK4ljF4yJHjEcQarrHsYArV1kgckv0N3nM7CST26Mp402dQJ
a1hjMQqSI20i4PvmFE8+N5x9ytkHblKnUyccHNWgUmMusAAoSKfAPTjjhvOBIx2Q2nfoI97wxetB
PZCYaUvA7W7jGxWQWrT6Sdpyt+LVqQkhpivVzHXoxDaRWx60/tE1PxCvTr8vLGPOejZkCb7vRAb3
tW+Xl6/s1wvLd8DjJeptODDKGmzuu0oWzbfiyOmvF1atldhDBpr7JorrY5l/UdNnRcZTLxuCsFhT
UDxW3YxlxOZ9bART9L/NkJB+1BTYNSfGEhrAgNEDiNpJDGxvtv9foyjOr+NU3DSDES9ntq59ZiaE
nfcsedKyL//LMPDktrZCcF7wuoQVsIU4xo1xpazs+5n019EgcFx/X7NTcME0SAv0Fs+rtxDy+MDv
N4xFm31h1hDPPO72Uz8yhKSShRpHc9NHIsVCJoFWjIXW5SwtyEB+BBBipJVB1vmFfQAVLFh/Lo9i
czsgEEGiGM96KLytZwnkr0VKOLaD6iHh9Dl5664E+f/HEScmBEeXzkgKVNhxTvzipd//uTyAzc12
8nXBzWQRe2cz6iF9/Nz6WS7ZC7LPG+v56ZTObPUKyZPiHCrjRpqAb+61k58vhDvSG3qXOtjMlX1w
9/W3z4bswi3zsLCO4mYsW3spSFlFMGePqOPUsoCxPUmALkMDD0xj4pVFnXuUoy0MAjWpfApy2T14
cwjWUhJcNGhRPl87wZj6tqBjgwyZoNlmb9Ov8wcgDMDAAwO1KF4vrX5rE1VG+soapxK1Wu3Gg+KF
SSULdWsQpxaEhVoTXjJvGMuIG//E9aPZ3hqqjMn/zBEABqJCCzJIywAa452u5KRgAEmp1lJAN/ra
52CfeHMrem1QEgwIp6deZrqmZHXzqmfEz6c7DGHPJpCvXr3vADwEGQPUa0HKiVKw4HLIpThjnUz1
q8GrWzCG5YMqycY35grUcXhSQC6GVxOx89FV3DjJSNK8VgpYwNBuLwutZ1sbks/orADsEA1OeBQT
Qkefj30NxEf9auEAVT/7oZZee4TCAjbc0rsJNAPuputFqwx5pXjEy14T63YO6/r2ytCKtyrwsALI
AJgSsKBCHkPtcuB2TOvXGV3I4EGJU8lqOncBNJvQ8IBT1MXjgvjgw6a06bvGaV5L24dAVSt7czv3
ACgqQXwNgIGL/SASBSpJlaE3rx9eoQarNnu7u4EUkNtdPQqocS41eew61VPFiqOF0MQ70oJtquut
0NtpHTXDaz2xNiE42lUTZdIAqXuxkueSRTL6qnM/rD8vhCai5HPbx/h885CZpV/kMnr1DQPon/Eg
QIMSownZm/VCNSuIcbC+dV/I2O7mx5iau6snaGVAiEvQ4R1GKJC5Lxw0YNSNfSbpJz1fSthhJyMQ
9kJnAIxo5xgBq2mIgpb/yyvRI8vrqz29BAsArEAWDP4qkaNjZlM9owG4fNUPbcJCU70aAeWiwouH
QqSUoCLFgbp2hTHrKu8mL38FmsJ3b0ZVVkU5O+feDSCZxMUB7Z2iGpttEZIbg5K/WsUTnokz7Xs6
RJe9fe6MhUUZJ51tL494YtyrqFaXuTvmr9Xch5YV1GbQgxrKk3Vsni/btR1hX2QaKWYvhh1ieX7z
I808//JAZAYEZ7hQtmzoDAMNI7uZmYGWXlsMQI8A5DcQnDRnYc8SNkYet8asjfb0AiDuULehy2VQ
3DN/wwLIurFclhiL3s71gipdr2ZuMbEXcwj7OIyd3dQdrpymtQmRIQfJQFbZGUxoe8N68mRorrPl
JHxeiK5ZT5zYnfB5ot0N/4D4znebu1r2jHfm68UKQh+ObBX9fiIaoLByUBzOsJLeKWrhT4ArXZ6l
rWEsmRIuvQghZzgABq4smhp8fJk/j/btSF7J/DYkV68nHUAr5DVoCsfjuVhsb7nWqUk765H1BkVH
1ZKwip1P0vrzy99PElg+aehUbPB5Y2K7Tj0kfXv1WoIFQBkMFYgrIK+FQA4YQzvUia5HKfVHJ8h5
eK0XAL+BCxCdUHNAgrYeAVB7JG6QlURzuevbm+KetjdoDr5sZGOaUENchN2AlME7qjiInleVVxlW
VKdJ0OmfWXu8bOB8LeHXmzqKD8jQAFcSKqG8czrWksSOaPJ5Grlff+9Qbm+sl8tmNsaBA2LpAzIB
VNfemUVP3G0Z3HHqQrGi0dvrSmBIRiH7vDCKXPda3Fbweap+ttTez/m1NSAQzoC4ZHlCQ5fUmZRN
13pppxJiRXZX+7+dvJRs6fPYCvAhijKLzC4UTkU/5x4BldpQ2FHOXjvQNg+aFnrO9VvaQnM2Vi3U
CBdPrFesV/K8UWpmRyBK9j0w3ca/r/Yy6B2QhKPOsbD0LG468fKsV9CHnVonMrX9kISmrH1pw824
PWD2VRB+ADwmbLlKVycjmRonKvE8jsv9LttdOwD0wYH4CY9bMHImaWMPXlswNFlEBglpFbTF1VFv
9f2z840g4hWO7UWqdt//Ker95Z9/vpkNb6kiLvtYh76ZMP+VN1GntzUSTWXqQzzp0WP00Rm/O+bV
y3VtSFhJZucmo63DUBbv6juF7WS8f1sjgUacoes2mJ7O4PUMNAtj3Bbxi+lVAbj6bfM1Hn2NqlfH
V4AEYQOZE1CCZ3xfPWBJWmY28Qs3g4rcJ6YkgT1fscv3F81YqFeCr1uYqKJhekuHPn7BlTofbzIZ
ePz8+3hLRIIPiVPsB+Ti6x3nlZmnVJ7mRn2Il7le5ufNz7sLCdECp4Tw7frzfZw27ainXhRX7t7u
vb0kIi3/fvWyiGsJjs5/v78sg5OAYUPfi1ZQtIhmjibgkAyf1Osj99qEcIJac1EaWg4TUJRTer/R
r62dYAggokJpCdh0EIvq6yGwNC86NudK5NJnVB+8KpXstQ0foEqJZhN0Yi9qCELSSpzR8RrFIpH7
JUOrpppc3aEBCK6GBABgYtx8IVyxHsFCtOpYTk8ielebHvhQr9Tghcja2sAywhMvdyVraUcoibQs
P8SDc1ePe6sMOz209f6GGK4kDG7NmAkoLsh30IAPnPHa3sDaqktL2MuKz0b9YEsqBJuf97DpUDMz
0AYknEJQEUpRG20I2lu/Vd4ekKoPeBzCKwu7mQalDdHjU6rR1nYrEnUjqtT7Vr86mTHRJ63iyWmh
nju7yKXmMA829azIgFKNFkAW4fIxtDVB0Idf6hogSYde1Xr+WdLV0wDCqaijofpLlWFQNj9vL3Rf
JsrsZ9XKsekHp51yO9LGPqD1fiocyQA2whLiHdr3ljoWZOCFBdQ0WtoAnowJ4jxsmxYtMzsoFH1g
lk6MCIHJVMvCnEYYAZkOKlmfy/TaNg1su9NRCElxk1VuHscwMMzQCwHv+PW39bUBYSOotG6zdJkm
IMpD75PjXZ+OLTh0HZsMZWncpYXjR4W2hpkQx4iMmt9CZnrHG8nFYcPTKwuCp3VzHMjCjhAR5W2m
UD6/kSyljcWKTlkTlwfICgJNKHhZpyk6FFRiR03yYD6Z4/WxyMIdHe24QLijOiO86pY2JWzUKzua
si/uk2K8Xb1GcV0DlZCOm/QSxdc7Oam1upoGeBgUz8b3dP55+fPL7ArHvwNpVNzNHeSsZydPbHhl
wRtFiezvtjUGGnTnG2j+1p6scr/hZmh9LqzvHvhjURFdj4Prnaq0OfeiKX5rbWtnNs1NEV+d65kr
I8JkxYbKs3gxUllP9b6QUSEvK0WYLPSYoAFkIbezwe20HkM+dTlPB+JFC3WZ4/207WdS3BpfMu3q
V1hw38LbwGxDeMkAU+vakmpD9AdRESnNOB86ZH1aZ+xLqh8ue/98a+DKi9MB6SlYw85ucxBJsHg9
lv1LZfwuD1bz6/rPo3t5qcGBqQpdg+tRDHXsMFa59MVjRzcJtPp//L4Q/UjDa6Oj+H7sBs7r1fQ4
no0edRDLLL8fWZ8QmCaPM86IF7/O6m1n7enVZwN6ljH1uDtAixvJ33pyvJLgOc5Ju5fxxrHLHUij
d9fO/nv+gjTG1FBtECv3ij4TlIHK9sXRoeG9U8nVN+n194Uco1djm5gQpwO6PP9U+mnVSgycxyY8
TKPWDV5RTA/SjPUM/R9p17Ujt65sv0iAcnhVq8ME2yP12GP7RfB2EKmc09ffxTk4d7cooQn5eGDY
wABVYioWq1atIiC9kPM+bV6b4Vuia4dJQndTBO6zShRIXJ8DaGLN7BVgUZG8ZL+/cY+duiaDUbbt
K+nPleNWouIYkXzuFqVNL1GthXw0WB8tl/7au9LLz+d26mjYnZUOTfsqtdHB+D4ZIiDfxvcjN83I
JAHcYF2Vl/NjDk1ZhbbcvmY5cesHBTxtu0eAIkG8GJCzxFblISFFjsZw89Skr3H2tT3m/bfd4i0c
A4eF3bDAGjf/s2lPZlaW8Wtnew3KyAVmdH23gfX0Rjw3/zSScLMWEO+lxvfqIe/+x8/nboM0a7RQ
GiBfBdT7R2mT0/3p2fp+w8HdbDKiDERLlss7TYo6z1ISv6bkqE9nJTyOov41GzvI1vCENtHGBJQQ
fOGk3hcpeEdJ/CoPMnpNPdT96/0xrBWgISeChgi6IV0JN285hqEJgbuTjPy1T/zQ1dvdXupSPFN/
YyEmmsQANEE8Wk+djBH83Qr4mtEq938bBbdRcQCbAiGs/LVyi9ibRd3W2EZcOjDLUXAbdQ6TAf4q
xKf65Br6F+k4dV/R63b3aUacxAYtG/w8lLDytb9IiQO0TNPxtS7QITFFk7+9PGCgskCMGPg3hBbW
6bciNS2jU8fu1QQFqZ+q192rAKYMhNDBYwZ3lX/0NBKY6/pMHtDo4rnInAOJ8v3rzDxVJMbQ0Adp
AO5E05zU09Q40yulj9GZOLvDCyA4uBHPOV4kHiMS9RCvmm9d9moe980P4vIqQAFAYYDMHh4x57ro
KfzsrNLm10p5eEmVy17pkAzK5PcMBvKHnBPf2dYMcmc6BORrYR+jSoBF488ArviFeM7YEaCUYnRK
GQJtAqlL+1XVPaU4kb1BSV4NZ48SmdRKZEBNrx9KdKwSdQrn7R0vnzNIcF0jp6GQnztINExPTSrw
T/lLAQqA+cDuBHxlo9+HEiZE7sehD5TqVXE8W8Yx8Hev9K0KPhcTaURKakRgAkV16+qwsxc42lRg
BLBEaAIMjktkZJY2O3a0rkq0rA86+Wznz87e0DyTj0wR4oMsFQM4wFJ+J9VK0VLSBwjCoE4qdvdP
D3Jg74hJ8DfCM13KVyOa2hp4AIIYLQKok7jZz/vzz6zM7XWAASCCimcfIypGipuboJb2DfpRjE1g
lA9SCIApuq8+4DZIpNf7ijY2K9oVs2IvuF9rGnQgSlKcaDSipKYbRp4iuJxF4rmzgNZo4DcqIX5I
36Thu74Xc/0+Tzefz93KyUT7fBggX5a/KXUQB/dnZ+OkAd+B4BSCdAjEvPdgvvEtMi3TEITM0Ey+
Oin9L/QrLDoRt86G1Vvo4PZSYaCdBford4FCvBBtmdOjU6HDrsAR3lgIcKFgy5qAmiKtxJ2IOG5H
Z1IxRapvKcfdvDFYBzSwsBkCFxklh38lzLQ1zLFW66A9SeGrUwrWYevrbVZ0iog5iiR4H5WoSlbp
TVUHaX8wUs8YDvfXeUs+Itowp7AYcIu4Sz8bekuu+qQJdPoUX7rs4X8Tz136YdwYhdZA/GS8Gtlb
JUgUbnw9g9Sz8BcSIrB7S2s0ZVRqqSQ3Qa15dnyMLMFrXyCfDxBWjZRTEkL+kHh66A4CY7pxAJBI
QJoWQHFwBfNxVM0eU5qVUh4k46VLHqISnbL8ScTOvTEIlq5gpDd4i1g80H228zIa0I4pKOmzYp8S
EXp4w1Qs5HNrXPUS/OEC8uPKV50PVfzRTgQTJRoCt85ahTbqGoUKGc3UP5m1d3+Xru8c8DXjNgOG
HiZv1UAKTVxV0praGFDdVfVvCG3K6jEi/8y/7utZDwN6cLXBTmgaexYut2s708wywKwcFPGFHpN6
t5OK8msw0gLwDvInOEhL8Y1aUXQtbeZg7P6QS70XxgN+CMAKFZg4gBewlzhTMfZGn8iR0wcNeAK0
t3x3Svs/ClC5gow5vPiVpe57wFiNdAiG5pdq/drZTJR1CMMaY2qAhgXYiRdfg6M0q6QJPnwUHpIz
6tgFtnR9EKAAs49nIJrEIX+xnP/BSiJk5asxMBLDjerAlq9hthcyjFGANpZlp0ArBYvH5SxS4Atj
C83sgxYMYuhx0gqesWubBNolxiyOg8BoMrk9OncpASAvMwPjuZG/2GV6TJziaChv94/COwPj0s+D
HrSfQRAVXgbunuVkzaEetqSiVlCTQPmJUmVJP9V/+ukXSnEuUSF4OGycPGhjdT7Iua2TCkNO8Pqc
oK0jKOoOCrTpvT+eDQUYDALzCEhaiGtzaz9Hjl3IY94GqWK6H9Bh56/kI1yFaBh6LvP3dA9+jpqQ
tg0ABzmoR7DPCDYvMw7cerB0KiJuKhD1wC8s12MsZIsCBt0GJkHzdfqppZ+a4sn+jHY8iYgldXOy
bnRxeyzPJOJ0IXRJBd5Y9CBVe8EAOCWo1wDMANUmYNzlKcvGOs3g8tV4Bv1ozXNknfevNtxJmBMH
kENUbCwnKxpaIkVxwjxXt7OOZrPbr8Hn38jnJqhQyGx0YdwF+fyEntOpJcgPv2e5+NUGegfxbXgG
65YzRi8NM1iEu8ABi2yuH+X40vgT6hFb+c1MD076kKeP5T9VdSinwxB6cXat5w9wQYE3vj+VCjvo
9z6FGaSbl0ZROE6nSloXTFbpVtLHXvo+0e+x9DFJGUuG0QYz+aTS1/tqN2w1djrKRwAigP9lcXdl
pJVanSUE5/Vr8x3pDyQp7ivY2uPIL+LlAcw/2+vLYQ1jnFdqOdcBWotJ5VnaC4LADkePSHhWCHfB
d+ExeI0S0oxMVhuEReiOlkfqvQgzaGD3PB5OwBEwVNNyBPXYhr1W4mVDvyj/zD/2Tg/LIIM7C6YM
cBoeAJFkgD3PYZ8EVnJqokskssfr9V3I51s/jNlkRsbUJMFkH+riYVTPlihwvV5hqECBEMP4IRvL
e++RNlpKVk9J0P+K7ZOjCGzA5ghuxHM2pkHNjZPOA2ZIcfvcHVCBtJfYEYWRKBPB0iLkgrwln4LS
1V5XY73CCEovCj0QeobhJQndst/9jloq4s54pxpVrpdQpCu+XX5oHvZvJjSMARYVFTaIAnM+0TjU
faW26ftm6pKTiMeTHdWlhcLXm+j9hSwUIo/8Xq2HFogwo04CCQ3GjLP0UfsB2pZcRA2zteAwR3BQ
QTeMWD/nQphUr8pUt+IAfdIsx1PRYbg/3Z+ozZH8q4KnxY4LJVN704yDKD9itQvVt+mhD4+p0His
3UjM2Y0mzr2LwykcQPUXB47itvEp7U8TSJU6wT22dQRvtXBnpC6bys57Ow5a6g6Di+6A9+drcxQo
Q0dZL2K26IW4NIGJbA+SbJIkCOeDprjN6ObZg1EE97VsjQL1QowkFo34Vo3TdCXptMko88DSUAB4
6veH5bE/GTUXzgYgnnxFJk31xDZjvJ7V8FhbJ1vUlXTj+1kO3sItpAHyzMe01axBYiFuskAlP38Y
8T+7Z2chnWm/8Q/oXNeAvNRZQNSXxAr2543wzTcfz91y2ogQUg1fIHDmN+dopp/vf/3GoUbdCCp3
QKCLwDlPgD6A2yOa2iYOjA5W/FUyXvdCgmDEFxq4AcxIvatNxTTox0w/Dm/3B7C1uNg7qoGYPIAv
fA47npLMGGcSB3V8Cl3ERe6LX88PK2/CE5DhmRBE5U6Y2TS5mUcwelp9IeXDXDzJosLLDQ8TOpDk
h5MEdDD43ZY7CJdPh6Jn2KL2a9yhv6mXV+exPdmnwTo0b5S66v7I9lIjZ5e0cZjbYYTGnlUveOV0
sdBYVUTcuV4aHclgJJLeCYGByVuOS9LroiNUSnEvEVcJX0Li3V+cTQVoqK4BzY6eZnwx+hwOjq2D
+TmQysfQkTw77873NawvJAwBUFfsLARA0aZ3OYTRmlQ0RDHToGu9VE8Pdvxcto9zTA8O3T8YAAvx
Qmf5JcBuOVVONKPrnjREQfGx1o6lJbhaN+YKOBV0rEN0AYEA3luW4iqeyl4mQd48FIcy2e3ioDsA
ip6Q2mM1N3yRXq7PVJHB7R5Uw48UFSsCI7txDBfi2UV4Y2RBQ1SSpoT4hB7C2DnE5uCZe8ljgEVG
0Raw5waCGIjFsM1wowSppj60m764yrpX5KU35cQz4kur7vYKlnq4t50+JmUmddBj1dehdKfh1/1N
u15qG4htdtGBaQchAG4cjpmliBgn9Nr+NM2nuRW4A2unAy8jFkbCVmUYT26jdrE1yD1yoIgS299M
eTrFLxKpz6ZWfbs/jvWiQxHcDVShYceC7225HlGV2BPNujBopJe8O0XzydzvGuCBgQo3C9FcxNf5
saiF5qCptBRdo/FY/lOIcBMbK7EQz9lZPderQnUgXqre7H/KVhA1XFsnFNAhXmgDRo83PJ/by+sm
V2u1Sa+g2NE0cKF/ddKrSb1wv/EA1hlwABa9x9nQuXEYSJNZg9Fm1xJNiQxTcq29betw9lAIAD8E
5hxRH4M74L2uUbPT7fz6CfXW7ghCn/t7aWMlFvK5M1E6aP2blmF+1eejPlzyQbAUIvncmUYacQAy
Hd+vjpdkPNkCN2RDPFI/8EI0gKsAO+RcBDBO5nWmlOlVctzi516GeEz+Qjp3ohO9sYvMzNMroJ7g
SG303ZcD5AP8z8qSVOSJucnvqwEz79D0OgN2E3uTCIq8YSgW8rnJ15SwTVKDpFdLP9b9aZ4PmYhq
RaSC8wPHWRpatFpPrypa1KFFsX1W9rJNoTwcdAnM/2PNqWH4luau60iqqWWFWap9s3qoht0ewFI+
G+LN9WYYY1RMY5Few/kC0jJh0Hk9RUv53BEuoriaOwd7NMq8UvN652O6l6oRUwTjwC4ftC8DxJ3b
SHloDNoEWEiAxy5ir4Wox976mEE+3tIoWAG/ERyZ5RRZJCqyKIvMQK0/lhdTBA9b35zwhYHARH04
Chhwkpfi0yrtRqULpyD1yD8lOfX5YXK8vYYOwC0E/kCVjwcv8IBLHRkKe53G6OUgKV/G8ag5uw3p
Uj53KVdgg1RTCfKJFpTti6oJ5K/mCEBJVFWpSIcC/YQWkcvvJ0qPNqxE7QIZ3QEL3TVq4srWl6j/
dX+eNvUg7g14MHigTL7hfK11o2TLAPdQgHqa3ssqr9RLERxtdSYwCpTcqsy/QEEg7xaHY2dVWVx0
QZKfEcQklqeJupmu9ixUgGsFcRnGB4Ba6OWExb2dmvagI1MQnrP28uX+NG1IB6oHBHjg+gI0g68a
thtUAEhTNgXTI2JkUXX8n8TzzJxS3/dNOkP8YD8r5y7eeyszuOG/X88nceM81My6h/hWOkVHQz/9
zdcjwIeKaoZs4KY+TUtkCU11Cvpnpbj00cN98RubB1//r3juWk5VM+xDC+Kn5GijW0/8gYpIfDeW
Fy8dVlQN95qZjeXmMSU60bio5IA2oZs9To4ofbYxBihA2R9OGhqF8OGZthjVcpiIHORG6EaS5o4Z
usQMoqfb1jigBQ4Ge9siBr4ch+HgPYWzJgeZ6ZWjZ4vS21vDuJXP9N/cnWMvOyUZIb+RP2X0JS9O
M73sXm0GX2HZWg02iYe3q2oZVXISzogVH+nwEGlulQnSHJujQGEsaoUA1Lf5hyExcqIr1TwHND+r
0aFPLrv7siNXy+i9WD2SBSvO87nVoYkO44k5B0rtmb9mEYfYxjqjpk1DNQSgkohJc0eCFujxRqUa
CInqMKeeubemCp+/kM/dntVot1joxgqS7Igms2g5ogvut/UaIHsCNYgwYLeCkm65k+o51duyp3qg
6cTNw5NOj6H58/5WWs/SUge/W4euqmvkawKFes5HUu02exDPHsx4sKHEk68xtJGbLorR0gJzlB6b
Q1ElgtTi5vcjAgZHBpVteJos50jSizpvI1MPItzIthp08V+MAGlRIAuQ20X0mDPcTSEPrdwNSqBV
r6P00p/vz//WGoN2BiVVCIUxdpLl989NZ2uRA/E0fqlmd8rQo9u/r2JrihhYCAAoGDwAxZcqUnOM
s3ioVSAOL/L0NL/sFQ8UFwqQYSoYbSwferHM2TYbxEt8Oa4PbiLkpDXxeYuUJXgwbuVzO7RUeho3
MeRP1Z9Bs4662h6n9MFue8FxW8/TUhE/T1Wo6eUARRoaTvcgUqazu3+qYOhslHyxRArv4iXOMOgh
DQ2/skBP1rau/DcKkOJjtCrIWfK8MJI0TnOCOjrfqclBdiXwbuweAaQywhAw7ANMwZkkR4mJofSm
7FcRrmjXUQSnbX0c4P/eyOcWm0TtaFYj5EvdQXM8PTnQt/sj2NhOCw3cKls0cWjUQgPaZivoX9q7
0c9YBHjY2Eq4euBnq3iZqKi2Wh65HlebbHeD7FvWp5R8kv9illiywWSVVoiic7MEjbEZVVTxLfsS
qV45u87r/VnaWodbDdwsgfhWR79jovitRV0nvzQhMj8/7uvYmqRbHWylbhwl0D7O6FMPHYnuWpOX
iZBnm2PA9QloJiKFK8sdTXDDQHur+LP+Q0+fHWDBeoEjtjkEVBwwDwP3G8/AkEVD4fQkV/wy7d3+
Yuv7nRjkuW8UcE9cNZcTI2sbxR+Mt+7UNgKE7Ob3425AW2h4SCCnXy7BNMy0NkpH8XtytCMvI39h
LpAR/a98HuEb5XM1hYmp+FQ5x/Sh2u/LY3oQJ9RwQQBrzT858UhIoz5Eb5fe/Gy3r5/vb9AtUwHC
GcY/h1gzILfL2WnlfNZIpcn+ZLhZB7JeF0xPvai6fVOLgni5isgC69jAaUHE3EyTWfbb6ZQPL+Xg
FdVF2Dpja6VRnA+sOFq/IXPF+Rl20lFzmGTZr5tj8hhLx/tTxaaCu6RZOTIqApACxeOQO8tJ0juN
5MSyT9HVsTjJf8rxPGknQ3mNRLHJjWONsB7UIKYHn5jn3TDLgdRhRmS/j85m7BnksLuVOWPEuFXB
JvPGMqW5NAzqhNGEybVBv1URH93GkjMuRhgmC/9oPB+GlFfganS02bet0pWK1kVTxFF5TqhgVbam
6lYP+/1iHEMeO4k++5J+JM3Byc6FiDKb7Rt+4VGhCU4PBKPxqOYcghFeTtHqzuxHysM0PqKepf8y
iKiUN8eBXDTcS/YSWj1G69YkVi/P/qSc6/pc5+dyf2iMFbyBRRlF76h64N9astNLtg6Ccd88xGly
0Odiv3eJYhbgZ02AEAB25dYibKKyh/83+XN7gPOXePcP4MaWAl7pnfbWZieQW4cuVBNcFbLmN+ap
tX9aJUFM4CRiId5YbUS90RkH5HpIevPwwR5BprlKFM2P0+esrb16okCS/ckL5zBEgpfd1ogQKMP7
EW+vDdteqzpJ01H37bg56sYjmnRrnZvuZsbHYUeRw//r4eOKDeOrRYto3R/sjxat3G53xRengHMG
S6nFK1WDAjl5BGYjjQVLv3E6sKkUbCpW3QqXcHnKMyPUCjTVMPyifa7US5U/K+1OwoP3OUJk7v3h
AvAMt3mHJCJzK5eGT/XmqNiDN/6Fo4NB/KuBu0AyarfUNAvDT+PX8TiKKCc27ifkIoB1ABUug9dy
4qkyE5qXiu6b6LIQPun00TFPcfKEsnvhg3VzPW50cVft1Ix6j4yU7ued6qbqwS69zvqLp+RiQNyi
d109xc27kvbwW94f64WRBTMUSkLglYCLYrmlrKkcJacsdV+qLmV8udy3VRu+CIrKkO0AUArcWXxA
ItHMNMuUCAcidaUfmQjpujX/t+K5tc6LzpxoRXW/19HM6dDWz7YuSBYwv5i79RYj4JbYjrJw6DOM
IMrPCCAXuUe0Sy4dAdwo3NHc70XjYAP2h4VgP5xtL5xmKJMx0f2R8bwdaSewtJvrAepDBslCZoJ/
rRbJCKyhMeu+Qc5l6joidtytBQHyGDsKzOzIcXHWA00MKjstS9XXhlOXn7TKTUS041uXxa0Kbs1T
MgwpciyqT1DYM3uj+liQQ7K7FAuWHC4ng3gCzrSilR3CSDILJVJ9IzuQt150h2+tAzxoTUPq2kYp
DzdPwywViq41Kh6sz1b50RBRjm/d3vCa8QQA0guBZU5+axhmnHX4/M74RuzPaXYKUZfUf9acr/cP
+NZqsEoY5ukwq8s9aSoVsfC5lxCfqB+ocyznB715UERsCFuH8FYLdyyUvLHjrMBwqHOYx1P0BN7o
wTrT0NX+hOFfXLIMkoIoKh6Eq7rqqELCapJSLH19rH/l8UUI0N9afZZkRiMgvAocnug8M9K5cNjm
6o2Aoi+wqAXa5qIAmPjOuYRDyNmsrJ+0skecGyPwog+SfKg/jCLQxdZJZzwb/9XB3UoWOBclyTHY
e/w7GU+tcun6P/f31uY0AfeCgA77MblVj7uKZpoRKr4qvVjxI1pt7JWPZk8IlsOZhiuFKvrl1Rc2
MtquDwYc6SJ16x+DLDqF6wEAtAumPBhcQC/QtmqpYJZVvPcl+NDj01yabt7uBiqyEihU+TAIOkPY
ckGdUJnGWkoMmPNYPtpjciCz4PpbGxLU5ANECDAkPMNV8X8Ugps66TLdr1pvTr6hdhvZZjn6rmne
/sVgqRcV5SRgqOQtYlNPBG1JWt0PP4zmY5g//I14RAdR3QhsJB/NHlu16Y0YF5+cPPWg2GyufyEf
PjPynKytLg+krnPwzkgUGYVmOqT9uVX9+/LXxw3zgqc3Yy9iWEvOTSNWOtqxQwzkE/BqvYD9JxE5
Uxu7lTFtsJclahpWPYAAsSkjQ5dk/xTq8rmgeyly8bRjXiB4/0ECjjwhd5yNcq6lIofF0Jvp+LGr
xuP9Kdr4fsZiB4OExjZoYcldRYqexwUdEs2X7G+931X7Vxjui4VVACgVLiF31gAjyFhXTs0H/245
fNH3x+ERj/hX/upxGqW5Zda25g/kz1Q8x2PhOuN5/xTBIDESWKBqATpbGqTaADGMoQyan2AD0e+N
LvJf19sUoQLEVuA84RBgry4VyO0IctYy7n0pPWUo1aMujQSGYksFSGFwa4LqQVtFVxqjTVDfKrV+
NV+I5afJRRMRCm+qsNDnBLzCKInh0XJNR9FhWtdbX0kPOtoZKq5hC0axvqJh495riAG7WENsapKo
Y1hZgx+N31E9N8aP5Xyw9ycJQeuAhAjsNxLmgKosl0OdCoPIkzn4DhjzSUldsjurAAWMZdaExw9P
kztzTqbFSGpHo19+jcPPugiysPb7luK5/Yom36rdFxAvl8D6E8+KAJZT3cFU3bZ2M6f3ZEmAhlkv
DIv/w4CwPP3aimg1oYopRYWPFrjOoLp6fKSRdij3dsGFT467CMUxjHAYLwFuaYBMyrteV3K/cE3g
2h0htn19c0M4XH8VEEPUj/FPPaAl8zGep9wnqPI+mn+cyVWVo6iL1fqoMC3vWTdw9q+aTCErQ2ba
Q0sCRKarVcQVvffYRCwf4AsNfB1ckfSpAe723AcLFCh8YhH/zaZ8cIgAtgKUFUgJlmeENFrTlchP
+qgWzA5atPvihpVCu2OguFh0hfdrRjT00AyS5L40XK3Yt/KjEIa2NQJ2Z78z3rGCweUIdPTGyDrw
TPnFnLsPExE5BltrzHoboc0aCsUUPqKGptmx3UxR45P0kFv1pVWmS7UffAOjfqOEe7PMXdI1dISS
XPakyg2DvTef8d6+EokLrAbcqOUcNZPW9WGb1b7h0vGoS95fiAebAuIqiHKtvFfigJM5zKcSca4I
uOG34ttfyGf1vvBckVXgCTJrKYzHuIb8sPySneX4837xeAshlwBgKnIi3EtoKsoqztHdy6edN73m
g7tbPKKg8M1ghtAIgEc+6WaooAOa2vry97F5HPPdsCRWifmveO7r5wrzRSjEd6ZHXmZ5t9ME8XDN
AOYFw9TqFYcC+Li1wNTgR9/17psG6vz7s7NxvMBehGwUoOCAa/NrG5e2VJEp7XxZql0Zj9C08CxR
BGXDRkAJYDyI0yDqxOPBLSpLKLjJOj8zykNyDKkoP79xb77TtwLhhmaFqOxZHrCiALFLZ4StP5lP
Y/lIx6eJ9XATnLOtuQJGAq4ZuHRtBDGXWpy2qaJYwlxNc+ZG+e9G/a1KIoKRrbm6UWJzXkePuEZh
9pirxvhaHbpccJY3xsAgsOwdAfQzSFyXYxiRwqk7WWl8KTzH6qGe9984C/lM/00qWCllOysMyEdN
suS8DtphFvF7bvgWcPpQs4UgGWuLxS2DSjJHGe2k9RuscK1Mnq5+bfJgzIOoe7t/OjYWg9UxgAMN
1w8MK3cvyE2tdGNe1v5XxfHTSTBXa+ms/Jkhh1DJiA7m3HulQ+OwVqWy7tcnrbmErYAhe0M8bhuE
+pDZ1Fh5LLcUs2qUJB81Pyojt65jdzcPBHs7AHsGTj2UKK1zwbJkjbExITwT/X7sya+9c2+CZgLC
HcBJ1pihtK9aRYl7w58+pM3HsBS8qNcmA6W1iIKijgRKVr2l49xoqJ4rqt/ULjEOteOF9cXoBA79
xhqAEpAB6OC74ALlDJNtR6AGDBvJt9y8fiPhl/tztD7NSDLiDSSDoxTk1Svs+UDsSqlK26d9+7kD
DVFeawBLSp/vq9kaxa0azsejqaFPmVWhs5pauMrs9uPulxwWgmWeANXHbuI7QHdmi1JMBWut1z9V
tMcQfD+b5aUXz2DbCP4wTxuPEs4ohVqsmnmhGn6W/ozaU/lVLp5H9STPJzr+2T1VWG8GtwEvDQCg
nCrFRkPxpNIQKjvK0ePuLqVojYGzBsoElGOa6JzAocRnQyNzL0umn6tuXF5a0YtqY6UX8jmTZFM5
nmSFWr5yrcPEtaNO4G9sKEBwD84MkNp44arcAOJEypqprGS/eYz7l3DaDSAwF+K57+9V9NGTkkb2
E9cKXQDFd6/uQjx3EEoNvauzEeKp4cXkQEVQ0g2jhOawNqwqnrOYIm73oBApjMMEgDA5/1OozyF5
CKWTUwuOw8YaLLSwr7i5o+XJAg1KBWSbZvwu5JckPN2fpfUoLDxlEY/ESNBcgj9uXSLJegpgmz+k
QLkcqw4wJHcWPZ3ZXCwPNbQg5ImGwyxSwtsMOsTdjCYok28552z+JE2fOlHRxHqiWCYcjIQIlYDq
jX97zomaKk3cFMEnu9Zd2JXdhwF1evh2FrhnxoJzLwBlRKLcIUVghLlrK4m7P0WDaBK4T8F3BI8V
DC7LlVZrI84ym+ZBl4I65ER2b6SFeN6vT8IKl6sF8UT9zKgwyOv9jbQ1/wayxQjy4YGI1nbLz6dj
TZXYVrIA1ECu2ilusRuRgH6JpvGewoIDxlMpqVGW1lOUZUHiNuHXoth9rSGmAzwhGsShLTAecMvv
n+W8tOxRrgI1BwNt46K217s/Q+ubDRoY/yz8GFydvIOa66PSKoVSgSvrQGS3cJ5ixZWz5zxGl8/d
2ThE7pHPRY4D0Va4TMvRdK2Uz3I2V4HXOB8dx+u6g+kq4+4zAS04DqzCB9coT8yQgVO3iQY0BdAz
2Qtn59DsL6hbauB8stFO8ageoSHt8sNAZW+ozvdXZW0AoQEJDgYnhFuvsn19Y2AdUJYnhSOXQZU8
ZgVCuJeme2xFcJf16YC7hMV/Z2JDgo4z49HUmOWMMxI0bYkSExflrAJDvqUBWaF3wN97rfVyHBaJ
yehEdhVo9HNevOzmoATDHtiNkLFBFhyvRs78SWExKymlWTCFL2N8yPefbshHyMfChoL7zeOBSmSD
LCcNU3QTB6eYobmtdNm90GgnDm8GhR9sJbjHumLQ2ZxaxsWln0rpg1k/AnCbVgKvY2M7scgnaolR
oMnY9pfLEJpKmtpDnweSm9S/fyfOz1pw6DbMCCJAaOvCcPswttyGTRA8Ho0Whlwykud4MDxp0L0K
pP6j7MajWzVf78/bxsZa6ONGlJIq7OsY+noyHU29Pcqi5NPaO0DYGycQjiZc5VUryF6O5zEZQeAY
Vic7JK5uu5UuOOZbo2DpfAs8lAyKwnmDETin8zxUiqCbvqvq71mE4NgaAwKu6GQJn5AFbJbrrqSW
1aW2CpLLq9a6Tv1EU//+OmztLGajgAXDRY0ZW2qoEuB9axDNBkV21PMXKb4i3agItu/mNIHgHXYE
wW/kU5ZKUPVd2lmb5EHl/M6uXSzYS1uzxBLv2L9baDY7JSCdmo0sKOffmvNZqb6o05/707SlAtGm
/5QMKqtSkCImfTpVYRZU/bNtnfvRU0OBJ8Js3dKbRYYGoSaYEoaq4ct/narVQL2cp4GT+TKGEH8u
Vc2d8FcOX++PZmM9gGtCHySsCApQVod9zHCR9waMlvVmogBVsB6b4tFoARVGCNsgvrVc7nCaw7ql
YEBMX2l3EHZAWk2UilocJOARFMf/EBtaio8yuydzKFfXYfyEAJI7Kae6PurkLEe73XMosBjzEW5z
FmxkI725xrWxHLq67sqrlmWHcxmJCJy2hoK7iT31wCW3Ygs3J2lSid1CvgJe4ckDoZbX/GyqH6T4
Z+eSs6lC/gAvSpwUDGo5kjSJW23M9fpqAsF4zESNR1dLjooA9JRFmp9VZ6/KNdROGmrNLOprXl8k
+VHZm2JhHLnIIwOXzPp38MnkJkvCXk9Jfa21P9FRywWne+vrUSsNGJ4BvxbvyeXkzENu2omp1ldH
9X62u8mJ8PG30tkmuNlEZZeZnUW1+lplPw6mJnhhrCwTJ51d7DfS9biNejQsqK/f4ymQvg/dl70b
BxAUxEdRmYhSOGRvlvIRCnKKPurqq0KPBT2KaMLXU78Uz52wUZbTJk8hvmueafk5FRGYbMgHwhK5
LRRd4Zbm++8Mc5QkYxaP18EaPKOoPfVt9/ygHxt8ANSSgxiKx2VFYZMSk3bDlThuQz4Qab98pPhY
/0ZcO2veTFMxq8lGwdW1PTVOidirKB7HNvfi3gFBE2wpkusIcQAOzC3wnCXppFrEuDrJdyO+UtRy
yScRJHi9SxGyBPkKDvEmPacRTqjzovq1CTRt9NomOxIRFfzGUi90cF5G31otXHTooFT16PCl0kTv
RnaW+KlCBllHSIi9ifj3r150XUYVaCiJl2kfYU1Oaf5bnh5Q9ZjI/cP9nbUxZ/ACQH+AvD4DpbLf
35xsGWSsaQ4ar6s9y5dE9sBTiLbg5/1KQGcCikvWZRZ6lkrKUlfCaJi0q9W/zdax1y7FbjJs5GPx
psCljcrjNT4ETR1DK8oSDUfQU+JL1Lr3h7Cx7shBIRsLvB/+8I88A2FqjTS5ds2kY2MclN0snSxp
gCQUe9Cj9yh/wrNEDp2kcexra/wz/CBNKvj+jXW+lc9H9M3GQt8ThFKvadmzXhI6aBBNEbn2xiQt
lHBOk1JHk01yKEEn5Mq8SIJttCUe9yaIZeD3IdzIfn+zV9W4mYG9NC28Hh5/R7bgJKylA76OVxbo
dkHtg9z1UjqagmqSRjvt2tZP0oOdXe5voLUFXIrn5qbQE11tCMTL5bNjPfTzwzCdrWR3Xh/ljLej
4OxTms1DmUqtds3nn/P4Sv+5PwrRJHF2XC2bMsLtoF3L9pJ9yDXBCm9OEuwRwu2wfYiXLtcAgITc
pKWBr5dPduJOpav/Lpy9CWtMEd6HgO6ivTke1JzJC0uFJGWMyy4bddeZCjevBIdta5aAEUYDTIQW
8Vxkw7zZqCD4yTMaO8YVHVxcCvL/3U3T2BBuFFhLBWZczHGJvP6103p3sL1Qbve+pllZLGgD8GZH
ZgW6lhqkqtcQX1T165cSHaPNUBR02JoiZCUYEh+B61WUF/T1CdXKzrwORXqoW9caJMEisDlY3qPw
A9DOEQ9ExN7Rmm05gi7RCe7p1rr2w8c58pzsYTjXgZPvPxELNZxrLGVxEjk21JTU071od2tEuExI
cAGljYgGwObcOthzOKEMuNWvpDk2/bEVFSq/373LaULQB3VtOBHg3sGuWk6TZudOnttyeFU+NZbh
qnnkhsbPUv/s0OIglQelc8u9DedxQ6M2AukiADoB5eQjTmFnFrY1luGVRNE5lKSTv9dKMbwIq5FA
2gKgCO78FVnrNECl0Nductv2KJmCKMp680I+fEzmawJRw7OPJIZJsk5L6GuMZkOg49t/OCAfvSP+
j7Qr7bETV9q/CIl9+Qpn6yU57nRPlvmCksxcwOyYzfz693GP3jsHgw6ir5JOIkVy4aXK5aqnngJv
pPhbDmV5XdWpGXAWr5re+E5+Bi7vAwt0I0A6VSwczYrXEFCpJ/am6ruNB/wYvM8RFX2vzJSGV/sW
NfxVpLwi3pdWwENupIiW64/xsQNA+gmPUg7OpFqktOUQKq+581Ro52GrMHbpLKFV6LtSCAjbwnTo
Sosommalb+70UHhv1D4VfPclNBchmY1irC21ayHCUg6IvuXRXoQC3G0RMQYREq66BTdbBLxlahVu
+maqD/ljucVmsbIDgIiYiPagjACPKsmb6Yc4G/JJoW/F77gN8t3cdfh6XM64fVBiA7olaXXSOtfz
mnvpG9qnoD6h/Lb3+M+HlyLeet/YrdNj+Lx4crtPjbNx/pdXz2x8V3JjQOnnpr2J8bUuqJwcrAl+
Wvpp0gSJm234lStnFQ8qBE2QBcSVLYdORmrbceblxZtj/1F2vT+OZ23amM/SLRPguH9liNNw48/U
OUNyv4IM5VgNIBM8ahH1w+PuTZkJkdwyFyz8YRZCSImK+ok+TcV+lUAwFxcPmtkg4yuX2g4stIsw
zIq3r4x/GuleCB4CuBgTsWANPSkWQL8065sxKmLnNU9/tWVg7G6dgvGBDkXVGfYC6SBpD7Kyz1Au
F9qvo3pIHja7Pa0o9Gx4afVTBc0s0X3Zfu2T8ZQlr2XKNw7RqgTA45Bux5Vvyv5Ypif21E8DFqhx
/AQsE9awIWFFFZBtwKWDaiNBCiAZJRqi9aZau84ruBD7+minp3CrTd+KJqD0AX4xnurvKjfXhDKx
TL1kvfsKvGRg0s+l8lRFTZDtribQkXpAXAb82iD1R3J8LqfKkywx3M59jWj1FD7mmy7MiomaCZAs
bKzHccP70X1N/9OwQ+ydrCRwsoOzVY0pLRig0wKQiic1MhBIkctkH5Hu9TnIroy3xHr6fi6L5/T7
LrPxjwDUuiBxgiTK4ibKGGtBc98Zb2ofHRx0Le71w/8mQZ/vBctbQC9iTAGVEco5/MAEdBQU4EEH
Vwb+jHQZxQUeWiXTMLypnBMaX/Y5q2KBEJwWHKp4aGGJZM2mSKXE9mi+Gfp/vJ+R8fX+6sgbjN7d
CE2DzAwOk9A8Sek8lXV5E5X0JY4PleY39ouRHgZjIzgjqTaqvvBSRGGNCCIChycjFllpMDca6hiF
ww9a80abr6Oxc53eRYjbASvmgnxMUrlUG2p4ZW70EjYnV3stKLm/UJL9E1NwYPzAhoGyXqHb82NU
oHM096YoJDWNfM1803e23HwXAJcbKHMkyUAoKE0gK4pO0ZnpkXw4qienP+7/fvisKOgFvlwQYM+/
X3Mrh2uR5ZGs//zcW/s6g71/PPLSCF2JXq4LMOeoGoWmlo6Hhlq4Gb4N+caLZ+WYgl4eAVxxRKFo
xvzrqa1Qg8dD9MIsP6S/DTvQPb+JNrz6dSnoXg2nFXEN+bWeR8BITaMavUT6o4GufFYQF+d26/m8
ogwC7oX4D9LfSBzLKmf0Vd0jTUqyxvK5AezJw04iALEdeMABvgurhLMkk9lrbthODVKxpG0Ds7ls
ttVaWShUoyDMCqcDLr4cbM3VxE15q+KslqD7GnzVe6zAUT3sxOdgHth1wI0A8LOxUK50aMfMtSK9
iTwy/W7Ta/a163efWwgQdLwGGHMAFZCsa2S5RWNFrkuK6BmMsPY+r/L9+wGawVKJ5nz41/zYagpD
GCPTXeIoJ/7JohtmdWmTxEajaB7lR4j+yFG+Zhxsa/LciXTag60/T+Vpr83ABoBpVjRbR3MHQ7rb
ChYx2yvGibTd55E+xFs8eGvffzO+3Et8CB3F1RKM712zMBh3OpRYffxC1hKE7aKKQHZZR8dFLHoM
J4IgpW+oj8hZcrrFnro2h1sh0hFlVm4NNogoSQqKL8XfGUtazEHaAm9KbIZ+8RNxzMAsUUP1Y/8W
I1+FmloX9RbI8M5PKHdqbqeVMpGc/UmY8fP+6EtTh6ojASISVKkIN0tfj6eEZyRFZxHNu2qMNMUT
T97ui1hZf8FRgPoyJA9RKCepmFopYJ0xa4ugjZefPcbRX/fHF594E2AVG4CKWuRxYYLwOpGBSpme
TsDdhw7Ri7+m9pwn3AdHhY92ZL6qHeAdb8S91+YjjqyLWcF4y1kyHratwPvbBPY14MMjtbc6A29J
kLa8b7I0HlDrRCJc1rnrM+ft/pItbwdA8RFcguUARdmiGVnpeoVbITpGytw62t5pMBMfKRs/6nbS
Yxm4hNB4DssF5AaoKhzxJTeRDY7+ecXgdAZhhRfE3FfYVgB/cYKFBCDzUReGp9AisTtaihtmSa2T
rnwy/9aHJ21nh8T3OQCViN+4TwWKcz4Hxe5dNPnWTJJnfp8/5O5eI44cEFYGwaX3bk9ytHXQFDxT
Q30kdnEslKe0fb2/2ysrZCAuA3Az6sOXqfsuo4qZdxUnaoaWzJ9M9qjEe31vTAFlC4imQ4DACMyX
yI7KzCyqaCJopXsx8gPS7R9YJHiuAmXnoO2ZKllxNUldtwx1ToocRCdVElBzr14LfwnJRJgSwUwt
JxUzbyztxjFGYkS5nxel/4FzBGgRUIiwhejHLbN4uG2tea016cTNGZpVnZUtfi8p5iAO6kyAtAuN
aWQduHp0gmobXzNOcfcwVFFA6Y9O35eV+0cUYNkAG4uogNxvUJ0QL6BZYRDH/m2HP9P9uy007f+H
16UA75h6k8uLDMP7lU79Kdt9awPHhMCJIDVCgQe4uOYHFs0kLfCdqJygGCys/HTj0l5ROZEbQOcW
Ud++6GPUNGOCWBmdiMa+24Nvt2djJ/mT2IGZCHGJ3FhWk9n22LN8IolzMH822jFvLmyLSX1xE70L
AQ0yKufxpJYZ45iW6wabIMSYDhYPir3Rq38m8e/4Uugn5ApYoqMKDmB16r1zpJ2G9qKPG4Hp9d34
V4pkwFnr8q7oIcVANa/hJ9+NrXmsSkAVI2BlYDpcABTDgoFAuHM4scpPRR+MjCRb99zaVuC0IjqN
kCXMoKTcaesmnCsm3FjLb/1yC4+wNoPb4eXghtvaXt5j+LhzDvrf/UuP0pH795D4wpmjhsOE9qRQ
CAQIRAH0/MRyBvgPp6hURRlPUgXRwzQG9s62j+9qYaJmGwyB4M5f1BqqjoIm0omKE8VOynGcjvvn
gOiPyJwBH7VAYKdwdhiCOJx4zpkqhyn7FLmXcEvt1jZDuAPgRoXrBMDafKWsKSzjwkw4ocNT/L2r
D2r8gXmITneoS0HcGLD1uYSo7uPQbaaJZOG1NF/cTPUHGihbqDtxK8tbfiNGpsbIUW0RKjp2o9AO
ILVspm8le9SsQ66j8+rl/tas3H5wBREBd5F9EidsPqXGTQavC/EQs5QX2JKcn6rmCUEoeyvmsaKJ
ItSFKB1aliPeJWkiUzWecqdTSTm9hdPJGh7uT2R1fOQkxCmGwst+QlVGudaPtUaYF4zcr7ey71vj
S9+vNlNUdEamEd2jQYrKz3r3kxt5ZYF5RTwcCTsc4PlWqG2s5xk3VKLGqa8fJm8nEFJoOUA1goUV
wHk05pSOb+WyIc+RDSHuJ04NH43MNpzBFVsleFiRgoIbsuQx7YpULRTxqp9KfxgC+6viHVG5d3+j
V9QcZTuIuSPQJ7I30r1kOIXrNA6e9n0Nn1YHH6Gp+n281Sh1bb/hcSJ8APJXcLNKzpSehqYTTgxK
aLSB57Gg2BtEw27ggScigCjwBqBmvt1NZFqFWtlwRUC6Zj3RcQvdvj6DfwVIJ9awJwSSWmMiZn2y
h8f27/37IND5aI6KLDyC1/PvH5vBaXmoTYT+4Oqja5Bwi9hqdQKisTgqMBFwkf0ozxniiXrdBNf/
r6rwLRC83Z/CUoCBCnvAOgUXNSCXksaVoI2ztITb11J7TJ6ScPcOz4eXXl9gxLW1qcDwxbNbBt5W
f/qlIqBsEcvynphAcllSZ6egZqnmlnXVavS/OznJpdmdXQFn2Y0IGflqsLAp4goivFOXnvaWTsEg
CRwkqi/hZYIpTn7Da2VUGDV0/ar1p+poRRt329IcwY6K4mqIgMGQKVKdCGBULdLcqza+drjQaouh
iORibrkFK8dI0HDAtQGOQ6Qn5prAaBLVita710T9s38q3O/3T+lyn0WMBt1tRbmQyALOh48yre2V
fMqvfemrVu87zPCbjRTRcgpgEhFUUIBmiWtCVuaSW2ZqlNmVJ0H5wpPD/SmIT5x7NPPhhfibZxfV
2iEeLAwfWj+m5Ki0z8chfKnbM23P2k6cM04VklyOoGpAfAXerOTSgOrPoW5bsmulH5hyLsuNY7Vc
KwEOFo8JlIwjRS5ZjdisdJa1Nbu2f/WZv5MQ8v3r4SCJZCNQlouUo5dmdU2nlF1HXxm4T1EeeX8v
lh4fyiBB14J311rwOka9ewa6ce3KyyZoY7/xukMZHRkagarH+6JWVgqiBFgUf4qZzbedIbbCJsPU
rob9kNkv2k48ihgRrpIIMIrWVQtq+clLlKlG7cRVR+tpVUcn062We0vdwzl698rgHiPCJeleyDgz
mtAwrqZ1mqpHPp14ctq9SBABnxU6Disup3OmBAuYMdu40v5cxge+FXlfmYK4O7EHMOXLDL+VRrmO
RubjdWoeFO8UGc/GVoxuaWjf+UpAuAdfCQEiyVdKJxppagERqKQL4Y9dnCnwhv1qJ0hR/itEUmvd
QqHtiIrGq+KB28qnWzUqy3VCLs1Gz10UWAPCK5eD8WmarDTUu6uiHbTqwLPTuFWmt1Q9nEIkZAXU
bwX8b5mo7RhA3niFYvdpUOQBIjhovNDtrAuDYqDZGnKDgoYagVnZt1S1ODF7re6uoVkCtfgt36KC
Xxp0XEnwjPFuBNIcKJu5ZruuoqVp2kLAH+EfWh64/Ix+fkVgFOdm2O1GoQIXxBxwxcHmuOjYI4iQ
lMlJ9Star9H6HHsbl9Py9IoKXwT7wWUC2joZq1oNaV46MOrXgT1TegKETmMn/muvlgshOFxYMtGj
SVowXelju8hj/Rrrh9rwu/1aLth9waeFgkOwTci8oGhqFE0F9P/KVTBEP+X6wdmCCq0oyK0IWctZ
pJbMAqHwNUWOMAoSHXihjbtpS4S0ShyotsLLIcIYn9I/e/rQbLV/WkrAVWTB4UfWCIZd9mj7LpnK
vPZK0k1/2tlDWfbbLE5bMqRZgPl9zCxdKUmhfMqKi4kCaePb/eMkXMq5Q4UDCwi9IMuASyjfS33X
J0mUODHh+aF0Sc/Qhybo4OKyFx79cV/W8hZ3kCBE/gUmBY6JHCIy+7hjZtMnpDUeXq1wt1lHE2/B
UwM8JJBWcglrUnV6bFphQiw46WPgOd/vf/3KZszGl7w1tTRGhDwwfpQ/qPRSqeek3G2gxBTQSwyR
G1ELLxbwxrt1LQW3X6ImRLWHAy/dgP++P4e1HQB0y0JmB2EbXB1zAXrItQI3U0zCR/4j2+8vi3q3
f0cX9vHm83W1LRMAxWNiKKb/uaq3lHp5683Hl3agnXI+aB6+PulEsvyol3+m6s8+uu6/weeChNLc
TGQyi9ythKDroPx2T0r283/bBskZpErhJNTE+IXh132wxSi8clJFFxuUNsJlRfxM2mUtLNS69ryI
KNFB+eWy8+aDeOUcoTYJlgOvYqHOkmFKc7dVkqnJiGZFf+TGg4YY8+4lEvF3VPvi3YWKA+ksGYYy
KIlZRiRMHqNHb9zQtOUSwRdHOhuhamQgkdKZ7zAg242KKreWKNZRQ2OVnqXgbD/uncNciLRKbuw0
uIWylnjZc69/6oIPDC9ekEjIoymTTEvZpnlYAjzXEXX6pFmPxU6aVvh++HyMC0cAOr3AlGaZatU2
Iu2ENi9eEO4s8n0fXlDRABrhiF9SpGCwnVhTqdoRK7vGP8edtOCL4SVbGnNLo503dSTMDrT9mbK9
yEisDlIdwBbCVCNCIOmwWYA2sJ3sjqRm72cnCyjP+9u7dkRvBHjSEXV7p3SizOxIaR+oftDds9mc
74tYqvFsDjLSVnGiRB1HoyNmmxx1phyqv/83AfpczXDXJ3FaYw6t88v6FRofGR69CgSIAOkaGfcC
7rtWmayxI9FF01O/c7fISlYXCBE5RH9EnEMuXrAHIFbqDiqghp+TR7XaV+j5fkYFCbWDPkJAg6nS
FnvAtDda4XXEuyQg6Oym/XFpuHUYHIAaFGDA2s3XX61jveMtr+GkPjj0za03on0rZxRc2iJHqsET
hm83H5+5Zd/aXctIxY6VciidS5sedx8h0a8GdULCUC9cljirmwIMkYyYBUJMT1r11/3xl482pLIE
2BwwFNhQuZFni7DuEGlGRUzzpNp+bj8n3llLNqov1hYKNzKogVxBrye/2ir0wMzreqhI0wVt9ZBN
x3B/6h0TAYwNpfQi8y6nUUKqZurkepgI9ystSLeqntcWCm9aE0A/IP9x/c/32mvwsg1RD0OM+CfY
ZYMCDwVqHYxmt4+K6kULZF8IIYtzKxluvRpHdxgZI2Gr+GC+3kqKr+g0UovYCbCU4dUjVxqmuWqi
dSvlpP+ua0/JFkvT6vDATum2wFuCNWy+TIILElRoJSfZc2z/6Zjf7h/X1eFhjATvICq3ZaapEekP
V5uAVgSXW6AAYsG2vOxVCXhD4RWCuxmdrOcTiCNVQ4zB6IlpIE1QVf5WmGRNAEphkbEE8YYo4Z4L
iPQqTjtb6YAua/izV+6GGwFDiL7baEUlGI3k82OEVkVN5nZkqo4FPQ3KwexO+zcBAELgyxCBEbZP
mgHjecjVqScMDbiPFf7YPz4STQhJW3iU45TOx0/LbMBDsRuJqb/Y1pedfObi2kFBIWI7giEfeibd
Cn3DCl43Sk+i1j78UpotbNzaBiMPKhJAqAdDkHL++WXVZdE00QFQkJ99etHjDbdlxZii/ZdIyeGI
IuUnHaAk1EbVZV5PePesN09Gcu3Yy/4duBEhK4ESN43HU4goPOqbce67G877ijU1BOWxKHcGZlcO
s5Vc0ZSxtQFZC09u/pnrn4fuom6ERNYWChXJiEUiLrIsqo5SuxvHtuOk01/QGYwl52Z/1AWpV5AZ
IPEAmk88Bed7rTW8RtUw40RJ/lCCbny9vw9iK+fhKUAbRLzIE/1mEdeZDz92bHDtUZ9I3ZxYE4Bz
I9SeU9ikzs/T50E93Be3cnJNMPYgDgb7BE4/KcJgMCROczOEv9qgMz3YfJMtLMXKlpiwegCdgLli
CU2NPQM5MwfWKVLcoNY/ZcpntSn3TwP4NVGuIrrALGo9B4PBPLK0Bx/4z8wv+++7V2k2vLQpdCwc
6mQJGo8AscbOZfYBAwXiE3A2w04BFiIX3TRjP1pJ6bUEoDV60naW6gv7Nxte6OZNeMeh3EjqCsNH
KIlQr721k/J2IUA6RlllJ06VhS1JJtfnP6bNDiorpwihZzxIEEiFhZWLeVUTPvEwxgOx42B0fVo8
teN+1/6dKh2PW2QbLDmIxNHjbOCp3ZOmSs4FMg3TcCw/8ICz8HiAigMAtHw/8CRxEiuJRlKjlNQv
ig0ju6LOs+Gliy5qzYxPnjIQLTqURfARNUMQCagQwbuxwFNkPVCIg57imm6rg4afjUtobZdFaR7o
bYSpkD1uJy4nhCGtkQDT3KInZR5Mxn5PA09PUXkO4Aw8bvEJN6rQx2OYOsM0EuTx/SPekfvHB2EF
LgYAguEMy4+S3o3Mrrfbkehj0KH6L944pSvXqChcFE9bB30QHOn78WKcRhaGAzQt+KX+ZL1fbfXD
XjlESLai+YGgNkZFr3SIQHzSq4AED6TNTlN+3tn9BbYC7wS4YghECoiU7K6mnmKEo3C3h+RvVfNH
a39Ufi5AWqK8a1sLKGD48y9cf4rHh72XAYZHYbt4Pwv2Sml5Ck0bDZbC2XOG0J/Mb7q1scVLLZgL
kLzJrkcBaQh0MTGb09gfG3odd7a1/2cPED4Sr3MRSZLs9ZDEtds2bk/S+nOkXK2N63hlBqDQQBgJ
iHVBGiYtUdOALs5qWEdytTw6eXJW8TPy/Lh7J0BliAoqeMVQCbnYz+MsKcxYa0l7tUfvqKv7nz1g
6LkRIC1TS3W1MDMDAsBCO7ihHxsbe73UNbipKMxHoAQlq3gbzs2RGbosDj3qXnO78svcCDJ1IxCz
JgHoOpxVELghbStJMBJvUBXwcQvkhMgV9huJha3xpdPqKGVoeT31riYP2uzAvu3eY/hD/36+MV+g
RHX6gbcYfqiCMS9AuDXtttggb3eApBTwArTIExO8uRHqqAXDKqrmrw3o+tH2yu+2elGvLtGNBMkg
NQ0vh1qHhLh4mb46W1QbK9qGdjgin42bU7zP5xNoU73hnpV61yk7RRTd5R6S/bcaeDdFulwU1oIL
QzpEY0xTxhBSvAJk71tq6Xtf92+zAPYAqqmJXtSSh+oZJe6KLnSuQ1COb2208apa3ppYn5vhJUWu
rGGy9B7DFzxBZ5pLbJ2q+iF19x8l1GMB1wN6T6yTDJtNIsPIBjMPr2oZ6Mlnq/i5e5Vm40vKgFbp
qtYB5XGdjMCrT8Z+9xEOj6h5fQfMLqA2ZjEp9TA14dUZv1A/py/3P3/loM6Gl0wFjfDIKXoMD6hb
1/nudNiiFVrRtJkEaYEytCcxpw4S6sDtjpl2uj+B1eEdJBjQfEbEYaR3YI+HNC2cNrzmluo/mOn+
Sh/UeIFhA91VkGVbmKLRzJXE6IbwerDzLnDB1bL/+2/HlywFr2JLjd0+vFLwMEZPxvQBS2dawjVC
pReOktwYDzkZJe3BEHMtlJ9u/HMLDL12gG6GX/AwMpOFQwozpI1PmfUrsn7pysaFvGIpBNUCWIve
Qb7yDHRbKbmpYYmM9mgf+0s2PXHnr/3bgOsYcU5weKGKUwoh1WHUAR6L+wB1xvCw/WraIuhfOagW
kuTgf39nypHzhGWXulFT9Pa1++Tqr1b34/4EVhYJdA7AFII9CukwOcsWFWj+kLSxc+3H4jE2L/Fn
rzxF+U5ib+GlolQQr01hTpfPQWQizaYrIabTztGx6873Z7FymmbDS5fCxOyShg2GV66299X13eHr
fQFigHksDw9NwJuEKoP3Qob91Z6BTiKNq1z1JPND4rZXeF9D6yP5vP/iQS4PgXk8SOAGyJVdij2k
GTNBs8DN2o/aIPU2dnxlrQQdjFBrOErASMx9jM7LnKQ0c+8aZQfL8wt+1PjGdqyc2ZkIcehu/DCn
qHUrqQo4ki+xfR7o6f5mrAyPwAWe/ABzIx8pu3lJOY0wvrDd7XcGVm+c1o09WFkiDyl5kXVGYdQi
fhTBxajUtogJGIVM5YLetYqx4caszQHRCxT8IAAAQjgRPL5Zon6gQzEYBjBCj5Nz6orL/iV679eD
5D9QSPKzrdZGNg5eHpPBfRoDqu9/OCMDhoo35OcFlFtyIhE9Skaza2LiOH+PLfW9t/ufv7YBt+NL
l39ZAKNV5xi/MvESCfIsYDt5jIVFQrYRCw8fFVFamR3M4ZMaDWwKr6zQAyu7lMXWKVrb4lsJkhYo
4WiFFaIv174jPT9Sd8MmbY0vGb22SWmc2Rhf/TunB6v/wBG6/XzJQ+KqDRxyg+GLEF58YFb7r2fs
ATwvhPkRv5BZCQYL4F1jUkPUrTwmeuFn7UNptcHobLyaxTJLphsJC9BUCdY8+PLSMtWdWlAKpp9r
3/vm9HIKev3P+6d1sRHIOIteDDAYQNosUqqKi2cb0yblmmVBOflVuncnpPEli21yuJCJhfGV1/Gp
JPc/fqFqAnKMnDzw8ohm470zN0QGT9zcTU3l6mrKORofrPSMQqONC2FLiFjBG2unJP1UqbWlXCv3
D56i+v1zXu01SWIe6JyIy1OE4+W8i2ngSeKYDRyA82h9LbSNPV6dAQqUUBWIfOQiLRXDl0RpehMR
Mz2HaCehH6PqeH8nFgcVXRdQug8yMtwIcMokexG1hhozs7WuVDMOTDvFZWDnNNC2+tGtTAWPHgEa
QqtJAcSYb0bWmV45NqgItdxLqT2Vxcndage4MpWZCMl2VEC95VkJEYrmGwAJj48xmmT9tXu9kEcC
bcM7PRX2ZD4POlVpOiSoOHVTtB260DooU9+rdheViMIxQQ8G/nAR15MUJEdhV5MOjXt1yre+OdM4
8OKNwNvact2KkNSjy1npaFHlouLjW5ld6s7zVfU8GBsHbMVOmYA/IcYKXANIz+SZWB2lvIvcaxw0
qL3xwLBwf0fWTha4hsEkhVIGPK3F/9+oeR52rQn+EfdaZ76ZHmh6UbcYz9aW6laEpCSGB0JDU4hg
2ksa+Y4ahPQ5+n5/HqsLhYwPmDTAX7SwJVZGuTlR1bk21hclJPQD++DZQIkh7QBtl3FQJTfcEjGn
8Bqj940aVNVeFBEI8xACRZmYqLFbVJM4Reo2Hkts1CidVSRA6VHZIhpZ2emZCGkb+roDLT2HiK48
uYXu65HiF7s9ECg3elgAzSBYnwHnmh+nzAlLzYgTSjxkxh4buuEYrOyyYFjVoNiojQdjx3z4Xq84
cDIWJbkb2Ad7t/snUj+gh0fzPpQoLV4puabEdsy1hLAoaGIEsU67D+lsfEnZRq1qGXqxJcT5Rs3T
qOy/T/HWtfDQAmBS+Mjz1dFzMHN4E0vIeOLmq6p+2f/1ALkZqPjFIYWQ+fChY3C1Hz1KTO+zhTYc
W17fygEFvAAsL6gjgW/mSp+vuADqpZpOSVcRIzz3FUmG/U4NTAQI4qHHYKeSWbfNOG5NvcIU0uR7
ax4p+pir33avEhLbeKvjuYtSPTm85ExO2OgTo6Qxj5M/mBuGSJzwmWuMZNXt8NKFEMY9a4eopYRN
vhv+WSWnuDqF4YY13ZIi3dMJB4W+F9aUTMqjVaFX5lvJsFTBR5YKrbiwUCtlPV5TKlEZa5Q44cHg
R2U3i+T7Wv07vrRWbRzjEeGolOjY5wNvDh/4fMAMTKTrheskaTPi9Rqb6h76oPzNe3/anW8Qnw91
QCYA73XoxFzfKj22Ii/PU1DE+4b1Upgbz4gVYyrcSXT1QkgJry3p+/Nyiosp9VJinlFxPaUbFStr
Z0gEWUVvD2yvXOpZsbj2xkjPSGP9NMtgOHn6yd5qi66JsIWsD3C8RfMqREORFZgvUpYOoV5zSBGx
t+Z1pAebPmXRQWUHBZ7s0E4+V4LW2CqXWV08wLkh0xPZOSmcAogLOloNE+Sy5/BtaPabctDRA9OK
kIcgOpb2Bn11bDQWHzJCI6DqTknya/fZBRM0II7YeHyrfLZ4ZLWTayQJCbsv5o+63ltpArT77fDS
6qQpLwbqYfi48qmZHOKx2698gmMYSCjcRdA+Sberxk4GTaMJqWtYWeVN3c2WgimgIAC3KYBvoIqS
DlbBsrydWjMWJRQsaLcAuSvnZza8+P8bv9ux+RihQRCKS92DBldjY3/F+ZDUArc06ktENghFY9Lw
Zcxziw0o+URzVN6e+073Per4+w8RMJ9YHOTN8OCShDgJmKXbOhUF1v+Jh0OkbliQtUmgEY2It+I6
XdQ2DOBtZRl1sUbFscwOXnlEIcsHpnAjQtrluMinrM0gwquPETreHD4yvGABg4kQftl8l4tyBDdy
QynJ7IfUOSsbw6+YWA+Zjf8OL1kJJ9K1ptFi+BrRMUkudfXJq8EgePrAJJDYRfEtoBqLShwaJYnt
jCUlCnBEYUoP7VZASxwU+bQCevBfCWKeN8qgKUaRVx16xDhl5Q8/mnx3YRqU+VaAFD+xeQNCaSWl
BG0riku/BXBY/37gtwVLIZROGt6jrW1ETEmI4lxsgOq2GNNWxwefGYqrAXnDpTpfnyTLGsYjfD4d
Tqrn82L/bQMl+3d8If9m/ZtkMkse4pimX4GMdXajPsXqA7xiv7eUWgDSWOy0ScNySnj6zWzPvP2I
Et+ML90FI3zutFUqfP4URP0L5vEBBbgZX1p+fWSV7cbwht0BjW+PH7kKUHkmrjO8PHGdzVc/iqoh
Klz4kXy4/Gh30w9h8W9HlxbHKOqm78MRR/+7wQ/GVl/gNRt9O7y0NiZXqiZKOUWZ3qlgB14gdf/j
/vKvWTk42Wg6jNCLYIWfrw+4wfNhqIGe81LTr96cpy4PxoZvXGYivinbIMDCobyCbWqRc0hLdWxb
8CSQMEJpr/W5dS5xehnKL5XngZJ8d6mv2JYbcVK4tbGbkSMZRImW/GFTX2u/3F+0tX1BKEOgKcDs
h6DrfNESpRmstmcxSe1DX58neu62bp8NEXItjlqBQK11RMav+KGVX1n0e/T+uj+LNcMnGFZQKQvY
26IDVFEp1Mo5nkAA4+LBmzb7o7gojPl3fMnwZUCQh4aF8Zn3SkMQL/9HVX/b6UZwb2sWYiFvzCtC
927UxkUKluorf7ba/3ES0u2j8Kp39BaTGLtgSP0y/GLx86YXsKaFN0v1/hC7mYTmJFOb0SwlYRXw
8RDFl2g6adEHbiKkFhHuRhBIdDOfL1WcOboy6GVKDOtsXnNzY3ixFLKS3w4vmdqceU2tOxg+L39S
65T+3aTHUDsn8Y+95xb0Ru/MrIiFIrclaV/MvSzvJ0Q20hKAE99T+w1rtdwNsKAAxA/MJqoScXPP
1wmndnRit81IosNjSr6z9tioj2O2Rci21HG4HOCcskUMAs6fpCCmU7WDKjiUwI/sl6jO3U3LARLe
WwGSbgwmL4yygAC0GfftDNXquxHGeCRaojcagrpoviYvFdXcvp3iPCdPvPqjGd527zS8MmSakKcG
3ZRcMagUdmM1bpyR9GJ9TrYSWUvLgdQM6nLxDkVhIljM5ts86l4+1lFSEQU9PsYvbrs/jDEXIF1D
ZT84g91CgEsPrDmM3fH+8qyc09kEJEUolNFRpwrjF9X30Xoc8gCVY9R63S8FUDjRDxL5PsS+58uU
0LEFNRqtCax4demNhya6pNXlvpC1vYBzhpS7KIRfkC5XjRZqHgrtiPW79r6a+h/3hxffODdNqKu7
GV7aiW5I1HLU7IpUWR+ULMi7gxtutZ5em4MASKM2BHByoGjnC5VXtWXRJK1ImT4RXdnIzqxN4XZ0
cRhurojcnjLbSjF6az02SYUeb5XfDBsYlJUpINSAj8drWtQBSzeEpfDQcZB9Jab6UhVki2dva3jp
hlBQiYquVRg+xEZXZEvfVpYI3vI7AbzAMMn53JoVRRuB8IukY+6PBljXrkq+XxuEY6kBAi/aHMp1
fK5iF2kG7CPRq+dp+qIU3Tnpyos6sI1LaG2tbgVJ++3k1FVQiASARZCkrV+MW7fcymoBsYayfgCO
EKU2pM3oQfiLLnYcQBf9h+qcwONnbgXKVgwU8q4IgyJADTsuF/eXyH6nRRUq1zT91lifvPDI4nOx
1QxlZaVwfcKCCwQHakWk6zqlEWUGujORzg7yH+NWfyNhGyTbMRteUmtmqannNUC6IEkDRuHyrCTf
1NjvqmMY3LdSqxNB3SC0TzzG5LCr4ZTKmDUCetScjDTIqg0Tsjo+Nhu99tChHYmJuQkxRlfrrAFB
7+a3Op6T6rD/8wUUGP0XEDQDaGc+fOhYrOmKFqSK5RNvLluNgda+HllpoNdRHIoundLwACdqZeaA
3bJvH/+m6obzuj464D9gjEaoSc7XuFFlMG1ERJrbB9Z/UrZC6mvaJqoR/398ae0LdF+tQbsUo63R
20mJv9n748UiQQP2O9SUISLqScd0KLzKcEKsPsyX/7mLt9L3S+9ejI9iLJwcUfooORtqrmZmUov8
d/to959c7WCYfugdkr/2nyIIQgktojWwsmKjbu45xYiNZqwxj+o57V0/6XbXAGOHwYGHHxE0A1XX
XECJLu+80kbUCzbx0UUhBDU39HjN7IkGoPBkhGmV01cR01zmtjwinhYYTu73fgrg9CZxtFhx2TCB
thFBCDjhKPOTJlKBIlwfpxZi0O7EuFjDydSeM0rsDvCQIGw+YD1uxckHwK5jGjssIkYWVNlB2d3p
BvsC/w9xcADZkTyTxkfHhnFIHVx4pf2j7b9w87L/YCHkAOcSbDMI9UrLZeuJRUurjgn4zl31iff7
4+B4SKDqBW3f33ufSBfq/5F2ZU1y4sz2FykCxP4KtfVWVdhjjz+/EN6GTewgll9/j/qLe6dQEUXQ
N2bcfuiwEm2ZqcyTJ7uhtEq0+YV6bU9T+mQ9bf5+3AZwmQBkDm54mSIyU3UAXAD/uRL7FEbHtbfi
gpmDyYFxAKQTsWSZwnFMtbKHWQqvan5hFRjn96G6c9K/qv7YrzXlWtAlkAUtjuQrYHFyGf5ASZRG
jhFeJ/QYTQ4sfVPKk36xPuAZzORIngHp1FAPhA+lOf5UemX28/GWrM1D0lUs1gpB2YIdj/cWPdWm
1+Qe/+Nsxx7hTOHUCuYcAamW5mHkYBdC0wFQ/SZod2mU7lp13tJE4J4JqAiKI9B1b64T0TypIbxh
0bVwreEldl70apcUf6+8LpaOGMiegAvHm1uQ2s6llL2j95OCIgxu/o6tfZh5Wrpzcpcyb1ir01+w
59CIeAag8gUBFhmu1aFoyOnaEBlm8kz2tr1yGRfMOVrNC7pT0LbgQko7UtG2qkdTD68W2iRHrRtS
T9sOIRGOjqAjQWMRNCiRLHromDxkmYPojUq90E0tdcVOLazRTID0xHAQdDS4YsfX3lC8cNgV/AO7
AAkgAADToKUAjT7f8akMA1KEenytk9wlSu7+fnwBl2aAYwt3DRnge2Qng8J0QpYDqBCHbjEeB2Uz
fZGDOL+A0cMhAVZI3gRge82CCFShZp0aMM+scUgtzQCuMiyfSPIjNDtfITOvQl4SI0N+qj32ETlF
29G1AnT5rwQ6l2ANZTd1FiSwwm2Ul04/bt8DYHbx3AakBkTM0jEtwdaaaXaQgX+BuhXZsTWPcOGu
wVYgaA1qtXf+0/kEOsZzwwgshGPL16B29pkWHuxmu3eDIkC86UXFAfgApAs9pYORBYGdXtXsoDvu
KuPmwj5jaEEAALQWAr7SPmudNnGElNl14IfJV/l2fTQbXoi/8ZorFSWrhRKzK2k+d6WLpmjTZh4D
0WlDcJ8gVQRXTc6kpgNq3FrbYVdU9pbuamvwBad5Nrx0TCO9bWuKftHXKjnFbKfYbw1q3dYekQtn
CbwnokEdilZgg4QhvFknUaPeai1Nr2W0U9hTX6O44AMnSdRG4BGJrstg0p2LUMCzrfeqlQKlHVuv
IVtJSC0dJPhpKMcUdNUwDfPhiZ10CDKiaKgqO3c4pwALP77PSxshMHeiVh/QILlogetOrtcly64x
f9XHfW4cefQNrs0HpMB8QuuB9Az9LefTUJVgomUS4DSNqFr4OoF4YyKN2+hfPiIHthqt2AByklmN
WTQiJxUa7OoMn7XhU6i5Su3RdGU2C0hJmAaUrSKZI2oYZDPRMJUUPYA2164+xJULrMSEmiX7GKco
f3M59Zl5aj8QIkRGHckX0UcNNHjSUUAvx67XpgIQMeKlx4LuHy/d0klDMBV4bjzH0TBIUlkO08OG
mngog5zDzcq3qtn+IhMNnoHFFLkdJLTnZ6At2iGxNUDcaP6S8b+tzUTN0FhYGTgHsN33zCs2H6dw
cERIhD91YGsqjtl2cA9EwOZBb2DbEbCYT4ETlhh2XCLm1e1gNsjm9g9iCv+OL8OgiyHgijVl8VVt
encMTlP7SdtMKgYZAAGKEnsRrHCkbTBpxMAKgW0wnPhUutEUfWCfcfmAyADdAZrRS16gRnnS6RRw
UtKiuOek8xUPZOFdIaqubXgh7yWPki5B3IuSoK3iK59es6/oxMsbV9H2tf1qWoftdwKvMBBOo3Ok
Ccd/vt8hov+8b4DIMerUG5CSDKqVySzdOrDI4yjBrQUAVHJE+rJLVK6LMpb8qT2Xyf9zeGmtnJok
cSyGJ9n3Mf4RrPnLSwYWllVkg1EdCtU0X6BeyZnWqTXunL2LDS/jXrQ2hXsRWHvBGAzSBrTnklMw
IQ2Mfuyg9qbguSJPuekO/Yo+F27APLQGEUhrA24IeA94uOezyMOk5Lzs8DIyX0rqtQWaIR4jc2ds
R+/NBMkv+1GLlAgoMtxvY9/bX6vh9+PzurhW/05Etkvh6Ng5aH1wt81TBHwjuAO03WMRYkfv1gp1
aSgNBOXeHTPUkLQ6t3MWwy8svd75Ua6VLi0KwJUAryL4S++iRVHAkUMfgGJIOo8UbmCvXInFNboZ
X3LYiNImI0Ak8bWzvbD/hMzk9sggisbgDeLI4imMZ8D8ODVRhrUbLcwgNvdFsCtRQLF9E0TMHFTd
otxUTh2VMWuzChxU17+c6UtifX08urAA8hZDdwMNAx0LInbpOgQWL6OwnVC65xbkNPaeZXjD2hNm
aZtRiot3PKh3DHQRnC9SAV/GGPIhulbqt/alG38/nsPS8EgSIuUJlxxumjSHbrR5VQUIFRT5Dk1e
1sqtlg4RgHQozATAEd6GZESLgZEKnEeo5SenKk1cGy07+80cYKiXuBUi1NbN62W06jgNMghBcal9
GNYeR0tLBIAmkOJANor2bvPhSwbeg7Y10Qlq/BseZfDl8Q7cm2mK+tX/G152A5ga6cYUYfgxfq6G
58A4WMaBl3st/pXHK6HGpe1AnhNgDAG8xrbPpxJRBXRaAUp8auuXrn93uj/G5n442Gnhd+NK4A0D
Sz0XoTJCo8SIQN2gHRK+W2PDvd8MDA90EviVYIPu/ICSjdo4Gmw61+AlKtR/tODz4+1YFICCTdEP
SnTtlLyyErB0o0yT6VwMnul8ish2fBVq05BoQZhUlKnJWm+snNIs7C6+gFbWJaCVi9baW9ybaQyL
3neIPSEjAk6C+RbQICzTYpyiC+13YN1Njf0E4hf0R17L3i6slSBAEk3SAPpAp6u5INUetT7sRu1c
MpCzZMVzt9lFBicL/FTgGhGZwImdC6BVnqbhGFrn/FU1LjlbKfZZ+v7b4aXrkPVkiBuNmOeWPzN2
yocVf+n+us0/X9Z+aGCiWhM+n5aHnP8mzj/N5pY4kCAYQBHShYEDz/V8hQKTAx87pebZsj6lT3W9
skLSDEBkgoAQwtSIbOENhFKc+fBVYbUTNdv+jEbbLli2dsMU7nXj96Y79y4FrUbhAgiWdPDMzKXo
aKuoNWbZn/XYcqevQUNXgjdL07gVIN0Ic6w6nVMIUL5GQMLoSAmvNTSRLt3dHKSjikDsyNgEEeFJ
AZMm+e1NAYLvPx+vlORy/FcKEjcOHqR4nsrZzlxp7aDoIGXiLnGOg9uaB3Nttd513I1j8y4FGRYE
H8BggwiEtOtma9dVqmb8nDenxj7EqGTlpz6KXIu9pMZxcL6OG/kL70QKK3ljw2NSZqUWFvw8vmnF
vt9IdHY3vGTDe71LKmqn/NyEfjtd0o1K/X18RFBF2AnJepQezT+/BFOHGnVZdy7t1o3KXadtjGr9
V4Kwq8LTwe5LR3hKrREogbQ7Ny6zLfBskW3K6r8CRJ4TphXmT4b6tH3QZNRS+DmjzwF/Sp1Dmx8f
n15J396JkJRVVwNilHQqP7fNMx9PG8lOMTzQdIj4wVLAobpDyw45idW8HYZz2T4n8cGeDls/H7hx
KEGA35Fs1gx5kwFlcHDDx3P4o9RO9saaR/H5aDsGvB6IoxfqozuKnDwbu+Zc09cgfo1Xvv5eQSH6
AKiSKIhDTNaUFFQ1GrwtWd+cp2gXWx7OT2N4YfOWtNsKscU8EHUVuENUSUOlS7vMnToG3KOuzoHf
Gm/2WqRf/PO5ckJLyvfwKOaA+gDpIox519MpqapzTPZ99cL5j8ZyjX6/da/hdOCioRYbbscdkycb
pr4iOVPOpbrTv3B1800QOVggAqEycN9kJ5DoHdqos8x8G+1vtf1treX8/UUTPe3BNoJsC8LgMmgo
ywu1R3Mc400nzne1KP6O+Mr63O8C6rxwB1BCCHqWu2hTTBub2904vmUTeFovPHtKtBe9XXE/7ucB
KUgOwghBhCK/VyqLV2Vo5+NbUvko81szdEuTANgGviUS2UAtSG9rLaGZNYTa8KYOn216yGsXtIL9
dsWKp/uNFOnAkipKx0Khw5tS/JOAZ6l4UdYIYO79m7kI6W4P1B6MlEJE6gCxIFKEpF9JsN2rDyEC
tSyIzL37BXML16Z6oLYZRFhN6Zrprot+VK3X1C4KtB9fvYVdwdNOYJaRkASGQXzJjSvAiqLWuxJg
yhCcGg26q+mQkke1FwxrHHcLk8IVh8eJE0BRMiWJ6lQWaQZYUN+iwA0QnQh3NvfH5MLzw+M5LWzQ
TJDkf4DHy7BabRpwXU4F+YParGhjUwCoXcGs8r9zgbs+XzZAmDm4xDGXePSm5K+yOlRr1/HxLBCM
mosowQI9lMADv6XZfuLHgnxX1rT73Y1XdWRwQWKEeBResPLmd9yYerMyk8uYvViHclo5xQvDY2T0
0UEhCnIvMtabpFbUacTG45v9JzC/rrGh3y2QQDIgEIiCIJDnwMrOF0gZNWZ3SlxcFL8ZPFTGhWuk
xosScC0Qs8OrDGHBuYQ6CQMtUsPiMgyH/PfQ/TFtf+NRhd8POAbIZIATu0+fpoZJ8EJrySVmz4n9
TIMv3VqF390uzEXINRYMjrKh171gQj30+SFdyzvfaRCMDzg29BQCUFAl0iKlNdPHZlTQvCK8TE9/
BS/a2rt4aQYCPISTKkqqZdRHyeIu5Qzc0vS7Xbr5/vEWrI0uOZq15kwFKTC6WTCPJgjedCv34E7x
YYUEwlR4UAhHybzSbab1sN4gpFezS9E/ZSicGl7LfkfXAER351UIQnRZcJHAX5BjUSDebqnFBucy
Th7oPJBmIRthoHCZ0V4SiFlk1xCfhXmaXwm0ck2JpgTOpawVl9r7uKu2Po2AcNOR8UIRDeaAblZz
CaRjJAkbblzC6h8e7sJ251R/Nm/5TISsWkvWaoMDEcZrYzM3HjaSbopVApQAZgGlR4g2y2WdQTaF
dkcM4wILFPJdbbiGudXICSCgid7JaHUAf032zI0+pWwI0HPFsN1C4V5loRP0Wm/jhQMlyMrhmINi
ABFm6W63Sq5xhBtt7IVHFE+PXf3T9q2AAodvjoimoPma77YStAq3ggm0nmj/xA/tWr35gnYCYFkw
egLaiOsnndepGoNRZYZ1qWyPI6bSnotqR9dekws3XDQURS9mETS4Iye1mogg95Lbl+5rMZU70/Ss
CpRu+S75yHLdCBLTvXHXktIweddn9mXSPUQ9Bnu7MpxNRNqOqDYbHrcY/1s3Fu4YFu7j7V46UADh
gqERvHFQhtLNU3W0pgtT0Smo2SnZp/Bbm39ghcRbDCkX0fVbdpuaqmtgRVTr0vD8NGntwTF3j+ew
YDAEbTkoJoXXBKU+3wOaRjHNUse+lGFx0JofQWivrNKihPfqUbxX0Z9DkuA05hiqBliUkZl3Se1O
QBZ/YA43Euh8Dki5WKwOe8wh85rYrT6gnHCfhYmAc3nXyTICKCzNgsm+pMrTwP/U8YluxKi8q1hR
pgg9i7g5GmfPZ2CabZcYBmwdGQ+Kfh3XPLP3dMcs9AEFK+iGgcAAFOaOk0kpQeZKo8a55JlXq14P
+mT9qRq9VP+M0Hz1H6U4lJrbxp5C99PmsA6EQzoKJCliYPhrPrsoCoKWJsS8RMNL80VrtxGWvC/e
7fDS9isBq6ckwvB6lboHAz+2Hq/3LJKgtFZwE2WtXo9GO1oWGuSkbmI80Y1lVPh8DI/+TVggtE2/
Q2Mk2kRpFY7mZXJaN2GRm/7e/v2IhQAlgfbNgl9nvvxJAA9kNFA9Z7noaOoCUPaBBXpvh/feogCp
27mAcmRlg47KwSVgey19SzfWwYoVEiCD96AglKDMAwAES8xR/xJcuuyT7ebZp83rA2CY6HkIRQ7w
p3Q8+2lqupym5MKbnfVmrKXy7vUfvh4vCdHKFEFyGV+MIgg6ATBELsD0u6IddLWS6rw3QxCAhx00
0zuKWfJr0PqoSkIVrYN4+WbaSG2HbjVuvmNA2CMwiPVBWOUudJp0edWglIBchvGcJKdq5YjeOzYY
HtYHkTSEIaBl5yfIGAmIGGK0b1DUy9h5yfeuf1klRpPgEu/HCJQVwAzBfxKo4rkQrVedpCkbtFjK
j1X0ptpu6rhH3YhcZWPzYyEKZxaWGwFtoFfk+dQ9UtqRPQR4u7hTe+6yb5uP7Gx8aSrMajJrNDH+
VLhIrmVrJfoLZxYl7QD1COTQPSa+qce+5qGtX8wA/NZvpb/58xFBQYwG1e0oHJYR8Y1u5sPQ4kVB
eea6VrOWUV36fMF9D6pmnCpLLibTcvRqaaASL1njtqfs1we+/mZ0If3Gba3rxtG6FqOX1V85Pdug
X38s4O5CA7cA5x7JeaiM+1ATJ2mYdqxmPgOuPh8s3xhRbtlv5GlEmAO1nMgIg/0bSR1QhcznEZGk
UayEFH5LX1Xy6lwfz+JuE6ThJe++TOMuj6uw9Cu3T3ZWu3s8/NIi3X697DIlRUMoYh2+/b2oqJdw
gG62pqOkGUiZ5cSoWWeKGUzxnjQH7f+5QJLe7hO9zkAeWvqdciJnda1vs/jnM5cPXw8YOnwLxPvg
8UkLpPRqxFE7VfotmY5F9jz0hzL7lhSf8uFk0CNoqI+Pd+ROicOCIiOCk4T4FprlSPMZ6qkIqm7I
/dw5JJ9hqP/kay+6hU1HK0FQrUFpQMnKIIYmS/MEHFO5P+oZgqSnmqFyO1u5fgsHVxPxJuRqgYq+
S4GNoHDRTB6V/mi48Gx21ljsH6/UogSUIeDdSME2LjvEJLB7U4uqwjeCQ0j+9NYKWG9tfMkhS0o9
bfOhKHw91Vw6/Emnlcu3JADdAwGoQ5EMnEpJdXTodl10Ckl8S/MQD2JrLvfSPotDJFosA6Us2884
VVSSN1PiIysFRAEh+0rb6jXhtKIHK5jKAFbB7ZCuR1yasWKh+aXfhnsHwWSUHW+krRAKFs4G8kMC
qQwqLkkDVtx2pporqd/k+0Q7TaaLUqng5/azhNwa2pqjDE/o8rkWB2GFmhtqwnxqIAuF+oCVW720
1VATsBQiDoH2lPPxE4sPTIOJhhHqXv9kjbrVs9QEAl0ksoUITGE+fqRqQa+UdeZn0VPw2Rq3XwVQ
oIlnO/ZZAA7nwxejMTVqRZhvhV/6NHC1cmPTI7HLgM+AhBUAjAVfySlLJSZRnvtx5RndV3Pc+jyZ
jy+TTJZZPGYBx/i6s3fAr7J9f28/X27XHTppYCgjhrdeEINrkxVNIa6RZIVEQhaVRAI9fMep0ows
rKO0ZP5kgpm+7J407YIbURvxk0I2P7WwVLfCpLNq9wzsqE7B/FF9sXNXo58f37UFCwfIgpgK+Kfx
YpTG19NsMEFsxITOKNLG7ZLCzdRdcXgsZuHKCQGCBhLohTtkfaLnWDG1qH1Qq2T5vi4+YH+QJ0ew
HWgwHFu5sUxmJbVtFUXla+VF0V0jX1mnhU0HXEhUyANKAiUoPU/iwtHStKWlb9Bd9unT8LUedmt1
UUuLBK2BADU8HIQvpYtt5apeJQNkDFnpdfiz9Y2CpwnqHMGYhFrE+yKZscHC5UpS+2PEvHE3jB+Z
gOh+JCpZbHDQSIdJIdAaxhDV/ltqVTuGP9tPEbI2sDy4EvflH0wtHKvPaiwQmFS6Njpo6tNjCQvX
Aa+3fyVIqru1KrW2wbbgTyFzQ4vukF7eE/6z2BxCxl6INtuArZoApcsRrCiexnoc9MoPf1TRySk/
cN/gVMJ2gjAMXAXiON886CzCQ2U0zcpviq9j5VFrzZ1ZOqu3AqStTvq07CINAvTsqCrHYCvWCd4L
QkAGauShZJFrnH+/zcqJ9qQvfa3zSssd1qoCFj5/Nr501bShGQM1wvhj7Sq9q355fIwWnL3Z8EL8
zfIX3USLmuAYWfWJ2G6AeMNmTJ5YIfRbBiAd5VBIoM1FqKAfNmNql36Svk6nbo0ye3EGN8NL+2sq
VUQ708TwDWiqlH2j7vs6Xblti7twI0R6XqlmxgeUGZV+nh1sOKynx7uwMrzMVAofpq9YYpW+mXtp
sV54vTQ+HlVIj0JhG3dB4qGObEQpk9J32n1VuHQzVg5bjKERxsDzE8gBaYvjLONZFtqFn6GH0n/K
xk1XHO2lTcY7wUTvKQQRQU0wP0MGTysemkPh933mVscueA67FWd1TYR0juKqUEvSQoQTE9d8Dv9K
yo1kfcJbRSpAEL/gP5hN6bLVak8CjRu5nw27snZD1d1+jHDLRPt3VIqB6WC+Sk0Qx+CnSDM/IJ9i
4ylY48desDkwAghoID6GTL4t7YKW9Y0TN2bmK9OxZaXbRYVbs+Pvx7NY2ghgWyj6OODdACM9n4XZ
lQpRFZL7CvVJhS6duBBrVmdNhrQTmUo569GTyK+/Zda5zna82v60Qq8s4ekJDmhkH+azSEABpJod
QmTD8LXnZ237IuGBjoHx9sHrVq4vrYswD4hmpX7a/mLJvlIPqfUBEeh5B9ydeKzftbUKqVmGUxQy
Hx1AJ7LToovS/3m81eLASA8UoKlR7iZagN2nZxjN8sZJaeqP418JB+rEzVFt+ljGwqGF7yLYjZHa
tUHYMN+IJtFTFkctYg3VUSHueSDuVh4CcbGRZEXARDSoBiGtdDGKiVlaxSAjK5v9Wcnr/eM5iOM4
XyfkZt4bWwGQJThM5nMwChSMczRE9oNj0CEis9m6CSpJUGZAt4p2nZIPwyOSx22vJf4EjMNzvRYG
uL9sSK9CIwGLhYzMXf475WPgOH2S+jo9pjac1L25VuOxIAIDC34DRGEgTNrkfrC1sY6c2I/pQZ04
ePjoTl9r4b2wCzMh4vc3vlIoAocJetX52Q/dBqVgsjnXCr5nFAWCBwJgWkROJC8DcY6uiRmFgK+0
+ULiz5tPEdJigAMIDAKettIpsilvTYTrY5iH1DNPFBm4xwKWdkHAowTDHPZbvmp2E+dGEduxj/eU
peys4tw33mMRS3twK0J8ws0e1EMdKmFlYaPTE9XOxnZPDP6LKL5A6NAAbau0BY2h8aDKAmxBvs/q
XbLysL1XeDbAdrChIiJzT8URag0F04hNQB5zouYLtT874N8eXixt87MKgoSFEF43kBPSOgGI0TpC
7/nRXwWou35u34Xb0SXjxhw0h0avtwj+pFfkr3C5H4+/cJAQt4UDIJ4MoiXHfJdDU6/6vqahrziv
A3nLEAhwVnZiWYToSIiCBVg36TJHtllZTDNDPzYOTfY8ac8kWJnFwlkFYBPxbRFIwqWQrEJrR0mq
pXbk2zz2hr+nOFq5DItzuBEgXWhSj5OOHgeRX06vavoal3CWNj9vEeNBhASxPaQE4PXNd6JT+kBV
mhI6Y6r2fau6WfXX471eXCVUQwMbhUjuXaB+MgqNJLkOpdEd889pe9o+PMATItUqECByBBftzNok
L0jkB+xY09O4jR8Plh9pbrx8cMPwtoUBmq/PGLI0m0oM3zjn/ktQfeCUgg3bEkkMYDPkyoQkKuxy
An0dNGrpplrkhv+pPqBSRQNqRbwaEFyVMTLU7no1zSnzlfRk6Z61scnE+xIJgkJRjQ5SRNkqgFE4
R6CbZ349HibqxfYTuOP0jUR//5UiyudAwAZiHfk+c0XP8yxUmJ9oO6v2WscNih9jO6yYuKXTihJV
weUOX+Ou60A61WFrtnnmq83RObfsA8fpdnjpRmeBFRjdgP3mqun2gIN2fz++DvfeMJAfyB2i9Q14
6u7wVqU5hS0fstzX7CNN92p0oM5R28h+874ZouMuFIZQr3LiR9d4EoFJF6vEPGb8gxK3D2yDMG5g
aEXu6j6zxBGMqYyU+Z36FIcvxmZ0gAgKm0iJITQMh1u61dYUxeqUGcyPg8Aby9Dr19KTS+foVoL4
/Y0fA0bnmOgxJJSah8KBIf2A2kPcFsg0ZABQVSONbwSNDQ5VpN4m+43tuuEDZgHQBqSfUagDCLNk
Fmg2TlM8ZciuovhS20XZ5mAM+DpRqm1oUHqAfkovEjBzhRkrMD7CkrQ/Nr/pR/SFaLEC2yzqSGVc
oxmx0k6cAdkwxy2jY1ocItNttif4MA9EAARTEzj/5YMEyGNP7Ao5N4d8S6928YHbLF6c0HsCJC3X
0Ax5a2fm2GCZNI8OJ713e2NfTZtDGZgE6LKwVqJ1mewDhFrRmrTKmG8PT2p8YitezJJKgtJGfT5W
Ch1FpMsWlGXTsRjDt5k3GU8Jc3l2mvKPSBE0tshG41TJUSUSxE6cWkjVp6NXoIJ+ctF+N1rTSwse
GXgC0fUBle6AlJt0fq3DAXc6sxHQqLTjNJ2Jc47X6mwXNIeuQHUITl4VpdzScpVtx3L0NE99xtBt
nI8r67Q2vKQ4QLBXpjTA8FOMqo3najs8BkE91N7BPNgoWJTzPS2PRpbrWeK3QK+MXr5SIbf0+bfD
Swa0A8S0GUwMH2Z7lnwZrI2NPYRpA+YGBPAq7hvqgaTlV2lR2nqcxP6EjNh01rYvv6Ai0cSzBBBN
OZ3EJ3RpzDs6+LQ+2P+JN/Y/Fl+Pa4Z3FQINInQofb3jtHSseMf9unC74qCvYZMWzv9sfOn0NAiC
GboY385+hmQ3KHsr/P3Yg1nYYXjxCFWhlgExMZl4LXa6niFUj+bN9WfjqPK/Hg8vDogUapsNL1me
rlP0ILMw/MjcLD0mKBoEeYvhoddXtRlJjN0Ay6toUIKY4R1FHbHThCpl2PlRlLux/mv6+nguS0t1
M768VGVOuD6ErPPba6Pu0jWg9dJm3w4vLVWvlVkatvh8zXiKk5dpeG6qFT9gwTYAzIi3GzpywqeX
A6tNMyithWJUP1afs9hj2qkARd32FxCoZ4DiR9kg/L27N6KjoWCXhE6DPbfcqqjceHPpNPLmtxKk
pQJUonAqISEq3aQFi/Zu604LQjQRVKLgMYKhntsdkltVoSS08eOv4CkYih+Ph7/faQwvcAAoYxFZ
eunzacVqXipJ69PkpMceypu3Q90QpkIZAp5U4PCDVZOCJTxpRzx9KnI1jw6P3Qwllo/ncHcZhADw
JwqOArxDZYevDEIFTb/S4Mpei9CjmzkEpOHFSb5x6Ksqz0ZuYHgQHCKM6ybkd2hsjdNLMqQ1arrY
SNsgCa5Bp7ngbHZ7utX8QAICMahAhdsqaMTms3C0JiRa2DnXYvwR2PssWqsOuDtJECBCMSLELZLR
0knKNTKA0qtwrrr6piqFV+GF2G8OykAIuNLRBxz1HwhsSLdBm1T0gedR5O/05pfW/Hp8kO50EgwP
QrcCCC1qo+Rkdx8nJkVGI/RHGnox3FVwqynjW2yt1QgsrBUmgJorsNQCRyTT6KB/R487AUHUOBj8
XHc/W77yTFwSoWGp8BKiiAbIGelJJ602VlHoM3QJMc/omp7yw+PlWhIBkCnAAYIYBMnK+ZHShiI1
RzXGLIK9+SNID8afDwhABRaiAKByu2NHzfrcoEVFyDVSzyl7gRJs1i6eODAzpwBbjpTA/4mQvMrJ
nt7rBEM/c7wifS752WHPjebqaOmHqv+1F9GCqoI48WQUzQ/BNjpfslyzB4oJkWvmFhVKvwe21Vxg
PqgwF1cDDhRe8XMBNCA16tkbCCh+q+WvcbuqRbhbHCk8SkESLXmZRqqwVjUZueqidYRauEaycm6X
Vgg+LNS4wBSBVmA+gaYtJrtKMAEt2lugq93Y6glGDgt0M760Aw2fIlSHtOTqhK9W41rVl8dndu37
5UtRGqQt0KbsmvU7h4N40v7PYwHv3cTlI3s7A+nI1kHjtI2QENuemrlq7CZfyS/NJ7/U9z+c7Iju
1v9opTvGbqCd1hh5xRbcfQDQG+iRBjf9DqFAYtDMxgEnMFZ7oDhBAqWu0TMtaGLgZxGCQvQDoVjZ
pA9RH5hsiINrxlyL7iP7UHBvslbCH0tSkDDVRPW0SOWIvbyx7ObUKBQNJWATp1NpnyrzZ/ZLW6PO
XxQCpD+2DDgIXJy5kCSp9ckxJgj5MmnMLfQfseKuFasunDpRVyjQiqKjrRzpJwVXEzAOBFeUI6nf
y3Rr8BoZTfGKwaWH6TVkJ9QgJcuLBu6Jnb6YVzXdGpQVw6PTJVJpyAyCOWa+RG0Y5FOV9AHu/E4x
vJTsHl+ZxdV5b3mJHCyajEmxG6UwSdwYdnBV2tQtoszdjEQVGV8FsUsHelf4P/MJ5Enfal2M4zru
Ve3JLlbeSkvffzu8pLMsJ42mUsXwzVnhn+toZfkX7vPs6yWFEgV5gzr2MLjG+THQdkHnrTanXhQh
2uuBwBv4L9lVcJpcy0NuOeBg2NnkxO1do293oRFU+VeENIu8beu2aSAiio695sVrELyleww3B7cL
lQrgmZL82yw1k2HgPLj2gBqH8BEO9fS9WqNbW5SC9A1Ss6JwW4ava0nm5JZSBVfSedEl093mc7ZG
y7q4GYJT1gRNE0SJ39+ovSRthhRYQOfaxm43HsnkaWTFTxBKTTIRaIAtHE/AEu9b6SBnpyYk0WyY
iJ8MJULULQOvRE11X62Yw6W7cStJ2hYaKr3Je0jidKfaXr392TSbiKQ60r42SQsQ9DWxf/TVt81B
QSgO5/3hiosBWJB0aEnKYGcD0772qRuiAddmhLY0vnB/b7aatwQ8GATjq/m3IM/cOFnzp5YO078z
QMJlLgEMCWHfl7Z9NYuzZh6NYK8EH7jZ7xQuNmrB4L+JI3AzibopEC2aEvtqdM89sKnBYbt5QB2E
6BmCeB3Cs/Px40CH18xT+5pmz0n6lK4FEBaPKHB4SF6DJxAAqvn4ISEai4BguA7WU51sZ1kWe4wa
DtF5RsQ/pBtArDBpkoY5V8vu3HNbbmz9KTxmbKtwxk3Ap+6aDGV6yyulxg1TvqPcMlsLLC9oPHw2
ClEEoyyC19LqZ3anm2OgW1e79+oiO+8L/LDWOiUt7AHCsSI+gYQaiAilRVLGRFN5pFrX3lPCbzb7
vvkIIZ8pmtCJAAXoEeZbzEqukwrbdNWGAzX3ynb/C02FsEKAJgCsI3chjIZhcPIIsRWegWZ+7Nx/
Hn/+e25D0tdIbImiLDTOFL2b598/ElIXvT041z4/muFz94+Vv6j6Prbdetz3P4NxXxYes3ZkRXsv
aA/0WkMCEo9W0ODJuMjeirlVRYZ9tfMXPT2a9RNj+8dzWzBFyKUhJAWcEwJHcoQzYFUw0kEHTGh6
qqk3RLvWOKKMBNT5jwUtHTEQoMDeofUDEsKSoz/xVgl4WUc+tb0e3MvGymtlcXxUGejQUxpw55Ia
yW2jqdkIaJ5evBC2c9ZqGBYuInhYAQVDTRVeXDJxBWxFrVa8N68BGksVavKkDNNTp7+yD8QoENGG
K4g1AjJJnkhsVLpSKK1x7RLTLVvXAZ3L5q1AHBKlz9h16BY5iDDoaddOqNi4Jv1LrT3RzVwGyNOK
clWE7hDWxs/5dYkrFfD2ITauXNul47FoPz/+fqEupOs4G1/a6iRMS2pMGF/p98X3rEn3TZ3sbRvk
zk7nbm0qLDQ8kB54feGJCoZZGcfVUjOdAJnQrzo821OeHh/PZuGS490omq4Jovs7mFgHFJw2hJZ+
LekOjGgVdWNnxYQvXHIwySFwi743KM2U755ucK22+l6/2gNQ6G6rnRzLiyyX67vHc1m4hIKKF9cD
hJHAyUh2hDKrs5R+0q/KdLGtp2ENZrA0vmg3C2AjCELRxlg6WUWuqWD9sq5mdQ3IG/O3f76gCAI5
A0g44J/Phx8qzYoYuImu+nisdvkak+bSuRWIEiDQESe4S3vSsKFOHFX2ten3Wb5TnrJvBDw1jQew
1Qcm8q8kmd9AzelAiqS2r6Oxi0uXrEVtls4sYEoo/RQl6ci7zRfKUIJsdEb4hEV6Gs0D7f9ma4u1
uNU3IiTfPEzGpEZTABuRwk9W+1Nfa3i+OAVBg/LedveuM5cZqWlXxrF9zYO3KXuKdS/ZXMIKxSF6
Kf6vCOm00lQ146KFCIDFDH6MqhUw2pJJApYEjhvgaPcQXxRM2HC7EuvaVW5l7MxvDF5IsXKUlnQH
WORQjY7/AfSVJkFG8KIMSgoHFD2ztBfUf6SRp+uniZ22n1m4cIBOIleCtLdkNZIpqMxqJCbeGUct
QDhz95Hx4aK/9xEGFGp+ZqNUTQkKdmHAM5iknbYW5Vq63aLEAR0yEJW9yy3AgWxRPWibcNa8JNg1
1aE39yhqpfXLatR0aVNQzYJTCwJpJBrE4b5581VtjsACqF6uKnep4dnpnpDXevBKumJql46YIMuF
6UP6+z7gQhOlbv6Hui9ZjhtJtv2Vtt68FfpiHp7dvosAcmSSRFKUqNIGRrEozIHAPHz9O6Hq6kpE
woib6tXrklEtUQzPGNzDw/348XC0fVbsdfRRuovB+bLGirMgBPE7YDZ5jBBermBNzNgIW72CqmfR
Z5V+aaxPDf1ycxEQnpbotIP8KE+bgJJ0vmSSWbUJck6WP2DJgBpc0cUFc2WDWA4aD9yphbKH+fBh
WMqT3VWmPw6Ejl5hrgQ5l9YI3poNLeTVISKnN9BjQ1/ZrembCfBpEtHqrYLyx7VG69yqCq4V0HsK
Z1fifPFivIKVdjElDIc4TI927tng0mepm1juaCck7txquj16gTcByCI4ozBI84S9z7FpcWMN0HrL
AxXMzVzGWLLL4YVbZGhSi8oyhjfar8NRtp5utim40HnLMQ0eIrjE57tu06KrwChj+rl15xQPq+D+
xVN1MT63Axd63sc1G+sA42cHVdmWaz2WloYHhpmzOPFCCDEvktJeN7PWNmCyviTy2dndvjoXw4sl
KH2Z014tMXwip24Vg4lq5c23pBSoGwSMGWUWPAczX54mCqspZJLmq/kum7Z9uVfr/e2cKThDHKcL
vmogXKEUcynFWAwViyqdXxwleArWkJULngiHw3GqZ7zArxKGkSm3U0RtzWeNG4EYNDZjYpkr1/iS
ENzisOWc+w3e53wSUx1k/M0EzzzfSPo+Cu+TdMUELooAgR3qUPGSgRmZi4jCSC+dPjL80HEz874q
NpG6vf1E4QkDF9wB9TmC8HMRkxSqaRcPmm/mT8jeGu3tDwA0iAIlNm90pYDHfT6+I4EXBI0MNd/q
SGlJm8BQVmbARxAMLIrJbGwB784L/ONcAsPLf1JHbLb0tUk2+pc6gSC3TTxGN9NaAfKCfuMdhnpI
mHSQnCnCdNKwyBWHDao/qC7gO0RPjdtDCZcSVEE38kqy0FVLVn2j+zQ0n421IvalGaAOElB/PDXw
EhdmIOVqOsItxAyMY7ltbmzYyp/2cAmAnkEx/k8ytflujLlVM1MOcZ4iF3m+fZbfXI/yUwLCRpAB
YJloPCRWjF1XJ5o/qke1eg8pW1HspRXige0/BQiOR9bnWpMyCJB7Lzia48p5XVBqXtiMBAOUjtun
+QpJRW4opTKqfm7fqdMhbI51t+LaLM3gUoRgN1insMnocUrl4nNzjxb0N9uM2QyEO3RqKSs1p1f9
qP2qWV9vD2vORhf8F6NkSof4jeqrX4yh8cxQ8/6zjy9ogKa32YhyPmzAsAfnD4EJ/IUThAaInFoT
5G/IlAhbnKphGloIpzFlM3rhGnsA3z7R4iF3BxwJ/KTr7kZVz7IooYPhl/VJjs5FcVdX+zi3f8ES
wcZxCCdoHa+oeFJWZlYSaoafaa45ECbvP96HJUUwEBTi5CxgYRNvt66sk7Tsa8PP2YPVfJ4mNC5Y
8ZcWV4r3cEH+HEEVXThLeok+kWaIlSpQGPdUhh5NNiunaVEEwmfAM/MYsyLoWh1UkQ50kuGbwcbK
AfjGLZonbx17/YXVupAjTAWFj1pRAOrnO/021gl4L8JfwFeiGBVpN5RbgpRXhKOqSlyihHqCiCkk
evHEIwdAe308jyXbBLees8PDL7iC7ary2KgTQ3DW1Les/BT8wrMOfsxf46tz3bOKfkh1K9D9aDzh
l4T4srp14pVdX5uF4PxF+qRrDZ9Fbrr0qbVWFmlJNeAeI7nKiWYQkphPYsADa5INTGJqyGA+N/Rz
VK6IWJyBjccEWoRiK8SnRFGbQ5OPleEbwbNxr/W//cI2XwwvXKKa0cidPWB4RSHKnbrGD7L46RH7
gY3FZgNkNV8gfRqdwtALA+CYg17tk7XQ0/L4iGyBFtFGakrYX9WkDK4mDMd4LKSQVOH7LywP8p5/
js/lXzxDa3WkMijCsPpoqX3vFCvPuMXzczE8//7F8I3cqH2lY/juxR6JIe+yYcWyLkmw8EqUUWGG
2lcRZRiPdR1ME04osw9M2Wks3bWMrQhZ2oVLIcIuJ8FohIYGISa9K910WPE0FueAtJ3N4ZjIoQrD
M2oFIO9ghq/Zj2pxqlV31De37zO/QEEAg57tkDXfCPBdIG/X24Zf2QfTZcWvzACJKMSxAMVEb5L5
8IEy1eloMtOXqTfGn+PiYbqZjJfDooFjQIIZkdirZJqWtVZTsNT0k+ZoO8fbW0Hy8ZE3RZ0iPG4E
reZTAL+p1sQGLh25dFvd627mZxPGF1RhUqs0pCrGN9RT1z0Y6rlda/1zfY548gx3P8BnSESJeJvM
GGwlzeHuTTIJDMDIzWRT31z3hfz1pRBhnaYsBxgkg5Ck2uW5G661i7vWtfn4wjrZMcu1gI8v/+iq
T2n96VZFAOAMzGN4lqAIH+G9+Tb3caplydRoflMfYnt/+32M4fH+B/0OwMhXVMV1LkVVkiNuFdie
TAeX1qP3CxO4kCBcyZ3URZ0WWpofPY+oXFcP/9nwwoUTNH9OIJkSMjA3o2sYBb7C81fDfImEA1Qw
JbHkydQQuojcrNwq9WZACuLV6m5//kASj+4hLoP9Fl/obCzSiHa57hvOd/sQKTdjnzA8b/7IU6U4
TcJRytEEq6yiDur2RnU4Rk+37wSSZRxsAcoLWcwLhE4Z50FLDX+QfSl5UdaCk0uKxhPJoDcFegtp
67kmpH1tJTUsut+HB0rq4vaDhGE5eSouBE4fMB9eHpku2RMQThrpypKw/nZ0IbKveLDhPuOE1GK8
rQTVP2sLCUz/5Ze3cY3DacGW8ngnLzzlNT8iOq+J0d44pSNYZQKidh7Vvjnd880bPBMhXJpFnieh
0UOEsZVyX6tW2s0s6BkCwjyWil2Gey0YCl5FEqP5aX6Wog04BKXclV6t6L7RbreoyIziSuZXM/IN
ohoM4yjlYQ1CJ7QwIla7Mo2FYwoAILj3UOSBt7NIXwfXzx5MI8/PUX9kG+tmUlMkP008O9AIzsA7
UKQzqQqlZGjvjlM0uHIrEyNq3Y+3eeEk8XJ4vGfhW3CY4VwRMrnq+i7WsnPUuYniprE3rany9dsf
+KULEcKdmZYyzcscIoLMQ8tbxJwN9Bdag5IuSgGfmYGMLo+tChEGLXca1OoqYE+NvNhyk3iL3mrK
2n4rPLAs3A8ofULujSsHJAmToXitMZ0hG82anWmdZIdABWtlG8Wu5dzZ1m91snLEuKJdSwR5FLJB
yPdd4RPQVNkKeB+GusnIpBIHZciDq46kbzeNug30tcLthZVE50cYF36P42AIRyI1nFQBNDM9q5lX
x27Q75LJNW+mHETeFVBDJNGQfUXRsGCB0a2pKotESsF2+0ORPyvgrlwr0Fk42zMRgo2hfYH+wQVE
FNW2jd+SfCMPbzerjyXruIdg7JHtEDOBktKBbNUe0ITDuKPBrtNlQtfq4RancSFDcEnyrK7Tpp1w
sjOXMtIUHpVvtwJAYHOWbGRjeTe2uRWgShrbEdA25yF6yihS75/6tbDZ0qkCyobDsHlrXJFRvOlH
FfhMtCByJLeND2q5L7rHYLi5PS6OFTIq8EvgQvMOsPOZoJtch+Bdl54NNNbu9rm84vcsbcbl+MJ9
gmq+3uiTMT2blpe0D3nsrcJSFkQAKgLXhGPiEfoVNCM3WzMMjLo8K82xVPZ6eRijmyMfHGqIFzEH
RCOxKey33jQg1TGb6lx8kWVci+cAMdmPNWPhZkTNHQA84CvjIB5hoZIqLmK1C4pzdUjCU+KszGBt
eCEqMdZRyIYYdN+V8Xpy6PePP/zCYcWigH2DF1bCwRIsx8Bik6V5WJynepPnJErvo9FNbm59A1wb
JynBwx6vAFxc87NqdFC5KAc9ffvFAA9KuqLUS0tkAZyAtDgXJNbRVomdNbGs0HOSu6PpRmtvvYVz
6lyOL6haXLCiznSMr9tuMnlj7qprbWOW9uFShLBCg1romRxo9NwjAqjts+SYpd7UryQCF6WgphkV
OwBbX7UUAb1RUIKdnp6nzE1UV2G7tCWGtfn4TC0uFyD8wGiBKgMlNfPdNgNk0IYWu13nG4BqnHJb
1CuBrqWJ2NA2lG3oGpIsglqjkVKNh0eNVnvxoz7sNHcadlWyAre4PlZobM0rg5CQAoepmJmV1Sbq
pCpOzoXtIq4/divH9nqd5uPzSV5EZZH1aKKBYnzVIJO9dYaNQ282HhCBRwGWCnkcTcw8DkZCU8kB
6XTUWF4N6tLo9pAjdhmPAiBK4bgjgz2fRG4yGagUGp9L+y5OdpR6ab7CvLa0TpciBN3oQinFmySP
z13rqoWbGpvw9kfsfBbCeRqBYWu0CLMw622Tb/I1/vWVKdiCmbVLhrxLhvHb0pXHXaYd9duNFJ8C
DivKXnXecn6+EY7W1QFVgug8qV6rbu3IM9c8m6VZWKgiA1UBbgyUOcxFSEHXj6wBQ53de6i17IJP
VbK71XbAa7oQwXXyQiesquusNI3ic4GFCg9ts5duf6XNRfBZXogIIr2upAoiYuurAqwW3Vulaxor
E1kyHpcTEbaD90II8R7HWgWbut+X8vYXFgrUWbwcHB65WDODEPmIMh0N6X75UCYbRnerXOmLU7gQ
IeyFlthNV2dqdLYaAlieTfcfT2FxfF5QhicFkFrii7yWlLRsYjM6hyaRZLdecwv4Es/fk9joi/GF
z+/wuFQXYfzWeQhzktAHG8jeNYjnolJcSBGOE0VoMK4Q5j8b2VZN7lLYKPv88UKtTUQ4S/3YmFWV
g43d+moDi267TnKk/YqQtd0QrCx61ikR0sPReRi3gbVJ1uzT2viCie00wL/MgY8PXmLgwdKVW2Jl
fDGBLcXUsWML44OAsn7P1sLla8MLbxWtSayqSnCYEJgov5orbvja6ML9oKaNZsPyReemORrltlvr
Pb54gjgFHmJ4wA+It3TT17Y1amN0Bm2SUe7y+CFuCdVePj6ni7O4kCIcoaGPrF6tYJNS2zXyfeB4
H4+/qGoX4wtHqAbNWBFagDjV06Hzk/wwrPEVLEjAIwg5CrxWuOMk7HLZpECjD2F4bgpSotqD7YZm
Jcq1sEioCwXFO0oAYPNEqMLYNbHOohakYkFAHOv3Uh62ty4TAFR49AJNjSCELQacgrLMpzENZN8w
92boWvShaVd24noSXAQ8fB2Vzdf+txlGWtFrVPGp6lqhvmmiNUdgRYKYNJrsLKnznxLi3xzT7dde
EEvjg2uXP4bQexy+8dwLSDWtMpIiUnynPjTTI1tjIFkc30RGCoi5BViqYXaGgsCA4qf6pzh+y/B0
/HiXFwWAUhSJclTOX6k02pgAGClhArpZe00wusZaDeK10eBVlPAkEQTmSVpBGdS47eR26AA91tzy
i6SA6tUv1/orLU0DoR9kkHCHXjO1pE4fdnItK34M0E743IEk5PZ1uhQgzMJmQdcB8KH4VnKKh7vb
GemwSBefX7DclW6EKbqlKP4UkD7y1njY15ZHOKbl1BldIWN4ydp37FDIKyZ7cY/BGQGoPEDa6AQy
V4OWDTTNW13xme6ijVntPDrKSb3dGcYiXUgRFgl9j1CTiMpi3ykTcJjG3o/b9xisGujiDAQVuAkE
H6xoJvAelPbk2zb14pB6N3uqyIKAWQvQXXSS0WRxF1QpKHug5nzVQFdix5WnNcbjpX1GvSEsEmIz
4Grh3794lGjTyGLFHmU/QzWxwXaRshZtWJAABcPDDdE+cCyIMbgUiJTYklLNz/WvofOerbkY11cn
YEGo7OaNdvhxEtYIyWWlAI/H5Mdo0tk8ml8BpPp4l5ckgEQFVoKzP4KNeL5GTKl0e7Rj2Z+ke3mq
XWtK3IqtRJYWlokX8IMgiretB8x5LqQY6KQ1oOX0g+JBHh+y94/nsDQ81zWkIDiRhnitRZMzBK2S
Tb6jueFAsrX8xtL4vG4cFz/KC6+qJNN+QpXBNI7gmenCB0tecV4WzAVIu9DFHOkmzn9rzVdHnazI
oUE1+neq9bJ1pfB2cwQOOyAV+G0ABJWw+m2pTw1Nm9Fv9iGw/tHDpD7E0fbmPeDcZthmtJU3wbQ/
nwQCG4NVdiNwzWAFe06qz78yPJCcXBHA/SGukR62ppSCXoTm3yj4y53bIdO8Tg5uPIo5uUsvWNMo
tftRjjOACIEoCHf5igbwNZ4/m9F4HWXWJohFYO6u+ij0XUXrqrH8IiQxjtGZJt7HK7QmQfDj2zhU
a4hAWX2wUZSNXHn1yjlaloAcHDJw+E8EpWiBZhScicmP6iMcsCI9qWsMEAuqgGX6SwT/CBcWW6Kl
PNbjaPl0cEgucVXW02/088dLtaDPMyn8U1xIMTJbnaoJE4nlvZXt1LXoBT+MV5sN/jikrZAgA/H0
fHzHLOjQdJnlG9GrWRztYcfiV/23alqLgC4LgunA0womSNTsph7UuOsKEGApSB7vg8jT023w3Wk3
Hy/Y4rbAPvGWY5zsTFBu1TGkEc8i05eM75nk1vZjCuKJX9gVmCkkd4HbwkNIuOuGIszsegQ7gFSQ
sfTC4HYFARssatF/chdeFeWVkxMrw9iB6tTZGfmh/d0Kb/do0DQNT1DkgXg7JHGZ9LprerST9lvQ
Tb/F8couXB9b9OfC24R36AJZlDi82ePy0IdE9evBHTXi3NwGDKAUA9cowEiIHaIvzvzYKlqh10mm
D35iPEVbPXr6+BDxH59rBe8oBy5VXHMwgpowfMNqpkYhhrde0vZURffZ7QUFcwmC3hlWmw95oA1+
kKakbT6Na+ZpYQcUEKMAkO/gt6uyfzmyrVhT6egn8eiyxiRdqB1uX6VLEYIZR1t29E0vIUKD7Wsm
Dzw7VraGdvrZb1rcC8BNMBkgnrHjwl6ExaipXTsMflcfwFpCNUJLcMTtQsm1FGKMm9b0zLXQ8cLq
4SUhw4uFSQRtn3CHh12Vp1XTyL6j9q5dt16/tnhLEhBAMeEgIGlzNa1USnDF0mLytSYkhtsEv9+8
OXBi4ULxbk4weEIsrjDRGtRkwegX8b1cpmQoEtLFN8dcAUBDZAD3IBjTcdHO1bAPBjsFecnoZ2jj
nVSTm6+Z84VlmkkQzthYT1LSKZBQ2q79W7tGpHZ9W+DJCDMHaCZHgYm+jhaYo96OUYuuuT0x6tMo
7YaeaM7m481YFIObD9rCiz5Ecwh2TxTWa2nr0/izNKVu1h7HFhGbrCYfC1paLjAS4X+ILWLfheUC
oV1sJSzrwVv+IqXEUlY2nG+ooIx4XODeABUL6CBEMOtUd0rf6knrxz/MsL6v3rRvTV/cl2/u7fOA
N2LhPQwI4hX9VVMkeaaxofHTzmuIXq7sx9Iy8T6MUAxsOy7y+bk18RJWe8CP/CmNvPdQublpDvoX
ApeFsQ1+tMRwOzBhjkHNdPR1+Z4qO+X15tVBnS98W868ClCuoHZFpILOh6mDHxc1YS/GeHvMDIXE
YAAEbyVyc1dcFnhyAF8cyoNv6JvK8YY1yitus4VjpMNv4v14VLyxLeH2y0pDHybH7Hw2BOTBVj+X
wcojZmGH8bmBaOJslQjCCreGagIe0tZV56Pjz2Scgvr59i3ApYT8IiB4gI8KF4QTsUrO+qr32win
Hy28/rPhhR2ubK1Niqnu/XLwJstN1xTg2hvnjDp/fXzBTshxjSBHj/Ftfds3JKA7RTkytulvd/tn
gsTqib4qTCXRIUirvSojmX12RjRuxR1+cxUIBHFEJ6AgqAMVicvLLg0yhIwgqPAmAzoXt4eP92Tp
0KLyHXc2wlsAsQlHyhhTOAUD0ipF8EmRj9rgdbcnDRxkwhEc4r+uY2jmUFIzr1XZp4BXe618q93A
1YOCNLwseB8I9LeYmz2AXxOdJXmDzh136nj34+P1ubrkOICQg09AeYq7VOTALJyszQFVaHxlONW6
QiQ0bis+12tY5yvNFsQIqmENVtOpA8Ro1PBkPUWrzd9unghsk8UxkbgbUPw+XyY1LEcHNY4VfI7N
ZB+MaV93+yH7/rGU63mgSRWOLCwggixo5DqXEjENxOiZmvuR5oIBhkjKzcBUHCNcQcjScUQQKInm
EiaHlbXdQELxo7rLbgXHCYMLHz9pbGqnIwZP1btR8brg6ePluT5N8w8vXNEAQw5pHSu5L9nH8nk0
9zkaxLH9x0KuVPrnJGwOQXbwVaTNDk1HCo1ay/3EOobVaYzuTGPFY1rYZn4LIebBCxLBSzTfhJo6
FJ0botyXgakgXbL5eAYLw/NULwqjdE6zI5bLxpNupUpvUL+V9+9ouP3x6AubMBtduOXKqqoGzIz6
RksizQulPYir8zV2woVd4JF2wNfAZsyh2vMlCgcoXGHFzC+U5y7YxcOLId2+TDMRwmlqG/T+sKuM
+Yr9XVVPFfVuXqjZ+HybLsJ0XVPJTE4xfi/fZ/0utA8jCDnWGmcsbDacbzwikLBGuwAxeTCqWph0
IWN+25wSizT2yiy46Zy5Zbwttom4OB50QCaIKRwpqVNdDkzmpyZpTbee9lQhLHmRCndaC0AtycKS
gbABderwA4Wjhb+PWFxSsAwbRGFen28A0dIAfQGvcbyStbjydjAvREBAysKZ+HDzzXenDIJCDmTI
Mj6lvcc6Nyy2QXuYhuePT8HV/vBXEQp9kDvC9QGOnLmcNh2iYOqmHAw5Hh7Dzc0GXRhfuJgmVgQ6
HTG+nHTeNElEKW5V+J8SEHcEQTrKS0S3NpHt0uhMGMS23pbdOTT2SUCyNaq8xXVCiSLYWjkHppjA
ANq2b9Lcyfzpq5S43RqH9ZU9wSTwBkZhF1A2eAMLR0vWe6Vygob6kbPr7c1YI8Owsk5LM0DsBgU2
SCOhZlEQYUZ5Haj9ABGoKZkIW8PXXBlePoWL8YWTZOipHlpdT/2h8uzuqQD3cPVcG/uPz+viQv0l
5WcJ4IXVYnTqzVyClLR06/KpK78E+orqrUzkZ3TvQoTWGL1pTRBR/lBskhYnqfXUNa6CNSHCBWJb
aWFkI3YjC0isbZX4MatcU/7+n62WcIdMoNyPnL6lvDWSkbh6QaS1YOfyhkArwB31Ew4zNyBIWKoB
jRTq95FrF640kEL2Pp7F4slFGR962SA2eBUXHhp5lNKuw8mNvTQmoUJ+YfyfVMMoCYZZFzSDVm2j
DkVEYdc78igjrPbx+PznZ3cU14yL8QXNSIKgSVidUp/hw9PdYG8Dr2+PysobYHGZLsQIplbWgr5o
Q0yjzb8Hyclwfnw8jcXxETxFcB5XLZp6zXdaDUcjUCMGz2rywEbar9UTLZ4kRD5gm/Aehn87H39s
J6bWIZYJNGSoBoi73RqSYU2CoHShPMX1qFDqo8pn+D2qts3NVDPYajiEqBkDsSMIy4U9GEZzaPvC
pL5jHIcR19BKcQxfY/Eo8SaSyEniRYxapfka9b2CNukGtE217pLaM2IivYY77VVVV4ArS5t9KYh/
/9IIxgnrExWC0EAjAp3HtLn9MCGDgMgyfA+EQfhWXYyPYEiqFNThT0nCws9W9vvH4y/p3OX43P5e
jJ/mJhjtaAC/BsE0yaW5OzjbtHxk6a9MBNgPZAxRUnn1HnPMJMzGYsx9Jrkv6VosaunEctAqyP9M
rJL4FOtja1LKqMnhdqjRJwM+tLmy0WsSBOMnd2NpTAwSUjT0BdtWe7JvDmxypYBeI7bJ25+KFV1g
Iy0CSelz5NGPaf7KulvfqxgfMH9O8Ih0Gwq65ntthm2bZqgS9FOiTjtD2358lJZUAWE4sAvz+ugr
ttMm79S4gfsELphno328mSQen55bVARtOLxKjNF1OVD0Lbhm/Doj+UDSNUjs0se/HF/QBGlgWZKF
OKAo9rApMW+tQ0Oyw0S5IWwdmqkhtCwYVapUSh2ZfXMfSWg8a39H/cqKivFPeGn0RAmC0dMS0I8p
yKzcp/1eZg+m87k6oc34bbuM5UcAkCuyDngVzuv8EDltMGn2lFX39Zc8PGrhH2Ws//U2/N/wvfD/
+Lj1//w3/vxWsLGKw6gR/vg/9/FbVdTFj+a/+Y/9+5/Nf+h/vr3TKqbiP5n9BAb+l2DvtXmd/WFD
m7gZz+17NT69123W/BwdH5H/y//tN//2/nOU55G9//Pvb0VLGz5aGBf07//61uH3f/4dEcCLJebj
/+ubD685fu6h+Fv+Sv9P/bfslcJ4/zHkv3/u/bVu/vl3zfgHmA3QHw+oDhVZJ0492r///I7+D14X
yDPoCBGhHBTfoUXVRPgh5R9g++b9qME+hOZ0vByhLtp/fcsGyAL3LxKXeKKDo+vP+c+26K8t+xtt
EUyMaVP/8++IYs9OHi8PBXYWLyZ0eeMcKSLTdNb1raQaKQAhSntI4lNZaQ8hK74XTJ1IpGZbGsR+
rJmf28A+Mi07WlN7zxKS6ekdOIZMMsnybxZTLFcya4Sjhvdw0rZjHp50F+Uck1fYAXx/rJX6TQqU
0dVjINiA/S7cpGteu1h1S5nAdQS5SF2fqAEu7dC2XFUvX1V9p6r75JOTPNbprkI8Qicj2wb2xizc
4ugwr6p3BiKRtv/YmA2xrHs1dKPoNESk3ZX6JtfcPtwEjasqoCshUrMdE0JqazMmm4weZAkkXhtZ
91jrO+k5br24eAqSu5hty8I1Ag8oEDtFafxOTR8qZ+voh+xT9inxEi97DMIf5WdNfirvDZnkoYuv
GnjGs+mUbbOt8SIF3liS/Js97tinipI8Jc+S4sqFW4ZuHb9HyhP9VNnkucweCukLio2IYU8kDN0Q
jYsQ2yGZyu7LZCdX9g6Y2loa0Icrdlnckwj9Fg/ZcKqccm+250LaRe22bK27XiEZaDrqpCDKrvZo
w1vbue3X8U36Jn0b3+Sfv8s/f+dfo9fmxx9fo1f1rfmhvv35X/cjeTV2xk5/637ob8bOdEgvqT0x
x4eu3gbj1tmVwO9ZYFcHIwyiCkRrNaIdM5Z/yx6Seiv3DlGL39DXCy1t0KBQ/Zq96prbtRlJn3sv
ehrkQ9qAK39HFLc4RNNmyL0+3DkV6YPHNHcVYwvofpcRs3isSneYHk3N1dQzxrKUHb624PAtHu1q
b2kFmUZiklzFF2psI2kz9N5vg2t3DkGCSxvd6Vjip/F7+mlwh4q0DnG+da7+SKoN/p39WugbOhLr
2y4HUyl7U+1HgyGNMW40eRe2rmW55rDVMm/0Mc8ocHlLhMbTn4ue6M+jH30P5K1T+3l8Z9HjoO7p
Hboms33U6oCqdMTMnkLpLawfc/OkHrJ2G+7w40X0ZRieBu2bQY++KW8T6SuOaqiXHlKorgK0rdp3
rpzgE47FdpBCL0T/stySvLY7pKk3Fm6s31VGRQBaitq91u3kybUtr5Q2FBMujC0ikuX9EMmuZKfE
ZSGasd5rwT07ZR0ZtvqxaE72+ZsxVcRRPD1ynceqOUbRJiyg3+6oPqOnfI0a7xyRrabyEtlPOtL/
iJ7jh3tv66E9kv1ji4RoIT30r/cSgcPukNRxqe5O0xaNCVntdbpbP8ibqPbqaeNop6oj2bP0iGsU
I6rjxgg39bgB5R1pgmOmntL8RxC/2JFK0nGjS6fe1ZvXQULNrpa7oAndAfFPdMkghpp7TIlIGVN0
2pA9a5L2TnSXNYmrxN9Du/WG+lglp7Q50bAFsczJqRgJUNeKz+Y0G+bLryEAtSFRvwARXD7l5Y/U
1kk4unk2bCyVFE+Tif4UiCXJiCjZMDCPqn5ManlPf4+LO7D0oUSjc2kskaJBz3scKbexf3/chhk+
GnYUL4uD4mUayWVXsb6lqAmKrHenl16aZJsZ+4wdRu0udzZWxogdPkfKC8JzmOmOytuUfqHyFznb
sO5ufLBfVXTBqaOaWJKrTsc+u9PUlMg20FY9ods28+XxGRQSOkOx4qm9t1562EOFFOf87MgEv0Yd
Rb38/9DH9r6+//nX+Ls/viPDvOoEtmriBq0t/vXLqN36vbiPB7fuDzCM0930MvYMdiodZDLlimc3
3kBsv9QfjMBVxu849lrsScP3OssJrR+MMcNJepHkTah7cQudKk3SyBkMnQWI7neFTkhjPFmV5Ibh
Aa1NiI5PYdFDnaARJMhJ+j6HBhwDdRuxQ2V8zjdBv+lttFm0SDK1MYy1+bVGtXIcEZM9YVWp4tIW
BwMAohBr890mASR7Tk4mR3Vt1CCTytkBqZG1ZCCBw75mvbnNPLpNO4uRLiLOq3lKvre9W6a1q5f3
UfFghl8KXI9BSBy6txPPssgUbacHNpJcd43JHdSvtNK9ZgL3Zye5wTCgWyp0R8ZFok6bMVX9xgJv
hZwQqXytFGdDjwaUNm5edGPYMN3ZOI2xVa1pkxTBNuvZj9DIXIYqLBVddpK2IE7Te6n6OVDS77jY
fwPe0iEDYlK6HbuxkXpVK/t5U20C5ApkfSTTdJYLzbNDBNgdjdit4qKy6FBTcyNl7C4zZc9A/3UN
zUPzotr0/Y8+PNn1Syr1O6DRUxLL0TZxfElr802k6HhshjAUIyr1DapvJNvZDPHkuJUj6USpO9BI
P+bDJwV1FIhkb1JV3yDI78H7oERlSCf03bSVQEQsDd8MpXtIE+U0GNmjlQ1f8sz8XaX6KdQfI/pH
mv0m9/SRvdNPTfX+3ty/sv8P/E/+GP6vP927K/fzOXr/2+41/x5jJf7yPfnP/OF6Sor2D+BseOte
ZCE58vrfvqekmP9A5gWtoVGehe8hr/Rv5xM/BcZuQO8QRgdMEZnqfzuf+JYMuByQUqjgB2gBDdj+
/HT/C+cTb+OZ82kAjcB75gAfwvtrg2VQeFixelDGIUNrtSHu0a5xTOxvNK+Ms5ZbCGqURhJQ9qgr
ceM8W51TB+5Ql86zXBn97xPLxpqEsp0cJ2bnPakzO3vRRhAiehJLnENWF9pLF8SqvNNK+HhOFE9P
hTnBs5CZ3kfHEk1cpFNpQRn3/djGn9tGLr9VSm93u0kd+mZrVEFd3sdSJMskzLOwdCvgthtC5e5s
pkGrekNZ2t+c2C4oYJxhX7qxxbQGSlZ0Ckm6ycR1Ffd57Zq5NvZE7foaVjMK9I3pwGN3bXBe4JJt
O3SpGW0nCzZsolWzxZBg92elJlNSlbiQbOTK3uopswbSq6nlkCnRoxCUK0oReInGvZnRVmCXBn3E
C3j8f+x9WZPcNrfkf5l3OLiA2+PlUlXd6kWtbq0vjNYGEAAJECRIkL9+su7n8dVXcRW+rqeZiAk7
Qg7bYlMkAZyTmSdz7JfDlM6tqlq2olBK5LSMFQq4zOC4WsTQEOmXFxPMFHPI2U7Lcdyx0Wq30KLa
acHnEmUF0gL7cPRbHc4jETcxRT1Egnyby3gu+o9SIMMMLCEdP65GIoEiLEbSNan3w1IZK7qwAeKp
hjqOl5GhdbbZQ0f2WJVRa3JTBmsb+NOWCQlXb0QoCTgmW+lPRGkYXrULduoFuUHfk5BThvLbeFWz
ziJrboxhX1sumRZBtZmVTE2iJMrTvA8yhh3bdarOPdlf5k1sQfhhingXl85IbOzLnsj5hLk1dDg2
XQR6g8ypO7UKPx+ytpc4+4LM9I3qR/9u6QJ220NHoGoVMKTo9bzY82bSM85+bF7clU6v0Z9Gcv9o
u/qfddP/r21q2AR+v6f9h2I/7L9vaPj//7WfheiK4RoNBAMTYgkUCUDB/tVKk/wP2JhhohsWqIBE
z/HRf21ncfbHua09/xVjeCM6y0r/7KXDHG025lHOGfMh9Kwp/SfbGVSY/7adwSgMWY7nAQKoxCg2
0MvtDIBJCzFad6tXMjL5YoOJ0vsl8InEbuA3UJNdjcnn0PYlqIwBvR0rdrTekOwnGcHcG6rCOX6I
ii343G8ri2dXwsrJTXW2TDHrP2k2+yJrCtptwVgGAv/OvgruwuApgzIUhXDvtm6NviS+GJfhM7eq
4FCZE2xnHqVKwun7rFNrViso8fxzPA0Jmq7eJUvt9zVZmnwvsMWYfBjfzDxq11KEauGHDdPOz5uc
ZFzHBWcPqZxNV4VUouPSgJv2agEo9p3B/Hw8aiECfkMFJ+YOUbBBikUcabRok0hIHfqddKcsH1pE
gBXhMt9vAyEYCqJ0SEbxmc7eoGdl3O7pKYtcKj5QHY3B1KglW8NnYjafH6GJiNn96Pr1RRWmmE6U
zLJ4O3ZrgT5jHnyPdgZODNBRunQ49bkJYC67zPIQDR73ongI9Uw0GGyz49yjVncaCusSG5w5eVMM
qGdVv8OLUtsRusWN5qw2WTwsRxpPaQoWcCZpf8jhv+uWw2zlZMNyGgFXuaaHwImh4STd0ppSzIYG
tyrp/E2ekkSVNgrtVylDjtISSVx9Ay9r7mDlOkfdzkc0mSnb0GiSMLTTLYuoAHFKGR3882awvb3t
Lf7boWWE+jIrpB+iMtnDAR/XMoz9Q1CcIZbZ2Gg99KTApA91UhoIOUIXkFPfngtcwLELClGo3QY0
9nluTn0Yj/DQQ9iSPMjUowQttFhk1eHMhbBhm8b1lu3p9DAm+USOMCGg8rjgOv60znBifAr7Yt8a
pVS41C3D6HE1LdCEVghETMKqQJrG+zTdUugXtPhsZDHnFUdN8D7dAwS1CZkZzBCrHKAJQ1NKWmvv
Nw6rjjLrWvQJxUSB3rjEpK7eEUpZlKFCfzTnC6c3ATfsZ8ZTMRy3MPN5aVtGg7tWRCjelfBe1wGf
FKw38g3Plrd9UdSTTsljSvSYgOpbu7AiVhQoyJHc9MmDHYqauett0MAVF0W8pTCOKJNhndpD0Pvp
m9wTFlb7QrTE59qTt6FJ5qFi0IEDHxuCYjp4QcKomkOTfgmL3k0lgo6KoCrSdRhKRuJNAnpox6VM
RIJ3lrHOBTjDYI9UacEo7otnxJY7eLLXCT/z0+J7gg5VYHQoFiHragznqDMgtK6qYvO82tJOOWGH
kQ3iXaF752qZdzq+097zz8qOGM8pxn1eq8B3HWti44pX4rMMAccDh9SHWOyYpW61PSbB0OomA2Tz
IdEygz3zMA1dhdW6vxnSaXwV+RgxVQ4wXsUnZfF82doEfKfLrez2MWjkQEM2lttO0/GQRl644+4w
bF0GhZnzV54vfXFLpr0HzKMDHeIXirWG3s6qKX1xC873x9ask3rKtySZl1Jm7dDXRbHMvW5srlz7
usJC2rcVgz2/Q7sSM86/+xG7BBbWPu4VR75HwuoiJcWePOa8k57WibJBfGIOyYofJ8Vho1WQaER3
LOfJPnuC0J2Gt6gf3wDw1PILlyKPt9J4M4/PkseZqu0i1HnLpcvYo2ulA3Zv7Bf5vuWNLyLdA3zA
kMx62+OHKF1nduocr7IJ+3fTDpRkt6ZIW/OhFUtKj/kc8uKhC4e5r5doTuRWdhw5ep9g+QoLyrxV
xVKGcyHPSGabU3Pjo3DOPmZdNEen89bbg1XOSScYSs8sZ997gqUFOG3fCMrLfiFw9OKRjw/cDshd
7HIq4VRthJV1jCIOQaXrqM3NPAz5Kwzlos/LGhHyvCzJ7rGdOvpE29StyPrtw1e+E5nDDNPIrnGL
X8Imhm8zh3lbGEyHbUV5XK3RCssnTgLHa+6SVT3khmzr0aWxoy9F7mzeUJ0it2ylK3tOIxe+qAA9
QSnybcor7zxXQG0wPlNl+QjYTkJtt5XwTWzvVOvXrlQCfm41DU2P48QALSuDITEjFqQ2pLZ0lE+G
RhzZ2nZf3y86ASeOInnsbqRQHHX0CjfJ0uVj1zaR436qKbI2MwS32izr6zBpx/imVbqg+JCgJ1wA
UZnwc2vVkJ/EQhJyZCNWT6U6NdrjtDHAGsjfbSGrd0O7l2BUEZq2mr7VB9eSIir5oAD0cq7VO646
kdQJ7ewBAinPjqvC0QFs0TJEYsHCcbyBjCZ8OY/l0zocSZzehxN16LQXk8fHOFb7zz53gFOS1oZf
8B3D6CGfuggpaj3j7NFhNmgvu6xvxW2xjuZ+DdX2niiv5UHhOcoHTMwGSdNCXY+aP+hg4NlwTvGs
A4yzF7d7b/MDG0c9YM5ZWAQVDYqbyiNzLqfPgwR5gO+NB/ZxSGcaoNOhHK8lWJZnkYp5xvZPw58u
F4CCOqLWGPLwFGjf4IynpbAse6vEgphl0xeJBJLIlpetnxAoSIdueF6ETb/wMbQt+sGU+2oWmwcu
uw94R5k3YQtMCe7l5+om5Y1EDfjODBZoOlTcPfa33PqvOwQ8+QF+IfFT6I2Lb50Zct2EqKrSZomm
bHqDusrbx6LfcZDX0b6E9HYsRt+9qmKEAXYz52Gbt6UQab++92KFxyLo/fbbrkmiK4xusJc5LLbw
Dcv2Dt5OixndN+2z9SdtQ7zShUepqpSShNfKpZDhODrOaIFQyBSVSMbk1NkZHiNTb+e0RrLlYCvO
ejjKt3ST5CQTzEcdcvjOjOU+pADFQxafuzy1+qxMp2E8JDMZp7rt+qjGGrayitcBCJ1D2h1AY60M
oPd+hdmlzlP2GvZLAC9vCTnxiVlNspu5oPIzeJ9tfgyVycy7qN9m+0w4mewR0732Z6GmfWzoEMEl
q1vdFtzKNe/UwfTRkFW8s8h+B8mWbtVWTLDL7XKxFa8dhvH7co63UL/dRSyjpiPEJp+GWE7qLSbN
hHtOBKrnDpqb3i5yIw3pDUoBfuS5Ndq7Y6rxx5iwdoFDdYh/nwMuAHdVy87i6Q75fuInI0mwlUwE
GT9GWygUzmaLHo+Men7AZNAel6NiCgoxkWUt0Cm/2XIuNP6XVeFIvOWxjYCUGdGpk4Wv2T1OWL5X
qHwgYSN7yj/uSoIn0jhqcFbHLixb1ubBTYwvKy1HGA+Yakkj+jmXeW4rn2gYHMgAZs6lL1A9V5Mz
+atp+Rkj0DM4sJBpIlBc9WQpccCt99my2Ec3TJSVbRsur6haNg8Ynauk2jc6fslAzb5k4y6DqnUj
e5JqjYC+py2yaNKw3zHRgyGlz9gRx7lcCo7gY5jktYd2ITiJ+xjP9RB3PPvUrSpw2JgoFaitVqDp
Lg7Ez9jTxRzN0k99qQW1IChiOVe+02DVOJJi4WLKbPeTF6gUDg4ZoyA3EB6Vn2DgZhgGoyIAukkK
QCd37QbMhA3bs+61HLBZu/h7pqIMDRBbA1NlqbFdpTQbpzLIOpzvzCrdg8NL9xPrFwbF4EAXdZQB
CTucIdJ+2nQ0DFUQafCNxA6guxwf6evc+eAHhGigNXSXOdsIeJWRIyWLc6XS6ZICtCXkz7SC/9+n
/6/zPOzvG/USXkSd639FHs+/4V+devoHSJgc7sDgvRFBA0HOv/r06A9kGkP7C8gRBnjo0/+rTU/C
PyCTghMShOeo6TFw8FebTos/0LvDPQJoJRToyKX6J206fsQvUgvYQYFqR/Y7mnQgjghtPDfxv8im
Aiq8Gvs0KWWyBaARBsDe7qNT9E27AHmL9un4y3P5E/b8lWP/zzni/xJ3/PkT4dsC2CKApO1SHITt
Qq8CVlylG6P3NJSvHd9KQcTL1LrnqHBPuXEgpdb4Y+GSb0Fs34nOfN16rAlL4oN1yQ+eJOCwhiod
p0863lQzLSlr6JT/zfwQXs/F4zmLRGA8ctY5wxsMse///njcxto0aNsIaYrrXsVgwcopHeUD7wpu
S7zT4ZBSLk4zZpheLJX7k+zAzXN7junY3296SEvFBlvCWrSr6GInUJMFKTEBMD2omH9OOoRIiBg0
2BSP8ZfcFU+WAlZIdw0KmUe3e/7IunxuRhkfphU1Akby42ZxbHk/DCgfkqzfat12pygoxNK0bPvq
o/nBLxTjWj36+YyEto7DARyZhZgAxPm7yMJJzdl4PO4Fosdt5NndakRWBy61lc30l34HWbjs6F1B
sAHrQ3+T10Akw6dxXsgTOJ/0UERDdygGE5/cngM32DOKofGgKcj8gLFviF77kSMOSWzxj1YS+WPS
VBwcI75GnKovE0eaICcjCNruecLky4H3w0c+0+IGY4efdmqek8mWmoVzNXklYZID827hAnnEhr/f
QcVR3Ii1/RCiSCoDXwAH9XhAQcFsjXh3cnQW2oVAj1MD+um2WMb3kEUF7/bFrE2/L0MTkoVAZKSi
rwV14thu8RHvrziNWrtHFowIHVuG5L7r6U3Pxfe1Q/iSglX5XTIELqyHIubHroO8QPZcHoXpjsu2
xrKexyC5SYoWXr5wNqdv8k1lZad2/jxGQ9TodrLVyEUzC7BEXdRyoNB5iRVI33eyPyLRorgp9uh1
KCyKbh3i1B0KX+3R0DehiiHI7Wzj5n2oYVHk0BhZ/ZAQAyWJ1GOjjdnxT8lcc+XMvdoWhMvl7U84
w7LvzCev0zarallULypYG88nk/YIV2h7Ufcs9JCu4AsVeajrMQMez0Iq0N1xdoDbybcBBd1rlJMP
K1fxYzx18m5HkXyMDInf8JC9ZrtWn8Z0Cp7lZn3FgwysGUvaqTYxo/fWxaQBdrhLdPnAfIbMDLe2
NQ9F0Jovo2+zkwgzXg456+upz+QN6cxQky2UDbXwerImfeQijF9m9EF4OPCe6S3KLYMAmwcor81B
qiL5mnW7asi4JYhq8vZAPX8LAf7cYFIM2w3wjhP2PvZ+DPw7oHmYeouZOth5OyF/4NRxyDVMatfa
hjNqSGtUwxg/weHYN/m4tu8U+qKHxJnkCIZOP5Cg2D9vUbZ+dggYfVJbCO7Q8h5ezgtv0SoAb8qK
JzhKuTc2RaHVJ9t6Tws4O5QI9KxRBLTH2YGbKmPiviqfPKahHSqjbBPMXJdttN13a/aebvF3QG4U
KRtrdpx07ppEwmiujNBcPC2wa6liYg6xzekxSNccXHGGSDUMOU3N1FHo6Z0fvy+eFBWzNP3ctpC/
bXN32uAsDzbBFOWUIHCjYmurP9DBve4Rsq5DyABOmU0/ijgS70eWTk9T7NoHPYXsHltQV+kF3t6S
5UMzIQvmcUAlWVm9RW/z3edfNjKIY4dv9cmMxtyZbkClK+RSZZqPVZvCIiXqJOrXDkw12JBXAZoI
0Kmef7Zod5BQnbHHhJqgpKhm0EnP+tNo+JetR2fWu/ndDFrjyKeEvumTJSsdCR5ntr6QiH70SfAh
kQ7pCGtr2L1UIz9JaqMUCRlL+G6KA3+bqCi8SXIorBU2yB+hH7I3gLbbEzoqt5ZQdNmsHNCTgdkS
LLzpsxFf4uKAh8y83eostOoUZwbreuoXsMLTGJ+CeNiO4xnzKsdWdkmpt9E8mjEJOE6B0dR6NO5z
NtuwO6jW0b0cOWq6amjn4EVv2uPJ2uEnNa4/7XMUN0HYwiA0Y+ERHX+dt536Hs1bVHdjrt9Qs+qT
R88CrDdrM9DhmCCLSdfWS1FAO+IBcjf9HNtblljIAVQ6161myX0eC/OEDl4+UqW2E/OU3CDRLohL
5qJve9eNvklQvL5MmQsrYDZLWGuwTA/t6PntvE/DExMubPBZ32AqQshKTiYug8RuBxLovQaOEB1Y
Gi8aWHCW1ABGCdx4k+Kttu14fmLq1om1HkyRgE9KAOYVOj+gRxT30hTtz1HT5a1t4dh0CIHuovB3
h8CRHTIqsYJHREfISi0dBp2iXRV3ruU/QYIVH7SdiobgjH/FcCXkKY6iDh/J7qBUQT7Hg3GpAcgg
+jrTYa9qIG/9oxEt/Uq2CcGo8bqf0AA8R+PQ3vItc29YEtPGdGJvTOF+8J6ph8kDe0sBxp+bz1ub
oT1GVze/nUA2H6ak/2itRseTQkWK00Dz09YhMoopZerB5+JeBQGrt2FJsU1siD5MVBFAxBbNjYSS
AQQpSNY6NuP5HRL/+YyMqgS6JqegwevHRz7t3YNc1/kG/gJ3OU6ge1QGQBB80qPJWHBIOiFkraxa
n03WmwOZu1UCHt+nh7aQ7+ae+goLor0jcxF/jFF3VCBeh8ckH+lpc8mpX6TllUBsFDRKJOAnvWb5
3aji8EbSsP3pMjjSYNhQvyETt6eQGnvSkfjZTXl80yWpfjOGqvjQTfhIsWUTuHDXk0Mk5m0gzOLf
dYFFQ5ezAHm9SBM4bbN3rGpjDowAzd9h3znaQliz39ORjGWU/oyUxfg+13txUL1/uyXo+EsVTlk9
B+zeckRg5ioCqJ0uC/IMxVZS6XCqmYTiSEqTh9UmI6AHYj7tnW9P4671aaJr+4b71t6xxYuPjHT7
YTI5Ypxx/L2xC4AskDTOH/LRwt3eE/OVqq59s8p0+kF820LOAbS+iXq93q9sS48xALZ3NF2f5hWg
3zCw53UKh5slylfQykF0LMChVLrt4a+0JkENNGA+5dh+GsdmyN6EFm90SOLHfM3TKp9jeodM6Ol2
KLb5CIb6bdeGRQX4qhI0lz8SOraHhEj48PHhJPO4OzhHMIQ0K0jQ7IYFGG66dvG6VesyDqcFpPRD
6NVHuSTdHaftOxDu2cvaQ+WE7WW4pUv0fdAIg5voXCJbMf5glmV+Yst+Uhw/Vgf2u4UwT+8gfJC9
IUsZSJTvXDxlZKFNZxb35HI34WDb8/wBJ6n4sDgcnqDwNHbHEdQaZJMigM5mKET6o40ncz95G30A
IF98zGeAKwlwE4z3rlAzGDGkb3k0rG9X8AUdLMM8r3eYXPNSr24pkVVj3iSFmND3ik9o9VE8Anet
Y2CaZRQr+xBuDAUhUQJ7t37bhv0LncgEUewQlH4UyTF2yW1Etu5ZmvR+VJOqksg2c0bUXRxvnwTU
7+WcFupGhCC7tIX8tgiWQ2KyZ+x0XdVnXdEkGU6yBTiMsW6v0eV9ly597dv5ZdPmCZm2GQzb8m8m
jV+3NeUvuuAAYVh0L/P+xaDIvu07/gn2cXNa4c7qroADUAB4qSqIQjXZ4+Nbp4lhxmVZIVVuxyoJ
DUJ4VeJOXQvZVL9tfa1B+VTZ6M3j3u/PVgP4g5AdhMzkIYjCZN3Q0bd4k6oUm703KjDvTAQqHxBM
8EidgbBQt98J3IhK6FNAbKLc3HKLH7txqAwCJqoRBxhoPfBILG4J8NzJvKRU8juJlKVjksoDCwHI
snG5Caapv1eJ6qFqg9hsd+NQxhPEYguosbcAWAGBUn62e1kUJH0wWA2z9QDuKT8gdzN5t3rzHfGf
Udlu84S2KatmjBmXPikArKbx7aLm4AFu4ZC49XvcZCwDQESmk7edf6R9dytWNR+YyMHYGOqgxiOW
320qqYcVs5LxZJNKKlKzLQuflMYeqVMK8Smhd8Zi4ph3gG3DGfIGIdR8O/nM5VBvKf1xnqCiHLr9
Tnqff4c1B8Cx4Wsw7kihGdHglHGGWY81CpavTJ5r3yxWz9HMIGGDfSY+VJ/Y02Bs7m42p2mlh8jV
m5qXrZxpjByEhLmTG4tT4chpG4yOyyxwAxhxsRp8emgx93b+ySTAawjpsR0Dd+yqHRgqdDZkgzY8
+DxOULN5f4MRlBxEQuc/r+tSPHoeFd+I3Pd6tnqtNCokQGAqKEPI1g5e6v7YJfTd1EP6SU38ZGXx
dbDBs5o5u6Uaq6EDmV3OW/bccTGfIszUf/JD2h3h7fHg+/T9XOS6XJPuS6/G7SE473RZoRQGzVp/
hMoBJHFPc6iDCnSzJUp9fVf04U2+mXMGWDbU4I++T27vnyXIoxI8fXCkTD4qLL4aJ8teapvIG1D3
bQnh67MaHaD6SXxOtw9qY9sBwqBHNOvRO5v545qek6p7v72DAStIa5FNn3Uk0SXnLD26VvJjMG9h
ScW51fSQ4M8FxER2R7+E+1sOwXp+TDkWrIGsp8a0UI+Fhz9AY5m4Nb3sD/iAmpQLeSw8SuDA362R
EocJfXiVte+KTcr7dWhxZBUgcBBl/15n6kQZQhC2Nt3vuh2d6x4UAEaxL4JUpc+x5uQDam53t8Tp
dtMPffst8+jXU9B+tzCoq3cjp49WuttMWqgWzqKhrIDYUaM/r0mymltQEAZ62NgE76cOuGarAnK/
A9+4mZdwOmRWQ7KPXvbHHm/m2x5bcbBi/NOO/h+BhC+6x9+XosN/m5L5n+l9jj/0efxkurzU+W7+
mrj5v2N+5jxY/nsI8T8sO8sWz0LO86/zdh6dOf+WP+WLSfwHpg3hY/gn7HfWKP4LRyRZ/AcGsiAD
gs0a7FiRG/qX3odE4R/gqs4eQTDQx7jz2VP9T8EPSZI/YP0MABD6RTjSn6HJfyBg/He9D34QjIIy
4IlnDO0XCJGODvR4y9EhK/dxL7avrfvwy4P4bzDD31z50ilQJSgIqcOVEWlcig6aHUyIXHdpPJVf
b7oDq0NHQPnNVmRvg5i8VWH8z5yy/noglwbkxmXR0MpWNsEa7/c6iXzVbiqtr7tzqFh/vfMWhmmT
6nIJvg7YVlJBAfg343e/e9znydFfXiTEBcJDNimbHYLF2x0QV63kVjxfd9/nn/rL1aMWjPOQaYj3
V5thTgMhlSmhH6+7+MXEYLbxbKWpl43rZXpiw/y6BjK/8rlc6HJ3EMh0zDB2EE8jKC7szvbvnGZ+
98ix3H99KMmAamEOZtWo4lhMr6q7cuVcrEm8NmMwgyebiU3Rw5QM7lssuuCfTb//9YUnF7OTbQ5B
heicatwW32CW8EUmWXXVm7z0yAOuMp7PZ9WI3Pk3GsDCfZuTvwH2f/O4L+H8ZM6osxseC4++Icu9
Slly3X5ynl789UW2adr6TER4kQKCY4PyipJeXXnxi4XZLZOcqM4kuqnxsY0WdkqM/7uwvt89k4t1
CeZKmykEwGkhBfu2W4h3JhEVN9e9zouFSTEY6QENqib5tJsq/rucxN/d9MWSbPMk2jqBy65QM5U2
HOF1sv9dKPrvLn6xKAdweWM24CthXhxB/ERlv/hr7/xiZS4ynM3YWdUsGcO4je/aaoVi5brHfTm/
Ci1Ne26TZQP1PDYUdItIgLDXfYaXfiB73+8rg+oefVXX1zSBVnLL5vnKW7+g2qB2cv2ucXUj7ib3
os3f5Ar/5m1epgcg42wQOwFJ2EXLfd8q8F0Yo7jq675M303jnQP4p6IBhXijZd+/cp3E/8g19K9N
ll4szBE4z+TXWDQiTeUXmwaTRFtmh8N1936xMvc+6MaOpqJpp+6wrxpIX4ih2usufrE+ld5cyECw
NJGC1K9NBnla0vnKM4JeLFAB89B5EH1bW4wvQilWRcv36+77YnWChx8F72bRTI5OYCjp97hdrls+
8cWhOcy7IJBWdg3U13XvzRceir9zHvrNR37pthy2CSjRGBmrMFcFo2inUw+gt77qoVza4AE6nzdr
ceNyxexHjH5YCfl03bUvzs0l50MfQejeCFwWhMn7qe/fXnfpi1Nz8BBRQLkvGpvNUHPF2W1gfXbd
6rnMwpJq49ROuDh44TJJIK288q4vlqWf6GQxZCSaDTEFPMLmnWaYybnukVwsSwzC2y0ALNFAO4kh
ZB6cJ6+299dd/GJVqpaYATSbaFJMYaojgOkt+ZwBOzbXVW/xxeLMMj0bPivR8B2zYuQjt//M+eWv
rfbSC2TLiPNtjCtrst3OzIRlP+0vVz2W6KLTNAkXbsl23oh+/UqIu2vPgtzrrn1xZuogc9Cxx7xZ
Yp++E4F/j6i/6G8sqH6zp0QXSxMTOV0XF65rWMjvBzKj7wnW6bpT+SyK+rVeLiLQSBSDHugGf1h2
8w9zm//rTZ7/ML90mRMoo3FhuG67BlVQkNo7ed3nF12szGFWaClDyZt1aFahSpi1Xrcso4tlGTEa
im1UvAk6MBzxMHxGQ/unNA8w139vbvK713ixLFsDQiafE8RwzXJoctCipe7tdQXQf/qp/PK4B+ge
4i7ExQ0SULmBVDq4rhy8NFYjgRGCYcISX995fsWEBeCCUF/3bV+6oAYiSEAq4OotM3dYQE8QFETX
vc3wYlHOdmXEESxKz15xKMuydRjOvGrBn0eYf/28Vd4h26I/fykq0k3O5g8TK/LTdRe/WJPrAqk0
Blh4k81JCR4sgivAdVe+WJUugfh83/CZrGKuEAuyli6Vf2cn+JsPPLxYlyGAyZkveN59Du8c0esI
o/1kvfI7vFibQngiNhLxJtoW6HRXEF7Gw6rwugdzsTgTOIEtPsfVdbA+KLn+GHeMpVx37YvjUrS2
XTDqwRtLMDJdUNrIHUPjV108uChmKcvBH2Mwq0nHSNSIGZmrEHK/65bnZQ5oZDGJFGy49ZyYajdv
U/Pputu+WJu2z/eZsYw3cYchILEWy9Oy5vmVV79YnWSNYE3BNXaVDRMtUMmz/Loy+dIzDpLZYZUj
riwQTrvZk8IQzXVP5GJp2q3FHAxUKU1PNBTt8VfvgGBdd+2LlQlz8E2R87kmVxvWfEuGyvn+H5kB
/nXSn73Jft0KzZjHSusJSwcjdJhiX6Bzyq/cwy8jh8+zkT0nIy4+33Ub7JWuK3uCizWZRbA1W3YH
FY3e7oxS9/vSXPOsIX3998cBWyzo7IoZd6wgIyinqw74/DKia6Crg8POOcQz9zdpOL+JkYp43R1f
rMVinIecc7gexXt626/38db9o4Cd//NpwMzt35+F+t/UndmSpDi2rl9lvwDbxCi4BR/C3WPIiIyI
jMgbLEcBAoSQBBJPf37v3tankl1VeYq7Y9ZmbdadSbrjWhqW1vo+FxJUSmO5QY1t81SF6qU3Pd80
N0Gy8uvDbTcyTi1+QtFGH8f0bpDlpukDl3arJ4PBq1H8Xe0j98zMvq82Dbo0W4Wh30beiG7Uao+2
uW/OXwDBCbdtXdNsFYU6S9Bm22HY2aE0x5KjwyWcs//BP/zDvWu6tuCiuo4rYq+DWnjjfglA90iN
t2kJ+3ft/x/2rqCqhA5qQDyc9cMXmg7+bRUv3j/Tnf1nEKargGyzBB2xGR5v5JKCoGSPGi3O2z77
lYj4y+THNCj4AvvXmI/y01IKkxxCamK7LYLSVWwyQiD/YwP2Dm3zyP1/daDebAr7NeFWTLRqJ4X4
6Tr/pmpdX9QdKsa2PXwVnEImEx1RardHzQqN3IOzw6blJv0X7eIPo8U1YVyDiI7ZCp2uvF/kkYS2
OWz72KsI5R1vVBJilnU6GNyBMvAFctoYu3UwrsJ0JJ3DKQ3/wOhFy4W35nsjg+hp26dfbWLNsMAT
NBPMW2jNpSr37ba77jRdLZembIM5us6IQZUVVViCHJR1ZNtYoasApVLUHrr5qn2LwumqvgOIY9Ou
PqWr6ERBl0YqE9MWT9WHNgWdIkHx8LZlcw2vp27x0b9r6H7K9HRrCOlvJe6Stm0j6GrpTMjAeKeX
5IDmZoauj6g/uVnGG5++Ck/e+w2WIp0c2DR0YFvq5VRq5ja+9tX6Semgra9rzIQlMJEhZW4PBIbd
+NnXMeqBZDBnY3LgmTI3I1v8g8Uxf9uEfu33++OETkqgScZeJofUDN19FrNl17pGb/zsqwjt47J2
5bVnq+ITyeNQtUev8n833K9j4/929v1npVsXAPVY6PrYa5JDh3Llb3Sxy4dGhajJk7I5+Ggm2TYF
r8uBEl5ZDeILIJ7l6F+weqNCv/6t1/o6Sv7kWySroBUOLIjZCXyLLOkfZQTQARqJ/plT+T/vaF0T
RLBnlHYZkoM21jzGnrSon6b2w6YZOFlFbY09H42jPjnMBmXiIAmnb11kzMb3vorasVsqy02bHHoX
NDcecB8fJoluo22ffR21XZfpQGP0CB4IwOR4dzcHsbdtI7P2J3i9B9wdxZvpGoMa1CGRyx3Rsbfx
w6/DVpWRh94mhG3gi4P0Un/XpWxbkVp6RQ/+cVKgvkNrcI1BM8vqUXq2ux2mdN52sktWa2sbInMI
lQHmsxqF0aGK7U1J0ES+6VddVwgBEIdeKYb5DBZV+RyjnPlnhUb0jU9fxWo9MTQlMbwYq023KwkV
Nwa7vm1jZl0llBEVUnGdLTug/Q4Weg+A8ZZk2yq1rhQC+RAFtnMZH2AxqOCGaaM9kCP8tO29r2I1
Qr1eM0ZYYTUoggc1hXqvom7jgPxfvdszEvKm8vDZYzCONZm7C+Ad24rW0ni1wiZcStXQDmMmnoIb
bMdSdLw6vm2PHa9C1S7oSU0NQTDVyjxUMQOcIfTFthV27bHsojBFodOcHMa5f5JeHJ1NHyXbjkzx
KlSBK+uvLJ/kQLT4jua67BTqRmx7+LpkiHVpW5EljcFLjhO0cHBzrDxvWy0sapR/ncJCA+gU8GnJ
wfWk+iyjNjw2dKg3Xcmh9vnXp/OoGcMWQteDr1Pv2JURPXsuBOh4UzCtS4f6yssGiIGxNEmY0Msr
8QrI0W5bqK6Lh8oELTN+n4Fv3ACG3fUODV5LU26bZtbVQ0DtAZoTIFTREOp9LFFouvOHFOCZba9m
FaspNZGdQgzJEVfbl6YHDhsUuGnbbjhaxWrQZrqzHNEk6wAcLlAkD15aRb8Z8de58E92euvyobQJ
agEoYXIwlVI5ILrqwmMLgryQv7NV/sVmMlpFrKVwEpQDpjLYLtzb4JPxMesyV//m7f/FN1iXEtVQ
0uNmHt9gzER/P5ZtXyCJhcEv6WB/82/8xVdYlxRVQ5Ji0CTxIRxscsoqj71hGZ+/bRo/65qi/tro
jf/EB7AEa3RZ12hmB/Ftt+3pq/1wR4FrQ/dhjMbRtDnaMeoO2ZSU21aScLXGBgwfHMteDPIPGFTW
lPSIuoB2W355XVnUolUdB0wMnSryEkBNgnqPYu5gW2SFq7iNK+JJHS3xwSXVvO97Nxchl9nGp6/i
NiZplaAbOTl4inU3ogambImHZdtmO1xth6trHwt4rfTgYsyVqFZMAU4FO27bmFmFrK/LuWYNdn0E
3Vzf7aCSywxW0/Omp68rjMAvLCd/wK5Pw06+D7w5uxkBsNi2Y13XGE1EYuLzsNtu0DDY7kD0Gn8M
TATbKgDTK2r4jwcRS4HCiB2eD6ZXAPz2QumxnCJw9re9nVW8opGag7KIeEU5hv6UElXfLq2YfjPf
Xz/ln8z361ojVNFOdXIdlSrkEyvQVLkUWSYA5g/rcFdyteQGV5VsWxCskUoTbijQs8jpIcR18E5F
43AvZr/5sO1VrQIYh7YFsGAk6FgLrkeAdtnC93G3v+3pqwBO7JxYWKKxXUNBwgtWddA1uiX6uO3p
qwCOMWBcZLGfUmSeLrhV1Idl1NvKA4G2/nWQ4vYIsHQWJ4cEFTIAXIxCge1Xj2G57R5tXZLk49K9
ZZh6DrILlleTltHPMUs35nDWJUm8D2egRSnOJ5O1HyegYh8ixdrfxMBfrObroqQuQIMr9VK8elBS
P6Ah2Ecrayu2rYjrsiQQM0FF7BWFRGYW5akECeKjxkD9Z4r0/2TP/NWK66G7ayBBl8FBALZ/iQa4
g+ew39k0LP3rO/vD1U4jIwN+rACsQzXhPejX5DZTnL5te/oqYCMep31VpdkhVWio8wzNXtg4zNty
c/4qYBVBS6RvwuxAI9mcBld1ORvstG2yuXaj/vHNgHe8AKGbZIcSoggQXcLuW8VC8WPbm1kFrEPP
QQYUBN574rlXFIRpOF1QvPm06fHrEqWEVjyrqcvQoB9IvYuXNuFFVmZuWwJtXaQEHLSyVQovjcOV
zJ3gOgMjdgy3zcRre3ccmlmD7AjrTezbo4QbYifiRm/bIJPVgivqOBMR+oYPANV4uekAQh/ACNn4
5lfhWqsQJIcU+22ko9vLrKvwjOIUvS1cySpcuxYta4yD4VkN2BtDKBje696AELpt2Kzita7KrEur
qTxIQcjeC73mC3rt9ddtTw9+jagxBBLZBL13qGeUE0K3ERziCfeP256+ildqM1EiYeEdKuATXpJQ
tLthrtT3bU9fxSvwAiHB5tgD2M9ZsLX98jhrz9/0s8LU8+ub6YDiaBScLwem2hbsecc/0JCH37Z8
djR+/Pp0B8CzvV6yHdqwDe4q35PPOKK3xbanr/bHC6k6nRjnHSY52TfgFPm5pGTZlCiCVuPXzx5R
QBu4GcpDvyzBAaDG+7rsxKY8EV2XM5Xd7Esl5vJAARDcAzZewv0M4d22F7OK1XJK+gEqd+8QTfFw
RUc1xzkYtxUf0XVhU1CGhsVL7B1037LlJNtBfgzLZNg2B9N1cRMDLU21LPQOPuWAZZJ5HkCnMzXZ
FFB0Xd7U0DD1ZYTP3xFArpFCLj+FUV1vDKhVuPLY9FZVmGqMG+Wlcq45RTD2bJpqsFT8OiixTgfU
pTFmYWfaU4B+uVeezGDc/P3AuY7t/31mwzH+18cPUBMxB3PMIQUpHygwY8kRXW4GuKMK1KdEJHTZ
FrzrWieUsMEVEFnv4BSdgRsNAzQYCbXx6avgBYWHtDVbMCWHNjwTiEvyEWf0Tds/mq5XWtRSZSD+
s6Oa4zk6g2ALkgwSI+Ph73+Ga5z+2c+wit8qE0CxpUSCTemDLBbG800zqI2zQxr++iNr0BlFRwVA
j5y1O+MmQLEXUS8/t3341VobmbiqfTS3H2lmxx2Ag2oHTGuzbWpLV2ttUzlQsYIOTG2D3SX0BTNo
ZvG2zi66rnwqwRMvvTAujzHIgBXO+V7yA/hgtilhRNe1TwRNB5Ximt3wwCP9buhxLZ6AGrRx1K8r
oCYFgm4JTNgNHSKSTwEs83rgbNuoXJdALfD01YDnjTfK6MjbDS0bABMBPXjj85NfxyU3fdhxk8qb
mcdjMaT4VXvwSrYNHLqKWfiCgJTmLL4ZGlA/UD8wPPJQz5vSx5SuIhYUzBnj0no3tRzgJY37Hy2d
1fumiKKrgB3TCVzWuhtOUxi18FU2w/dBA2D9909P/nVv9yfTzboKigOA66LADKfK6ZBdYmSLSv9I
dRjG/a0LKgMtWNOphlyGVNAI6GbImo6BH7ryxxwAWYoLur4ZoT0lSgymyStv8fSdF9F+6guPu5Ae
aOJVzVfZzw5I3oBYCKE81yXBuRIGWqgiXMoMotp6CvlXz4YD+sLg65n9d3r9KxYbyFouTwlsCe25
L7O6u6MVbeBJYunA3oFkkxAMgm5nx49EwoA1FNxpDasAvkTJvkI66LMSlMRANN89OHLAFbdgSrKX
0lWznPIo8ioMOuHG8kEAvWxvO20XcL6UPwEE6kcdL5+GCZCKO4CL08XbNagZbZ6oNBy4bmhTiKU7
N7h4fG3Hsa2O6DnohxP8MmkMEiRMV2I3kbbt8P0rs8jTMkYZmgaIV8m3YGjD/j4VUBfWxTxGib4V
2RRAhTXPNk2/d9Hgy3taxZK8dbqdArKb/K7G6QtGpZSORR9UjOHL6pQ7c5rwTCl3CtJG/+vSkriS
+ZxKEN0LF9qSdDBY2YDC4xpgqzgitVNOw56VgA/fN67X8ePIYoUnpLHnBYCTxUEGVjBD8UD80Kie
N/cZ9CTtTYazyZWxXEbCHbTyce5cUrg4HhvbQV21wwIvlmMVAxR6p0zYyhb6FdQZfFyAxgcNW4OT
DyFEbBcGXS9o/d57F2qn+rxGVSF41FBNQZWGHIiNgZzV6TArs0M9YzjOBVryXBheXNNOSKvB2KOX
vARCOG7gCfFapgq5KC/GZQgw3KDy+XCUDl+mUM3zi6mDtHqRZSynEWQA8G7AiYcbCrAEL2RhdUqM
iJPPtQI/7qcm1FuaAwrJgQLPp8TDXyuSamrsTWPxrfyj60rVgnMKOoIPgF9P8e/u+wxlcoiJWZj0
J1GsCpu8bmSJ3kSZmt578xZtoJscqyVcvgHf7LzvEaHQwKGLQsuiaoasgxtrlra/9I5fA4xKXQE1
DqZoZndVL6bMXiCzD/3xAOVIoqHUhEEnJEVswqrsdzStu/lHgHyDeUo75mq100KXScENe0/sKOi+
URq6MzISDHOYuWr9zVd4R99lo6DKxcsDvPTck76jt2hiV8FTKnHf6ec4N7aPXZLU59nn5EMWZG30
XcwTRGRAfC3fIDFodmHkKLA/PlueI+7PAKEnSRgdGcChFJ750FayvLOt0Px21hzSLVPYCHRc9mYg
KBX8LlqqLKjPoNnYui1mno3VJ4XZIYJ4q7G0rnYBCMXi3DbMTXKHUkjWyF3UumT+lHhELT+sN07D
S6IyD8BTXSGJDBtNGOnlsfJLLMe7FisDAIEwEvJmyTF7eFZCBIZrRhiscY8/BjeUTCBcHdHqmKgS
OsTSyp9oDhugU4UgLdEDSsgBZklBjXRpADc80L/yve41qhcOFps5gGBBEOKTAEUxMwzKJy+SBK/d
AXH1BkmFy55G4FWT99B5mgV5NnUQG+xaeMWin60eQ/FYVyqVbxYWE7/LIwtA9X1JmsB+mRkkYEC1
OQIUflvG0wgClRxAisohvepq/zCzhKJMAGh4oG5vYYIkkEG2Eezs025MyxB1BG3gKfAjzQwhBY14
Ev00Hg5h7UkJlon2QDkS/QefBGq8l1NjeuD3awuNcoyLECBYQWYgX/GzmrnMU5vGdZdjaZizD6bX
UFXuJ4GaFPwd2tv5awOPD8Nobizxx9xjvQ3MkcsB7iAQhYaEPSRV6MldoOOFnEgdaawXNJkgPPDA
gf/uOISQj5y2s3kQpYwDQMhTFn1r06jz0WGYxil7wUJv4KxuU97BVFCprp9PQCsv0qKePZ0Jy3E/
hDvwQkdTH8wF/KuGvUDUKfQNGQM1v4EsHcHgIOO64vO+1VZCWTfMlkyPRmKeuVNN1V7BPATePh/b
Sb5j7ZKlXa6E8B9pFWkwRFtXB+BCQ63VfvJKA8fEI/b2TQs6aJwBDXlxdFjofvbVYC+46YNBKA8C
MOuPKNf2Yc8ukRtrU7jbheu+xq2NADXvs2pGcrKSYzRASFiBCASNn8eqh4aaEVN2WdroC+BjLUx1
y9Rof87RezMOSd4HeMYnldJMPXScN5BqVaSpeHrs/WlMyd5nvldfAtET5R5gIuZBX2TKBWy5C5cF
v1Uufd2OKCAA/70kOxEA9dzBVoEfty/kcD1c53oBEf9x0KlC2KEz0wVyv8xI8vW5HmPWpw+tnNl7
6YkYWwI76gAAeHz3pcwpaPfT92ieMxSlQV/Xz3nr2V7fQBoyw4zgkXKGf8rpOX0ixkfpKssA1szA
8HY40v+sy2Vy8jDg5ih7wQxIAgCLozrzDiRIjEmOYzJMvMn7vgrcVyeXYbyUAYdIqpF0mZ/7dlHT
XUSc0KTQEgz5EHuLBZMAzwfE41K92FlhgBSB0mDQF2Ec6loUzgadfcWs3nifDXX0CqwNOtQpsAbK
ih9N1vbjM1izoWDHSIRV6heyTWR2GxMJBmph4PibVFH7g4AZoLc1yXbZ5PfDBHo6Zqen2aMTpuQo
klH/IUzmxJzKDKjix4VwMjEwS+p4aYpAa9arAqY/6C08GLpQ5YEtKSzyvGICbUXUB5L5Y9YLLOU5
bHSx/gw4+MR+XCHsCl5OAkOXyyfcxjfvGR9Aisk9ANvDT/6UNSGM9lB1wQpdpmbxRG4rMKT8vVr6
gSPeHDaEcT61MGVe4mQakydczobZx3qJZQsdVBT4EknYRNY90l9pguclC+PDOY3KuHltFxP33yjk
DQHw4X1o/SuvdfSTb3XMsAzkQZ209ScGSczI0OvrYe+T2wGOvFOngLat8yhEVfmramUN5X09kQpe
K5lojaFVwkLGjjFk2TQoamA7G8yDU+z56OsAA8ZgBwVsPMvrrh3KE7wACm+QO+vfYs8Rpa9hi7nx
MCz+FSPWL0DEQQUVcn6wMphHnkeqC8v3bsmEesRHiTHJlabt1GUmQgUf4KVLvTxDZZ6f0643ovAy
rn3gdsHeK59ECeXdCWDwNjhAf90LbLgnkb1oWllgoqVi7r1cKGCzuau8sNO5XxER3XkLYuKROGgU
Qwi7YfkQec2SGP5yCmIy5FjSCdbEWDWmHnR6Mkd1xPdhphj9oTjoaEM+kDjDn+8aXLDeAGGfgSrq
SkrPtklF/MZ8zCcQzeGFPfJRx9NDJbpwurcobKnOKIWiaLfD8XlOzxp2FP3TB8t+2l9NSHDcTsav
xE05hY154wOwGx9DFCVWT9MMk5oAQnz03SuvFZc3uI+tZj9PSULF60hwZ/p96VK/h9oRKPgE3gFc
Es7PPIP1swSHfB7ik5PNXNObjkG39VTVlQfGtF8OcBb5hjcx1lfOutcZkwjeDzJydYx3YL0SvwLi
GSx0u3Tt8oWgeO/R4agV31LjAeY7wQ3ywQLk68NWNtbZSw3tzNQVOCGN8Z3HM87fA9ClmgeOJEQA
ai/i8AtT8ooP53GZxejK8rMQPZR+9GMqhZc9OhACLA5Ps0fim54A1HPCJXSqn0Ub6Oqry8YUXx9T
PXcPdO7bDtHWOt3fMajpYQtm1dy/wWNR4pceEkpOzcAGeTuSyoZHqDE4f47joeo4XDQu6G7aIRIS
s4AKXw2qsYYHU04TP6pGe2D6T6RPvedqkCz4wVs9myNWPmlhU4W8LseyCGyy8JtA7YieGnI7RqbM
XiHuBDPcjmk87OBwTocX20fIR+ItLwgCtVCNpgIDg/D06KlZI/VseNk3+ymWHt9N6aTpk8eUDc7j
xCJ60yxz26IVwWbtPWySHAKlbsHs82wzZ2NguUcjsNqwEvTypIHNhZC5Sp7A8YMjoSh72mq2T/3U
RE9Iw8Xq0NiJYyacI5DcDtFCQa4eVJfSPRnUxNQOLcoQvALUUPW32HzS6QxXqZ/sO2UYOzQhIvQM
83JS7uNoaXDYpbUvb8uJkyuM1IiaX6AnmoHsxi/J9Yk4bdJdgPNuez+h+EqdTLXgjjWpYJJjucEn
hEi6Z3Vyb+M0DW87giuRXZx4zYAPi/YvmocsXcilHBMuvrGkS9Wbob70oUHELhoHOLQoJQ9sUHzc
j0qP020yB8lwikqpMecDik9OdTT69hYdpCBQ5BBfRtlnLuoB6oQa4qVnjigG1qFZfHkcQxxqHpIJ
cghsrUDjriZkjIIMpHjeB8v9lOBFX712niVBc4odi7xlh3K+Gvbd0nMgie/bIPHC36Qh/iLnSVeJ
vbiTvgfVHztZrIigt3RCogoG98af/z7N8VfPX+XlZVAirqaxOrWWyAuu18k978W2BgCwnX/NXQWd
NhT7pOUUi0rlsE3IZwfL+uOmz75ukqLxMso+FPNJJrV/Dqq2+XTdMf/moutfFVl/kv9Zd0mx2R+Z
czU/tQJW1WYPlTp4jX40licIw0e0rgHmyHY6CTwMe9ehjpGApf2jzjjOWg1sNvc1BpJGwhRbrwVW
kyEbYV2JRhdiIUrRfrgD9j/FH1BDxCBmkiKDf40PAc3bFjWud15Ge2jGp9qvMKwV7sTI4oCq//v3
d80g/tkXXGUWUSztNGvsfMoojg+Hacy0vVGlP/8UREPwwAFR+d0FzV+Ms2SVZ7QwxnmTcuo0gXvn
ndtaZF68C2sfntNMLEjDwJK7RPEO2QQPRu8K2kGXo0TOh/zScwvsoVgxZrX3Y+2NB9vCWnaTdWEQ
3yZT6fFi6NExZ/aR5l5mkBCABFjd10GbYEOm9WBSDVqyUsP4gILB2dwDEVDh8KCqVJ6v9WXC21HA
9jMIUBu4quM9PCaQ0AVj5WbMmJh3giNPWGCPMF/683MnFO428jaZusrmZQt6PcdpFud3aJbC2Eci
Ri5MVQWBaFPsghnUoX0H35yazlFqs+m+g+kVPDA+qxm2q3/9pP+Iav//hqx/mH6M2ow//uvuy6D+
62D679Bxiv7/B4I9xtbfEOwNJvv6yy/8evyFf/PrffrffkIoBFA4fkbJdeb4N70++2/k6jKSJXEA
enwGoeV/4PVQXRKYF0Guv2oqgbXHEP4fdn2U/HeIYyycjNBmBiDbh/8EXR+AevtLRFKY1UjmJ4kf
x/j38F/X//+PRWCs1hUQKg2gcVN5RgF2kbVub2f6VrIKtZxUnrNRoen/CHvCTW0jvY/sZ1o3ppgw
5Au0clTPyE3itIIELn+ZG7H3pCwcg/ajekbyGprmKj6WIWwxXcgKH16kAkca2KEDKG3rZ+VCSK0j
aJz8aQ8OCC45KwbbSJ2nbDqZLM0D/qZVLG7D7Os4mrML0ryvSuz1LZzlkap3gvFdTc+8eghMhvUL
AvkgCKCDCgrN7ZMCib6PPmELBqOFK1qPnmSHzUlLloco4W0BRvinoAxkgQxBASri3hvvZuTcR2SZ
wSg4k9a9W3/WEFXzo/QHdDwia9gjCaTKt8l5NwHH1Aqv/b6OQWdln0Wv8mo++8NnjfKooU7fEmj8
IAA2IVLl3wdk73r7afJMsHOQmd/QDLZ3dVV8JOo8GvIi2+7YK6RJOfb81TLk2Oq+iOUcuBRKHI6q
Oq5vW7i6wqbHGSa0lwx2aIpsf+RnBxNxdkbBAep9m+ommp+Qcz7PVW9fqQwLlT7T7AHzFr5nnBam
8wsr7MPYVGHR+x3yQH2VL9iPPEq0p44VufFwgJVBd0vsZyRds8fWz8irgCHqGXkKc0egzNM6gIdX
f2b4ooqQN+Ceof+W70E0nDVOQ2L82FSq6FSNjCabWwjPNNslLGrzchSwDwZ7mn1F6eQd6pIvurXT
brADjrTzOQ6idIc7jNOEZO4En9HraJBanlGhC38SRIGp+ACe0+scNfLrIs38Ix0+lTiBxNZ9GXmz
g535g2naDyNyTK189JFQ90pkvdpyl4WW7bpuEEU3UHhCabfcwqWWqzF6plGmXq3pXxxwLDny4N1N
LVxzkE2JiZ7A8G6Ef7ShX2RhuMNVSxH3LzFNkUi6g4XxEXvDC1RAUwG+c6FTCLia7P6anob2aqfQ
/tE18SM8b69C4JVig8n5OWqDXHE4aLLkOIvuBDllnrC7ITmVSQMRK8kJ+oGsJ7B6mXwMupcUgzum
3xvWFUJcOO0eVAdxYjjg7uASB+bgpukSJLhqyNQzeBIfa9DO2YW55iUYLvijdwl63/bBFO2S6fPS
fc3UYxI157AyOyuOJht2FTIWjF+ywM+tEfj8vrvgBucrtHw4xSGbF1WPZYD/PUQhoxxLJD6g5WHA
ZMMvBZzmi3Tkw7g0nxxL78kCr1mAe5ekQM4VLjN7NaGe27Rvb7MaLsBseJYJexzoKbTtCRcjuMWI
/ZtOCdgZLVbvoJFXuQ8z+RDaG095P21N6ws0hh98Pt6F0vyc6/pzN4KHsrjmTbCFHkFo3MspxLVJ
o3O4wSQErbH75i+SgdA+pI9zizRcW/Z6RzBv7PvQf66iCT4ImyJLt2TmgC1ghNSGj9AaLbRwXgrt
VjZ+CFT8EenhJ57Od0iPH3EG7n9ycP9ecQWJo6RB7QN2v88x7h16KEbxgw21euKsPsSqOjOibqbK
uzOcIBW85CNVnxcAggvdJUMeB1/9FuCzUl9Gh4Y2nULG07xH3Vw08D3sbTqxQ98qU3ip8/fMpPMO
3qaqkGzP5JfSmpwJaELFBDll+HOW3W5uEvtmootYlqIdzPQpDXF4g0q4+j6Xs82xpfBw+Te6zN1Y
7vakTBWwEsCH40xIPs+G01t/rMqi6lOxr5WGXZST7Kh6DFNIn0zOVezh8usBeBe3a1iETC94F5BB
ybcuSJ8rfyTHJvMUVoqFfJuANCuQ4QaZd5Fun8R0L+WngMq3hrYxkq9vY3f2UHL+JOvvg4Jvq2xp
gQN/7hBkDQjbpxLtX32y8+hDTc6RxnkvO+rwmxgLzRAaA2ZIeXGtOCER/TlpumpXpuUNapzOAC2B
bIE0hMCQDSFlxsTNenDyXEGAD4Qkd1c6Uggb3bVznVtw5pG9gynJvQEQVgTUe4dGdUclDpkwevFj
vOBKp6WCwhc2P/llum/m8TZIl9uhQ24kTj6GPmF1QbDXvwxdeo+20M/KwlxVGXub4utNY5tP48c6
uFXxziQlVMTngCy7JX1MI/be1RCWzj08denOqNso+igxv8qAQPDHPkdweQZ8yj3Nj0zYYs6yB+S4
IZo/qfFWsbdSy8+eQlDL8xRSZGwl6mAhavbpHknuXUXHHfcYbhj0kQrvLrbte03BQJMvXTu+pYNz
UGy5S+rj7nRmodv3hI55Wgpk2BO4jDNN75OBVTAr9nk1jcgTX1Pfap5uvZk/4pIDJ+Zl0AXKd5ab
AW61jt73bD5SsG5qVt2jhDYXE35ll32P3HhgMtilKQw4TaxZgXT/0Uz1xTbyZJB3ZAM2GhBYF7GY
plPWK6QO28bthoi/C088Q+0NWeFwsSPl+Qx2etcERYcR7KGXRGgxfTS9Dz5I+j2wPNmBSfsdjrtP
2sf5aGb6HCHyYY8OQA/rAEFxge9dSi8qYSbDUMn6tCC4R/Pad5t4mPAs9Gu4qM+RmXjzmbMnK7Ex
l0Fq8xRXmHmHL0OmZ2mbk8hgb9NejSq7bI/OpTeUmT97fvnoS6S7JIS+uJrL8qmWDlrKtj5GmKoq
vRx8rPBcZAUS/JchsQe4xEzYFMIMRZOYV51MJ9pFePmDNPlSQzlNAuxMFgEuj38Ron8wKInzcSVC
IGY74i7xYiG7Snp+7ul00yITUkbzpe6P2B0IE9YnLGIB7KblAbdcx6UDktbWD2IMckO8HxOgakNG
d2jzfMQx7uMQdo/OMw9BYp+8SuxtWHbvYYS8tEk+cqnfCfnZdeHRiJ++C8+zusCezGIcxML+NJP/
Q9mZ9caNnXn/qwxyz4A8hyswyQWXWiWVJMvabgjZlrnv2yE//fyqG3jftIPpngR9kYbaKlcVyfM8
/xX+UVsOTlfuixHyn9tG7/2kvk3b29l9j8VJn58N7ui4NknQimj3staX2qujTl8PRX64NizXsIkr
Hdya90zsQOAuH0BPkdWrHQWMGX9wVknA18l3Z4ZKt55yajjrRh0WI+W4qN7z64A36rV4oaATghME
TLq+S6+w5ar1IBZ4MIbts4GU1pkzX9emLzlVlVHW08cY5z91l1tpKs6JudxkDQkcTj/f5ekRpu6s
IJ5qu9LvlOrCbDK/91MXeIpQchd3uzHCksiEp257aEuvDkSbhZ1Vg8g2D3YhGN/Ut7pFpLNNVIDM
WkDn/AlI/lgmJazppnYUj36l0zeCVn40hltBd+GWiocp++lAkG0GdoBGPw2pOMmtvvcMkdEA66ZU
rBc856fnLjGYP8YopmXTl30c1dayazPv2Zz7Y8bodKeVNDsHLPDBUPDghG7SufapfkrmStm+TRye
jmpA8V0AXru7UaexbzhJ63aqFHBGKX/a8fa1WXgLhjSDJJ2cR4iN+GDTChmUubhvOvKP5+rBavtv
tquPoUcibWCr5szW/FjW3ju0brQZ2kX0xmVcqcFrflhNR+sCq0OVmlDSBO4KTtvByr9M29catQZh
Q4FohqMsvBB8EOCtcW/1cjgZff+MQfSQeeuLlS7PhSNuy8w4c05Qu8xc0+jnTtJHKdJbQWeq0ITy
DRp18VGLoDXnhWe28jWbZr1amLs0zQUPYtHS65GeO1uPKF7MAE9XuBsjqJrpKR+2gwcay6rztPKR
a8u1+ZuHSr7VNyC/bjiMIDD2PH51K8WsO5E1tuTbPjep1NUTi1LQ8WPI2AKWSf/O6Nq/2TXP/0IZ
+l1S0YgwZ3NN/7QcAggAkzrxRNihbcAkB5oDuwMCfXbiNjskAiyhNeTBRUt5hMsPszH+UkIL3ZdK
q4N56Nuv/dbzxIV2WJyLtqriorZc+bbR6uicYTk9She3TTeZpYnBn/mJ7YZ2jUlnKhn9Oz4MdLkv
CvPIvSZY9mYp/HIb1W6NJXIc2R7I8ntSmnbnup3HBe9yRbaNcne9thiBpdtUH9fboXFZ/Jp5ilwn
JQ/fZR3Iayd+x7Jzn+ta7wuLid0QxWXNnW0nlmI4lsXo+m2BOII8hahtmlPhxY9OL3W/Iao/zZo2
qOv6vp9j+rjrH1kOMAMpGtrgs1GXFVqQV/WHYef5fZYnww/D2oaDW7o0dupGsGSMbp2UW7A4ubZ3
G224GR2zDmyk1P6QZUGXTd6NPXKQ9YkGQ69rJ2s2n670RShttwnIozhYNZIRJT5mMchdg6jqQPqe
FlIOhWJhsFH6zL08Mv/s22vVOnxJgOig9gdcZ3xJOwoxDci8C6TpMXP6h0HH7sn4l2a0rBbzD2cD
xza3ybeJOXM28SkJCK03++JMwGLXm0VMTiAqpsfR0Nj+GjrRKTBLL8zxWpix7O5HvLx+DDYftFY1
7JA0iMC4csijPry3vXiFTHqUrTggLL4hDCsaZX1RXNnnIvvZme5br0+HxXN+0lkbFnXx2c+Wnw3x
B4T4QVTfXe8ZRPRZGsOXvjSfLFXBb63pd82xP6x+eG+q4Y3mgsdM8u41U1yqlF6hfrM/2oRbQcc4
7qWMzGo8IqAJJexLlv0A71/Pqd1kFIgTFDvTJulbA6Xb6wQFCxm9DQwS+bS99LqV7BotY2rHVJy7
7R25IBukyoNoVXqQ5XtrTBCfOmKSzBovjdPZkVWWZWhPw61madadGMoqqNxm57EobI1O27rrm2Vx
Eqql4Hb6lio4dafeWh4ytgo75Ckl2fron05NkryUdfqlgcmIreEOE0RolQxT7fZjziBIOXiDtDdi
vyvSsIM7oWSboW1dotXVQ71EfaVlj2U778bCLMAz1o9Fmw8TWqwbSJafGWOOkeRnGgPua32mtdXu
wsbMWfodOra3+hXccofUqA08h/7iro7q3n3tc1TuEpGST2F57gsnCRwRJrnxnuXjPf6hg7VRYX49
SITdRaWbI8wwr8tqEpZiO5Wmt+8HiyvfONWGPOvL5Ovl9JWQdNpzK5zVtJTMJEkhUwqzrPCdTAYW
oyQiudUv7BXnOMx5AkI0SfGy5QllrybwhjGwZrd+TxN4OtmMUs4HiqwDOOppyjgJx/Y4SSANFWu0
F0xF569eeZMwoq5zbNz3fXpnZUswSu0ZuJJaaq3tOHFzV0ezssyHZGinG6dZU0ZRSmTLdWBrzcfx
hYlouoEG/Y7Izh8hZ4yF0Q+FMWjaDCZPJblK2MSVcUxJ+b1bnOtwQkQ+JOrWuurBWZIyCReLoux8
QO4MmgEvi5wkh8F/HVtxWtoCUMozLH+cU2Kk8+FbZ1uRp37kygyJLHxKM3U3Z/KzqU1aU5ulu0tk
S3y4Bfj/NUGaVQBIVQBNHSevGU2rvk4cwFQZO3nXHHJt0B+7uD7z1x6DXB++1Cvf4MZNEo0LTncl
1WVuxmhG0NCMFLzxH19KvnnNQxzZdLepnu2Kym4oj3XrkBpPLB3A4MdpK0N36ShqHKK0TJ9ji+T+
a/nwtFjWjQWYA1HX6IHBiixz0kJK99i3q7mrzaELrRZdvz00j/1UZDfTqtbIQa6wuIbYIww9bZJD
uVCO8q06L566vu1DOmrR/i1pEWKsp1ECKAgdgfoOgB5REj3e5xMho1eUonZMNpHDMjohZOzOqPRk
p8dJ0UWZ4rIf58S+4yFfvLhQwn7OLsDz+m1acWomC/PLaFf7HlGSP5XjejdZg/q6Vtn6oZV68rOo
gTunu666ipGT71KM2T5pZQwFazWBm7Js8TA9lW3vF5pNefOzRR5T1sRBgirGdyfry+SA5kORFI5t
72d5HJT5U2ZgH8WqRZWVPaim3sl8280xxJHvIWNPp/ZFk/qx0vrHhZvYJ6f+cdBn0thj6+eY9vvr
jIJmJYr1mzQ/awa6IdsMTGvYG3355MrvcpyDMiujsZSPXj2vYdXJW2dafggIhh2c0RFh2znDQH0Q
W/yYm91tJ4y9roCmaAkoD/PIpV9eP5e0zB77Sr+t8CDs9GQ2kY3J7KWM3waUvWJ89KrHzq4PyUJh
N2qOC8CUbSXgnOW+zZXlO05nvG/QOMGQW3U063nYduWdOajbLP7WSsQszuAXG5hcL1/XNuqtV/JB
kV2FaqsCd8YtprRg41jSxlQLtTqOzG6YmUW2V0CPEyntB8MAAnGkcXIajr/SYBkwui+QPCxwmfWm
6RXqscIufJsJHaDedwv3MWtpiRjtd3jxkYPbi+ye8nNjrByQle6cW0+IOkKLh9nIGTsBJsA6n8vG
OLk2aA8qKH/Q80Oir4HGtCeqBRhBmMeEtWf1REDiFeXXq/ui4ryHqnL9RTMrVmli/LS58+vxbdAu
A6j0mvhuKyKbk2e11P7qYbORfJrOxvMIOXcS6olaXtPkodLem1HQ4DKAkSQ/rzeYPbeBXnd7rddf
R2R8bOgFcP16tyRflOOeBsc62qnua1ZGsuJ+9l4Krh+0yw9T1bwXpm7RXh5HCKeP3sgjeRm/NDwu
4vUpt/HsblZwVZrnarydZ3Pf6dcHtLev1XdllO+DR3l9/ArD7U/zblndz5wtRwMALQi2I3gxsFd9
bzvTqVDjLq2ieooKQc38p6g+Svd1LWc/Tn+MbnX2+jkyJhHYxduQfQXV0Kts34JC6+YWgivcDaWF
w521wTDuTCRoxVwCq9XDuUp+Ijf34R5v+1jhgNL37tVmv669n3ZmqJtlkJIRY+iuH7c5jefpi0Ot
O4sun5yZwAO/p0IekYgctZkmXVDkwiYjtTIPmYbG2LLvrfqLKz/KSfpipa6oEY9VyVLfm9p+EvPo
m31xGdAyxOxtfl5LKn/LUMk+rDdQ6k6bHuxt+VaZyY/G4CRUQ0uwrgC8Me8t/PoI58Kuzo4l/Q44
BNL61OvipTUQdHUv3XxXw4TEy7Mhs12b/FTwCV0R9OKlXi4LZSde9dxgaa2Zn6Gcq/tNm/QTisuj
ph6LGTqC0Iq9rcaoLNyTmc03et8ACifhLF+zbTxm7fJUivdyWTGwO49IGfao131bpaERnxPrzcxc
2t3na5O483WymsVfl/KmHvJ91pXnZrzE3tQ8GYiIC007dLnjG41iU/RgSL9keXwW0g5qpe2lWHe5
lURbgYZOCA5+Nxjr+y51gk2LOQgfF/OpnjbfFaK6tSlvGt8ncVoBfMejRjKa049BAb066yd4HqO/
+S23+Vy1t5vORwdAmZ4K9zhk21FLTjUTMnVhBcNiRloQkrgLzQg7S3/XOMbzm7Y5qQTVDDNEqp7M
Ob9dsqjUVw6RmGvn5CHpyIokRKkdYr+H8FbQY80h237EUoVerh6QpfidenHNNUjEgFpvuAVjbpYr
9LzdGRZr5CKh+ZN7AVNMTfM+l4fUzO767tYqYLEQ6wRoaEKqcaD4Z4opxdHprEvHwBS/cATgKqgj
pBZWfbbKW1t/HrRDMwIXoaUy/Kb9VPWzHCC+rhWRO6N1HruK/9RobtHNPVHqeigJOtM2Wnwq7bk3
8mjMIDvmKvM7U0Tutl9beWiWNqCJHYLnrhdct8m+85Y3mT9sQ7jWmg/EQqN8e1PXezebAiDiUfJg
yXhMiZ3pbaGpjG/G5n5JUef4fXV/bQKHrIACcVFvec5ZEwiRk4o0R2FWt3OZe+jcnJd1XWREUMOh
YAVjhIqKZjsKw/ZhC8IBEXLKl6ind62KS+4N/SqDz4qnOXUFS8LksK8zCKXHOC4Nv9Pd6miuAwta
edMagLbldDNsY3OotfYypvHHYjfvCGpBM6cXy3S7l3wu6xOie8ZCo2hv0Y29Fep107cBF87wvSmz
GyJkAzkVoD1TkE1t5KaER7q7SrsU8ehfQXJvXfe9o/EUtv12vcQ6b3l91+qOTdgMJrK6v5qmDsRx
MM1JO6hhr2iA9VdY2yvk+1SwX2CysKIqz6IKvXnV3qwdA38dVd7zajx3+Z0UMbaHEcU7xgWuz1WW
u1jcIB68N4bvi9SOWdMfhfvhjdljDgorsvuYYhvX6aOrxiCeul0Pklw0x7Q8rlOUxq9iOdfWF1Du
u76SzN/jFggLua2lA0IN3fgFAUsaaKN886wlLL03d25vWluGXgvL1qERdQidQ0p/zEuSaVf5o06+
mYDH4QRO6QnV+WnsZDsKae/ACyRYVKuCwpxvZp2/5KBnQb1Yh8oaiksd98WbvcVEuq7inntrjHJ4
kmhL9+jjfE97Y8/mdiK8KR2mt2Krg7TYdrKUDzSm0aRpZ58xqrIBh7w3J9spU3U0FsmhG2QPMMeU
4mptmOdcyZ0BOg0cGqK/OsyO5kEsFzC8vfYNbeFdvcHj0vBGp5Hnnt1snJ/mzfywde7w2lOPBuiQ
8vqf09gd0SFq/lokI7QXiL8HPBn0I5yIUg+el+sfo6XZh4EkkpPNiuJQ/tdZHytUO6VGhgIqAmJJ
Zrs6Ot56Nfd0EaJYO6zjRIEJpt0D1pvHbWL7wBH61ROJDEAi2yCNKeJMqiE55JUhHypjF6OOZry+
LGnHtaVh9Kky+eGlWwaMmiCOgf64YB2TvjuuywHzBzQ6mvv4hcXQ4xLytnNuJOPeXTztVHWTYUX2
mhSks5RtaFb9oXXUS6L4NrrFVJHZvyyLe9BS68OT1g6vA0S2KZ4TfWMFI7+1XHy0XIjjuiMM8S5x
uQKH9NgK/Wb0dHxYs19iDfUbodQpx0/STl56o4peD8tN0/ceV9K9Y69no0mQYJd1khzrwip3euus
rY9bo3zBb3ctagUl2Q+DKdIQlZ0zsSYRH8nzJHnKCB8QvkNdJIxWyuuG+YqP3y6joZXjCZuqTR9Z
I8+TyXsaYB3AaMcijonMzMj0ittmP+j1oyVFjYYTgtRDz3tpE9HtZU3IeYGR9qsztPj5KhmxajYB
gqHeN1p2m7nVVYjTBLo81ccvBE/LCETfuF9KPU0CtdrjQW4lXPWkqg3VhMjWh27u4MhNQzd2rWA3
JiQE5ZE0vhRx+31ykerf1bGQgA1JI9+Wyul+zleQN0FEia8CpKksuv7ndtVte8k2fXIPzhwkcrps
Te9EEg9UtFY5ZHCrdbcVfw4lwzqzVm0avwI2xpx9CAoVQWX+mFv6HMq0FPe97TzPHhCZ2caHHPHG
LsVt+gblDjGNZfEyiU2LTN3g6VEvRkgYV7mztsx7TYqUORdl7Lvris+07szxUNuLddMNi/zoE0jv
BL3DZ1vj0fTXjsleN9CcLNrBi0e01t7WgbTZ6XRjcusfFt2sb2wN0KmJD3wXI89GZZ3qrv8cZ6O9
WF7K5ggdyXmrnKDlaALrIVWRuW7Rj+nVjqcPyLqMcrVe59rrmsAYBu+nninEdqauzXtRohvT2G1Q
eDVrmLLR7NtUA/eN025w0My7PXtwuZafvekUX6Yxbh9nYgsgULYmzJbtfYzraqcT1fHp5YR5hQNg
EVTs3CLWr7I6f0An6/jaxuhmQCDxJXtsd7NbMBhUIvC6RbwZ9SQunR6Lt5G95tgWVnUrFio8RG+J
u4r9gQmnZaJqVscUocwNA71MZ3IqLjH8Zxl3Nvc17YN57gEPLqm7bzuVRaZLyhhYOoRKXLT2vtZv
C3dFzTwp0/3RWnMVwWjrfWijbrnoTe19K3vN2FNITX9Di3Q7RhC805kPTiDUDFGcpZdh1tSLM6s1
EL2w7wdjHXZ2OdeAla1ln/teenduIZ1wbkeUMBgffelpYDqqWzrWCXv+Vi6J1e8zTWNnQSYX9LKv
9VM/uCY22sR4NMak8hnOnCai/yvzWcDWkD6MxkV1gVUokeNwiySE+tmmWZP7CQA4mkxjvifMl/c3
uhqstOEsO28a01vLgA0mOjgDnspY5Qox7guZENygtfqLG8dbT2hapg4m9qH3GeP5HBD0vnUYUTPt
URTIfhxH+0FCiwJmWOMfeM6oXa8hnSxpGFGGnKoGooi9Oy8BNelLbwrH3HH5WjLraAzWvYq7ilOT
WNGIzssEaMM22BQbx3gxy1jeA/B4PbqitjTu7KKYMEnGMdpk0P6gQEQSadrVg2EYorkB2wD/zq05
dNBHugKlolxz98Fpk3Wv4iU/630+R82CZChxbOfgNv34GKMCf2jZLzrhVHc5gySijyX+mbX9uvhx
l7i3+Gnuldeu+7SoA6Pu9d3kSIjceAMlbgVOkLlNXpfCMU/5Yr0sTd1dzLFW90LgKSUtSEa8LcFn
HccHQKTx3BWx8Xp9FO4sjx1KtPX6ddFnvgSuicekENZ+7Vv+rMq4isxeP5pYZJ/syQZ1UZURuRIR
TQY+8aD3YnoAqWo1qPc1W7A+zJ4dpkve4+nTTDT25Vh9RW+5Q8Js+iSlLWcqn8aTuwwdd0RC3Sra
908zw76YW+64I30hDbiHIFU6k8vDYMz/kS/pegsg962ZYMwHt9172wyTPBbAMaXa6jun8Vif8oHx
fiwq85j2hX6wleASXuR+9VDODJ57pBEYxN91iPnTu1PHnv3QIv+/hbQ0d0anVjrFhjXSaG7d6Xlf
hx5dYY8qru1b4WLYW2dLHZB3F89uk18tVZ4wJ2QKarrDpwrKFGd6zLwzF/dqVNkuvaKxo0gf16qX
l5XvdvIZTmQEneTQ56Ces9wtHyzbm25m04lfqBPWQdyKVwN0IajwNYabUs2hb66BtOayQwfehiRB
b189a3r1hO5G7XIFR5u1nJ7xmKUONRqJrXxsQ8BJmzO2h77DiWCpQtzmxD/6SdLoO8YfeKQSVsJF
LR1tEKQXxzKQZVWgQDDJZ/KU5d3QYSTvi+0doAd8plnUtzjGpGuWCu0FNi4gdGFEqu232R9h0tkY
1lhEraoAPLG7wRZXNMzNtZNFzlLWIQPDyKHBIFKTTL5bp/lYgeaV/ohDE/DlXSSFYfLAthENeewg
YdJ4xYdR89XFAmGBrDxshkV21V90ammReaE5Gbsq/qwTw71Zgf06tDUhNj6UPHkZ6l7jBPgu9BMX
aHHwxOJ8q2hl2euQkhdEHJIX6p19uaU2LA9evjtd4KnHT3WIEeaCwCREGpNBCQmkZMLqvI7xhauN
vTwbuhKtU5w9jggbGTHxPUUEMGWHkfmDhLfFfSnLfjh0KOtW381mvpbENZw5HAaR2j6woLqQ1zQC
GaFiu3P0Emx9qdUxF3GO5HOatsB0hvylZUdA80XGddgaifq5VF12McvNDhp7ZiWj72QAtfDUCf0r
jE7K78uYj7fZuHHdtrsvzDX+NiiHj66xJ/1ybVv8sY7N9rMoy+bkIeEu8IRqMAVyvjKwKnlHgWFd
NJ7kOwEAdRLzjF9w8az0gUTFOtoSOv6WCZh8SUfjsKl5eBuTLQkTz2KalmX76E1ddguG1UQVhZdB
mqq3kv2BO7HRAAxHRB5PU6y2n2WRV7deHM+7Bi8qLlyhZSx7jh5MOsq/rVF9tNKG8OgJC3Vsma5b
2G8dOtZqcfuLSryDyosqwGgyHkmjxnBAkglSJFXfdkNbh1m+rhfVIOfpM+cxhp/cKUfmb6lbdHZg
sbaeJ21qQk3ZUa+l23sXq/ZpIPHn2OXkOhDmPj7jh0dBhcWxB6AbnbPtwirly4O0k1cQeMQI+trf
lV0u92MtpgsxYvDTWUGOY29P7aGxSX6ZK6OLtGYaHsiL42BQc8kp5FQ8ScdtQ8tGZivE2ere4WLH
KZ6OGrXDhvmtT/gwUykSzs+kg2avgfFcqCGk89vysOX5wHdn61jUWzuvA+XwiCis3HjhYfJtglU8
Qgt7ODHzNiINY90R2prfxmvOPRInOffCYm3LBzXv3oOb3JYx1Ed69qz7uEqrk50k/Y+qlpxO8U1X
bHvwbOzNIyNAH287x7ie5pt27hJwSnOqIVzO1ozqsB993TCR1FZns87GcOw92j3TeMOTu7ky6eGB
Ygen1GZ9h5Mw3zg5YnT8U0msRONY371Oi5+nqk4PJUAG7DkUvfLLXtcY7HM7xNhvmmFZ4u7Wza4P
SEnYV0Z/SIrsWQf+mwjLN5J7V54csz/0uE93bb9AHjf9diwdwPss6cNWN8+03mYBIVLYJ7cbjKLP
WsNPJBaCUoDkW+vnf24EeGoq/vlV0U/f4femXXvUW+M//29egf1nc/dRfQ6//qqrLeH//a7hn7/9
mB7w8GP8+MO/RNhfxvVh+uzXx88BFuaf//176+L1v/y//vC/Pn/7LU9r+/mPv31vpnq8/rYEEvBf
tf7iGqT/v7sDvhb9R1bzWf7+y44//vG33/7E7/YAU/+7EAj6wbNsXbfca2HM7/4AIf6OxN+maNPT
TYuVjRinmnEq/cffLIEJwDYMnUAJfig8cvcG0kz4kWn+nQQU13YsIXGp4DD4T/wBv5oDIPyZ+zxP
6iSyMc/9Yqqq0qnLxdQvIaUq3ilxcvNUJGh7/+XzuP/d/vNf9VTdN+QtDPwdf7Eg/PYqpsP7ERZm
BOsXY5iTtW6VtdsSatR1ARjmxXhQY7V++/OXuUan/X/vkaPziXh8oq7tCVuXjDx/dDqMVtVKSWhI
iK918jt8uwFCbLbE3slOzlQPX4ny3c5NYeTTX7zD34J6f31tJkDjOsngaf41F6qKu6EEKphxKliG
+63sGnfLODKuZKCGdGaLxhWAa58LkgHIDPGS59HojbcaJQYZA9WApEkj6EThvcfVHlU9SxUgsUyt
/6yp6/oxmbrJ6MGLCItv/hf7lOnOMySGPodGKsdHsRl5crQpNJZ/Ed32x1Ty6+tYukk0h8U37vAy
v3wdZJu4y2Jv1OmgzEF0KwUHtBirbrmFxbbBZmHptvw19bCo/Gfd4Lw4QTkuAj3j+g/4+S9+tGkc
c6OTuRuSE2OHGy2FZ9mNf5Ued/2o/vCtuxZLicvXbnBP4vH54xXXsTvFCQbSMHfy4W22maxnS7bP
Vra9/vm1/Udf3W/vx3FsE4zMkVJgYPjjK1mr11bYhYww6ww2SWyzkEdz7ISuUtq5hHde/+KS/reb
lkcV17IUeJsYP34ti8qmyZyEncsQK7Z7SO15CZTdaH+R5vVvF8lvr0KJG8Ypx7R/DQe3alQMZs6r
sOxDONtAiqWTAcSpTB6F3j1LFob7P/8s/+o1f7kwAVfMFcuxDIXbxdCzMbqOovuO99d+Id0JDDTB
lP+fviaPJN6rp0M780z/JWDMSYjfGHKcDsLV4tOcb+O9ITd1KrQGg4yV43CGIcqWOPrz1/3364ac
YNvSeTRxgcpfn4lJTY5Y3iFy61RXPs5Wn36UACk+j19k/CxXxV+ERv/bLcETkP8ZCNqkJ6AE/nih
NoVLTlNnWYge3faCyLprQ6ZiBp/OzbXjn787w/ot3/ZfbkFhmghCeCHP1HVpWfKXD9ZounZ1uoIl
xY7LeT8NG5Flba6N20s+XkPCrgA62bsVwVJ7ArFY4ARZKSWBF7Z3sIy+Mz4UhmVWtaQo5v40IFNJ
TmvvkHrLttjhrJArCVxKtUiM+jInF8nordiO6hkxEcQlxjF/dQYlD9PkNPBnfbY4vqD/pWerXKv2
0g90DZzX2THq07KlUr7gyHO6cExKBNDy6JWpR/pCZbB3d3UCZgJLo8ZvJm1wJTYDEsVvaGvr7MOs
T55xgoDXvhtXuBIdlda+0kJ3JfPzGZKYjcdB9T9PWMXiETE4OH4DYUYIJVc7xtx5n5X9CuZbtWPh
s/hMxW2uexPzOPOt2Ceald8vcHwzW7lw53utWFK5A/tpX9sVGneXb7nV7tSI1O/GdDSyXxhv3RbS
VU8vrm6iMrUxvTzHuuc6gWsQag0/S5ZT8p2nI7lKUSvQo6ZBDCvDRwsujXMVM55jfh11hbId2n7j
Ixxr8BbCtGgW0QGHkwBF9Pi84tRK9l5ZXO1KTdk2oNtO2Z83XbgHoaYJnLlwkFVs0owfvHZcdNwc
hvceu844tUAQM7Anobc9KA0AgWt8WTgujAcTTdiwr9a1EvsNGLpdwF+bJiHxqxiXg9o8YopTNc/a
zZKiiUFdW83iyWkqVfvNlsjB55hIlqgZR1uLpAHHCBYw2sW9MIZ6O85U1FTIDUr+PykEZh5OS+Io
ZOG18ZLjNyrCmGjG80C+RZn6ctPa4SbOM+8pYfsFxc9jhAYI/7pnN+7hG1LmWy9AgG8Wd1abU7Hs
CklPAQAaV0KKlyJsxtb+0vfx1Vksi66BzJiu+unWS1Cp94OoAruvrY++HhiYOtcl16JoZeu+wkiY
n3GdglpUK7v5TtfKKgtEpXcaXkjVPc9I6p6E6FSxk1JD8NiUsdHCeWG1JjgkJ42qSq6k/PWy+cmV
32SB3bSz5sshjp+Lae5agBlAWBSFKmvDrcUVFGZxkp0QmCxpoOaxfagnA5GNNgFXhxo3keS28ia5
d+omeWmI/OGXFIQfXm0cKKG1ae2+yWQ2PCReDdqEStirEyiC+8Bgp7kyETHTvBAQ72T88LSpr/DT
u6vi8pJSBrzO+N26ppjBkJYcRoO5cDOQV7I2bPAyy32+u2I9ZKkBYjdIGOTdKt3WQ5MntunSMlgt
IRG2LfjQyn3zVGlLkjxyCObZbrLnFA9EJru79X/YO5PlupE0S79L7z0NgDsG3wJ35CCSIilS3MAo
icQ8OWY8fX+3IsoqIiorsrN3bdabtEgzSZe8ABzu5z/nO7HGFGhnQ/V9RJp9xf2T3wU2Id7jmC1u
yQXvi+xsrJLUltbCCZ4dKa0rHl3r+4CNKNmbVjiPhGI2OBTOGiSHLsWsn0YkQYx+k0lapfeyt8D+
hHCONv6dyir6agrp7OnSY8fgFL+nNZsXAIymvyceYPrrrLTHxwmhOz1buFGZ1jHBSElaWAUv5UOw
lk5ylk5pMbKtxxS/RMku72CctXfuuyTz+6+zzxQRFWgwWFNRxAE8uXVWmF95Qe/6k+iyvOYYDX9l
P6NGBB8JVTa0ArA3hbUxxmhSgMeZfjOt3ASAkravv/qa6qgV/015WLx6YJ7qJ9Vxy3zrLQsEZuzV
pk33bDE1fggEAVlsKm1BKKuwvqWbGqp9F7TuTvuVyXcWcBEsW7b1vans5cNjXPNZswuQR9d06V27
BFl7X1lV9yMXdfvmNnJ+cIpW46VJuuDZGgf3m2UGF9AQfDLSrayLkS384Cv8U/GrhUXwygiLxMLK
ETHft4Pb+1cNZLujzeKJBo8JlHvJcismRjLJTxXgnOok2xJHcu1LPEK5s0VBn8/Twax9sxA4wBlB
3lj3fIWLg1uzDeL2psAP/eQXCSvW1LEyhnrZ1D6x0tnD3+VC5rFw/aALQWg6DpXj9zuQQy7us3Ia
P2ad9fC/tRHfkq5w7msxAh1xnBHvao/5+2MB8VNf/IFMRfPVmU4BeQ4yeAmeJYJ/QXlqiiw2Z7C1
3vtcBAKHcLqMr71d4jGqlKDfoc3X5cuoKM0q+0yYaEwTPwgT5nYibBNpbfvKirGt2DXqBZc7bz6q
0s3fZZHjh+AXJvfQpS0/eemqco6mzTHWsbRGefFyM8OQdtmZp9kaNBn0UU7vl0v7s2SfwgZrmD0m
0LRTIdV72ZwdV+rIbmffWrAZwXs7VlNNpWiT98m9pSpePnm9pq9QNY0knAanZc9b2EojZzEkvNLC
SIahcV1gqdo6IMw9hr7TVAkW5Virjje4D7x0N2yZ+GHqGA/NLBpt70Avpd6esHP9BrSPsc+6lAVD
acU75MlaJyXCSk/lbT2PjIcIYLbk7y65Gb+vs4+09LDE18Lvk0jWbvuT8IXuD8WYC+KZfKOfeZAb
QaJxLfDyIU1zRaE67SEoQgUBA8m/1zr4UIIZQ2GHX9ljaL2mbthUHiPzJWeaAv2VCZEbzw1m1aLO
tgjOzarCfLPd9GC7M9EghsExaWp9mfsYZpaRzBr7vU+skvG2lVnYdgu46ReRLXhH7YpfG+zDDiJn
g7YKhUs+b7MtyBpqWxFfGsbmXVA4DLHHcsiSLca5uCSzBc+JZ/rlLXDKODkYrBRfEzIfKUZkeRHL
Ct3Mx3qmhCZqW1wIO9d1yoUknLJoa3MGHElB3OE0ltW6Nza0IEbUY/GDVE38FfevV8NQjQ2DpGD2
+oOpC2J/A7uvYT/QHgqlJW1IQGWB8eWhV5jJzpMY/CoagwL1L5h6uSvGDX9hnzgAAvp41XgMAZfx
Am9HBE6/cHpytoMBWJPm1jmuyzGIFgQDjGLZ1lo4Mrua7AXTPUrrhiH96rMvJRTC7LWIFsesZOXH
rN1LY1MDtZXu9CMHGsiWtcmSIRJe7unQGzSo0zgjpkheG106WquReZkxRfIll0EwnwablPyud5WU
4aZa+5zRv8oesi3SDI2zRvBOFUnytKrS6TR7PrO/RNWEJHGD8gaaVfqtnbAl45Zmzh8KJ5V3XTvW
6mjNXgJ/SVbYHmTesQHO7D57mbd4ejfOnAd7BpiBv1NT5n8SeoeS2Ms4TaOJZfpzcmvsweWor6wZ
OXiHDmq+TdIqvg0ObndWk5j7Od0q+zjo3iWuq31mnEnjeW2k6AH4Nnc1uZbFH9sfS5M2j3U2Tc9k
mi6pGdOSO2oGfmnTXuAUhUu8KMSbr/PdqnRAOE4VvJILr36olymHPSDbdAg7xO8X4G2YRNzFqq8a
QVsyqT+bwKKYWv8bPIx2CiWpd4OBb9Pz3qkmfiJOe+xNXeQNi3iQ07UYYlCmeNJAXwIS8HDjJirw
r52KA1KYera83QrhNjv0LWaS20LcJpp8jsKhYRvHCJHozRwFSNT6ao1J/O/t2PMea38hkdzabn3r
BvH2atjh5Xu5VGwTrV6zoXOyXFmwn7v57A9p/RKvF/Nz1VTVFy5n5zB7DQaXmDP5QW/o17d0qxko
4iutHgd4ZI+Os9bPvIGqIZLzEH9M2dINIaOs8V4zDMHjGBRGcK8xAwjioV8ibZbkG6aMjGhAV5Jj
ZYu9/JzSqv6i5HI5c3BhpxDzR9/vp0WkbICxDhEgTNKAVYtY5rnFWsUBwG0uXE8QWEQ6SE29CDW6
jNNc0xC72HK+/In5+dnNPR4dKF3DA2VIreGWmJr8oHUWP65q5CVSLoS0VhjcBADssSWYSliPbtGl
+wGUeCLKlkpzN+cxR4LFh6EZdv02M/QZdPtoO1V7oDkbE1MJjpEQ6IJxbJcmAy61DGLe9yShDZKw
cOfeipm1HdbH3DzmYyJYnFuYYaHC/W3wxamkuoqlM2P1ZSl6nggP/gh03S6nkprfu3rayvSaJbL6
DjaFMpRhXoJHiEAelEQ4eW+D8Vz+M2FcPPeLW+0UQPpvATdCcVZOU71oa8LGNcS5zSRjUOKm7XBG
QB2c9dey4vS6U17WNSEbW8DNE/tpdk1FbvHALgn85NnLMqAOwgUqasrEfvWIwZ/d0me5T1vTDJEB
TJoQRZLJRw5BF0SEw8F1D58bV1BuV15/2qgnYE8jCPkORTvA5QbIAO3PJ62Be1gRnrL9hXbgzbf8
I7kpkvYNuVdmKKPrp0cCdOQaaseWT7Zi8IE1JXC/s2/BxWK7eQuS1lYu4VhMUyGydZ2FDjuB625q
Ld5WfZzDtwb3Gj8w6bWIsXjj/H2SGkAbh6WSlTWvv4zG9rovyIKkP9hLsPcw+LLYUS2N1+5Hjqik
BJK+27gLcNkhCzXdW+bgN+A3u5hLUphk6x50PDlmdwyqJ2LL6skaLThTwRDIx7RIiiC084kjFPzR
LuB03msvVOuYvad+wRQXQvn2Dn2C41lQBSzpo8udHmaxHsiTxE7+6S1uypXLxvQQT0nxBit3+mid
cakPC6FGw1Uywj0uPVND5EfFVW0YsRKGHyzv08uBrN7VIHjIpU7bqsMGjiCpGA6t/i53ABgeLr/p
R8p8D58OuN2j7TYNibyaTW2PgiSjkvNFEWXgRj8yMSM1Vrjju7CynW2NCGwVXuRjcieWOa/ljRxU
8zqOpbxJessXUWW1HDjTwHPeHbsSN3ilh+8T7kIR+oblJGxkPnzthsClgbO10vwwOXZu7QrXhQ4R
rOAtDgCg4x9sD8Y6YrO/cpYVHj8HZLS1CC3D80AY1Ye1QD/lo3Br8TwyPX7H+rvxZpdZ8jRWl9NM
HjdAWoWJvceFTVQKsiiDj40hR8ujnjT/DpsDVIuVQ8kvp1fpa+ta7XMMLRU9v8zigUmdE1jh0G92
ezk/keN0Ag+zPIdUtpd4pAt+j4Jdx7Gdh+qp4EJXREtd91QkjYLKoHTakP5JIH5sybhLLejjDCUo
EnJWK5tPrKjbHIGttgTW8VZ+nb2iwys0lMRs1trtvhbFjPGtVHJjTXEhiobJtiXbDk8xmIa1A6lw
ImxhHmjU1BpDPTcBG3XW4b0IwBXi957c5Di6fXunhHC+62GAneO0gs0j67JH8GQckZdaNJQb/ACN
OEIqHbfdqFLMd5uqXTQEcxlRxhpQxXvNnMvB21utVrjMjXqZDKnb0NMzBLbZtlI7nKWb3y0jrRN7
RKyt3HdA4gg4VpU+ZyvD653BaTjufNhA3wY/R6pROPbeR/anglPQuhHHark3SRcWdnKadNYwxZ1E
cRgXbrxIZKv2IofQHNybeTX8CZcTasB04nWGAIm5JKtxXbjG52eopUjfuw0PKA6PqdLXpteNwMKy
QHZsNM62UE0jnzCvbcCTUaeee5Lxxlc7rho2lARylwEcaPvbzLLT6jzrXhIjHSvecUM+tDocWtpU
Ijj/83Yw2dDovUpc4h2VljgPuHzTgZCVIFjac6+QaEFFeLUQq/IDE2RW5kUspJqXym2h6XCKHCO/
s8lz5b1HCr/L85hFKyZJTspoeeYJhhwoezSTFB9MjqOxZMNYV7EhkuK21hwZ11s+CruRrxw2SJY1
7rD9VIPnXjm2x3QeAq736sKUfzG5Y34mldKkpTFuQzpfZvcD9bhkO6ISLIsoMT7G0NkZf83+wiCa
jXr3XdeefRcMYDvYfCTBM28tWCmq4D49TtPUPDDjsPzbwKj2eZDVxSdvdfq+9OviFV0jLna+SAc2
0l1PE0Fv92kXdsTGQawuAa5E2dlGhG6b1XVIS0Twk0JyJJk8ZYzZtzlx5nhpVqAOg5WAlwda/kPm
VvzYB6NJYZFgwb/dgh7geg7n6M2Xq1WS7ipRm+DYy/lUmKLM7vsMrRDbRkoiRvq975yyoSMe4LHM
7oZZtrWLJbHOmW/x/N47xHkyAoBe+wn0eZxO0iMpG/JKxRgwNSBzyV5uU/UswIE/r1j77ZCEzfLU
mgGYzyh9dg2DyyEU1/ng498hROnvloVkRbP0LOdqnjSrwsSEAd0PO17ouR0k/Eth1c2oSkFOfUxb
fEhiSbBE+1n2YDyU81CNycX1ZMfFe1rGEKMmHsL1IDKQKtHSesGLVWmAGcJpNewkHNV8cJOvbAl6
gKjrFgTqVCqUD26iNHnRAnEnGtcGBC2aHpJbn/nqF7MGY+9KVgPMVVgjyIo0Zf4969KMDWafE46w
FzvPMXVvRXBiaZ5eg6r2SGausLOjxUJ6CpPKxa9cLvUYk43r2peGyp0PFVv2Y14HQ7z3xnTmYl4a
Ikan755ZMacvzuS7wFY4aDpkfQrnU5Z98cOBjslGAMBBQoEEx569Wif7NXYTeHjjaMAeTTN8M7cL
rCTKIB57+7m4SCcw0zP+PYaWKz+XiuF0IgGjdlWNSE7ZWrSEi+mxeJWy7u51KSpsWHKOH1ZQw2sI
UCu/10tOp7TWtXPCQjrpA+ak6gusazL1ORwYHa4qDp79fF55invZBVGPekW6ZCid4NB4MYVUSPdE
GPGtr8GBU1V8k1pM4iM3SYb+Kodr9hojs3b7OHbST0snTgmdQqSEoXXZPilmrly03BVv8eDGdbTx
JTSHFukvudjcCNHIRhOzgsD7c9aSmo80SKoXyxNrvGsnu3jOpsZUe9upmRdROF350ZAJ/3laLlYk
1Dd1aY6xi58MmxGR8ipLREQ7i7vdNEXh4hBynfqtXleSFm5mye7H1Kot3g+dj9DMSqmT+2ZyrfJM
Kdr8Id1x+GV3aoGkp1JYgNnAVCbsxSz0oUlL+05JMLAREfIeByI4d7zcnSZ266Ba3BrWCcG6OK4n
X41yuFG8n18snHJzRG+Bc5bzSCgP5AhNBtCAu6jrYnRbgQvrJbeyIN7F1hrc5RiSv9Iu5/y0kMLQ
kxZf/Ej7hpOScv0sOHraJavu2n772cMcIH5KW9mXhReGDN1eOieG2mVLEs0LILGNXY/g3rJLHZBu
P7TeAJY6o6huhGh9vIdEGBsO8FvxI5lNDtAEiwrq/tgw0KHVwfVDqXFmhXMuWWaJiPhTNA8DlQWc
2wK2gBQTD6dGev4VFsXuV+5aBLB8weyAVXPO1L4KuEoHtRa4mWokcyhrJraz6xX9zNlNm599t4OO
m4UTG24jNvE8xX7cD3fEzta3xVMY3TqpeXzZioJxQ8XHGysY1goEn9WAuHbUB/CObNrlbb/gLJPk
V6xYzpicKFDR4AyE/RXsHLuLWG30gggYPkgeCbdFJFk4pj2OMDaqNJBt+Zkpm3s3k1nuOapKkt/J
jLJIGjdAIZBINs6evQNh3cnhvcmPks5JZI2bfpqrKokjJ0a4h4I/1t5165kM1pbGBnge+sD9Mjet
dW9f7m22WLxw4Sy0NpJsKRGeE4bCM6Oh1r0BGAnosKndTdxJUTnpHo8JMeS5WHmiS9M4tDkIsvVs
B0QcXDB0BF70GMcsTzXe1D1AM6RxamlTZln4qfNjnKNp3Hg8smwjHV6PtwW6qNg1qG/brvKm+jtA
VyGiVhd2tos5bD6wHxENgDvF7stfp/K5xCyb7vPVhZPJj4Rt1eZJIZCybX55PztdNu+DCudRREKb
AM0atwggMe1I6QHTR0/4LGipRMgTk8dRwAVOcL5dnIxSYD4ClbKNDD1mJK+Iv6U/tV694Dj4Al66
IStyjuXlpD5xNr21m8xxQK7ZPqsXRjFgMM6E/7tmBGJ2k46nazqoKFMYUkfcoZ0AJMvSIE8iY8kY
cGiXpR9qM1W/w6falofAcK4+cPL04G+B5qf8o8mJkgA6X594biuxt9XAS5k0WVoeWt+K7zIo3l+s
RjY/JoYBtE+h2fiRAoLMyS5eCma+mBTjyMaG1+xcnrk4LDtmUgcdt2JljVvjry7pXXPUlDFeVvG8
ASCUSI6uOMatE7thUt9sZThFWyV04Su2wb59rKfMSp8sBO3hJ85qFu9WrhdKQRWTJ+BtXcXFXdPW
nqEHZEGkb1A9q+s5vVQ7XeiXEK2cslEkBDmWHdq5N9ewnKcX3pmDw0Cg431bZ57VH5jml/mJAtzx
DsLsCIWAX737ahUpx6GGdcvDb+lPr1gCUJE3xmBAiZwysAl55QU53JK3tDpkzBwI0AH/OrDdX+yI
NsfKCdtaDF9xLQGsazJQJFuJXBt2JHFYzTN2q6Orq8dq0PoWy8ua3FL72LaX7WwqDvTDpOmhsmkp
iURHvQHEqI6zu3Q3IpILR7iBrD9NuCxGBMxCu5ym5STTimAfdUbVd+H7PcyC0REM0bfJ+27aaaTp
N88IK04OROvIyqvBnPnk8rsmh3c90fGa7NvCyj/12hSvgCIvlQNbOf7EeN6aX5xiMGMdYFi46nvD
alXhnCYHtuGtH6oKwrqneUVspYJi4pWLDRMlp/3pCm2sGfc4YRkgkrMte84yOApCf2lZISSdN2to
QDZMn12VpixuvUF4lUWdxE+MItKBM9Vs3meFsz2k6J3UrpPHnjrOKXMZ2od0QO+NjsnRYxRVJ5Ia
CWiUUWfB3jKYl/Y5b8rHOsjZ/6I6jeflQvAOXSsvv23UZtQ7/HBNfx0w8Jd7vdkUm3W8ILbHNbPl
clRgfxlGxHZOBJfMHDQC22vTq8Ywi9wNbIJStFvw+TsjOqs4FITYxbmdXX0fsNmr9j5OXIBEHo0f
7gldZuqSyEnYYr1rPYzbtzaxM3NuwMjg6+dQzxfV+U7L8T0Oqrusy0GBWFBTs4tMXSY4vHGz5rxr
KpQw09fS4bkdmwFrGMwlpoONgH2XzWN6kZi8+WqeR7Lr9ELR097yMmNOdEE/doXHoWEZUiIYpdBN
4zAj3MYz/1MzTw7KBZRl6CKK8MWttmTfkqrmskxP23bF1wV/pSTMyImmYWgOaI5hQdi2Xv9r4DX1
KLYZ2kwt5DpFdrq0KipX5dICAE2EzEU3oi/W8VLtbLRe0HXKIjEme3sANVAg5MP+WpihurUJ5msB
B+XiQx/a7WiPWa6vbIbctxjzSR6Cv7QPNRBecAhF1emjQ4zZiVQ30k+VpZRScI7Mkd9HCBRHXGIe
/7giBv1MnUGWn9KGapfdaHfaIDpzXy7nrii9nw05k592RwVfSOjCAS1FkrXxbjk70AUy4F3oSBJY
fvXsovGn90mxlO1nUCtzLPo5r77MJSOA84ReSp3cwkxgPyg/BWSQ98MeHUXAbxbodeT2UO3rbyvH
1waRfOv984DTcvkaO8sM7t6eBnXkbW55h8xgH9gvBFchn44uk12Vacu5oT2HrfyGvmUdJRPF9G4x
mdL7VPld++rwUqSJR2CrJhqC9YO0yXTJsmVe95sv7OIoxkH8u08VS/FfHMZ//L//h+blu/ajfhzM
x8cA6fz/BQezjeX2f3YwP37UH8l7+ScH8+Vv/OZgFrb9D6kwL7ODx8/p4lL4TwuzsP1/UEzIKE15
WuJwu9i9fvcw294/Lt5lphgeNh9POth1f/cw29ibbUVyXpO5Qe749xjnf7bzub70LgY338MK5lsE
o//qOIsJBtAO+OBlArHayPJZamse2LOP8KXUAE2xWfz4+Idv6F96mn/7VE/aeLD5AixPXn6qP2DV
wWytGe+4h0kpqDGwgR67FQrM/8WHaImJFUOrjaH1zx8CUxjVeAgeikSp19U3Pf0ipL/Cv/+UP3sE
f/tV0BKxTF8M6sgHf/6UkfGoGVXwUI0EeeFrJOpBEf/ZJ3q2Tmyh/kU9yJ8dgr9/nG1xS2nMrOgP
f/64Irdnfxv9BzS87tpa5CMsOPemh2v8L36vPztY/9sHSe7oP14iRuPOaM0+4GdkiRTf+EUoLqK/
//L+2d3nS4Xd3FfKZv7wlw9JekobUu+BnZ7+yh+iI2yZec2UW0vxtiaHDnmFkMnff6r9T6+Z7+Av
wmEtg0t24I+/W5lv2ZqWwQNlWGY3K8MAH2+Z2sWpy46OINrjaDRcT0aIL27Q0/Imq+QHjVV+HMqY
YQa6UnXtG92BjS/teEeJHcfTv/8p/+l3g+kV3yAnYWn99cYyZux07j/AXuoPVHhtKgpy5TMQCLJP
R276vpXKOv39h/6Tq44DHykUUp1G3/3LN7OOaarS2XlY8oFclZn1bqvj9N9/MLEX8PB7DCXUfyu4
NwiF1MNbD/pSjkTvTRpmZgz+hXfX/Q/383+ZWy93sK9IiBCaIEICpuovv0ubknNiZH2zbMhbALDc
+VUTxGyuDLMiwq2BLiq2MqhDO0YmY77H4QVFSnHyHk+rZXWfLk32JNKqGrRT7+NyC+eaS3I0vKmr
XQ7k+8brtkDv5uZCX802cqQFWvoaOlrG95hpB0GUYliwE+qsffa9qn02qsLZMbG5/0wppSHRlxBY
DAmMAs5LtqWwQ0e08mWZzFSHizPkTwOBpSiolH2mMAOjTWKNUGotRo3wNx1v2/dDBwGXJ5ZyJTHL
B9xXsYOAmBXvrp3Tngn0Krejhu39MeikfI4xNAUoBVp+NbKTywE6Ofx1gy32IWcruNFy0MKxXGeD
+5R2vvkNkCl+q7KrLQhvGE9NRNouAKu/Xqi+3RAPHwr+gEBdGsTPZHSWT0MS9RzUTCN2LoLsFAXk
7R75HvXZWWoGFza0ZBXxiCXXHkJldQYjODxZlIDmB/Dt8Rl69sxJvncIfPVuCnczLpo5PdYN6sMu
8friM0jwpjBTtAl+ZN2wNTfOnGEmzVjC8MCkLnvnhOPFB3vsFdofa8JJe0XuX8WjmoMDXaDOW00B
L+Y+zvpMeDsB/NIEaUGof8BaITO3u0+qpPvSMO8CA0ix51ONa6RHkhDBMy+V5Mi/zsEkaJln450b
iWKWgdx1ICHucbO41x3y4jv2MxoL8jyt7aNnluK1zvo6P2SFO3lRr5bxJgv6qdg7U2uga23tHB8t
Kyk4JPoaVGGqZ0grqQVFovXQOA5+YAhQgOOo3zN74mwsRdYjKW1z+6PqYx/xb3WbL7an6OCSxbLA
VdCpBLCY+4i961bgKiYETilh3fpFlNRm/WnNHaCvqkcVkeSJX/x29CjpTPMFz5LCKRE13Sy7nWns
+AvV4k55282zX4eVOzfzDgrc/DhkNHB0spGfFnfoel9QxHNN6Hf+0uTMIELYCyuERrI9kOXWdIOp
Mtol6MENtzDKhwuoQ+MwxS/tbhdLnppxYjArNhnY4xV0O6Yn62tnV0CUOstQzGtPsxMjlzSkZOlX
gabBUdH/nIMaQkk3BcCaetgXDJRcnAfM8YNgV3ZWnu8BeCw/s8VWz05R9m/z0GWP/ozEGk25tzIU
I1z0PoM7fVZ+5dLLvmU/9FIF046tdm92uaaoq1m4m8+aEqIvFCI32ZGkRHOGBicY5ayq/ZE5MxcI
V1T1w4Km+J2foH+pmVd4kVdv/tVEmqnYoUXqN11KIior3ZQtMtZQGc6gI92KNWnjPcBEQAZDQrsf
IqVlUYhmmbdM4QgDBlblHyuXgWO3XU9PYMybn14h4u9BHXC8A6CVvLW9rb4tUlEyU+i8vsvrBH3Q
oiJlhhOPVBEBR3FpQuGK3wfCdUSIoTKjCzVNbx3izJzU6Zj2MAGRpT7EzWbmAzFlpnJNzWgHjrLv
Pjdqmp6AZHAPMpv4tvS5SKIV4i4QSvJs/AZg1a0o2RQEtsWLH7q1LemPoTEBEDTFiNmxInuHm4LG
xVuLI0sf+pTnQaToJ9hzFPYl2JOgceeHws3sz9kA8oFLZiCUIKIlescLLOOA7DjzPRO18oHhO775
zBX2jcdWHc4dHmxrP7oOgPdF6ERDOarxSlETXVLfS1lVuARtWe8ZM7n3/VwJ6l0JPj/bGLsUSRRO
adTp+cHtwkrevlWjaaDzKXrGxEHXwmYF6hpchj7ObbfKbgJjEqauLMf1gHPfrWCyjT74gke3MoGB
WNA7XwZzOagzIEkrHNsE0a4EuYT+tic6LXb1QAEHIjzjpsjnv+P95akA/aqDlhsC69DlZZfgKmox
FMAY3WBWTuTirm2Je6xuRq3o1AKUvcm5TThHdoxpS9VhspxiStNxSFjXoqa5OYS0jo7kluuNaq0A
PXpDXmXc5olfUyH6byXoDfCBy7pd3J9W9jZWVXFv1eX0Ab3I/mD/rbZwqTMufWvSdD6P9CblO9H0
uAxFF6iH1qHjcC+xO1v2twBf4VO3XuL8sHGSjGH+koAxd7MCg6JsYK2J1GBgSNsK+DC91bCIfYpf
f7lLbq/QG02xnDxsHDluNmKZEWqEhUxWtoXYe7gQv5T9ApoO121u71fZMcOzOB1n+6ktSgm9TYEu
yweckM6gq5fYCpARJsbpw3WsuX12QgeXohJ1ubOU17k66qrWY0Qr09hDhJ6cUNa1976Yuaj3sTP7
eOyKfoJhn8yoicYbYoBsa1dNh0VVAC2WoQdjJL2iFXsLdEOyV+OIJbG3FggPAUPHn3JRKhzgeVBb
gHSPfmB4ER3YeqAHrk6Me5/djJGo1YRMUW1dXG9+JQGMwO6t+qiYNo/uqrGZGJxyrBjCOUugz84Z
dz39JDHRfg6ohcKWUyZdlIuU17xniJjcWogRw6G3aVo+xn3Dm8orgzU/ZRAzxM0lt5leLbwKNOO2
Il/OVNHIF/J4ARw7vPK7QXjm1WKrMIcDUJ04cgufaeYE+TbGKsV0/amSivfPHSrcpeK1Mu4DZkX/
zelmUuWx7lb2J9uAjcEuYljUGCUhXLpzQU8v8iq/2UYrZxvCxIF375X2iuEBHyUXxWPjIGcMCmEf
T5hak3GwKzyM7PeibqyzLsSGUeM7kBcYsZ8n0JWNjO3PZZTjeGIKgvVtIcZ4RN8Wy322ynw5cGRn
HiGapYWSa+fVIya7MTgBdMGx0+HUvEDNdeNMV8a1rPQZ3yAYNOXiKz0aTdt8NPISqQ8Up49giXkw
1K61Bt5qMAuC7OcUrA0objhD8BlmW/cWXpkE4RyWrQR24GxDS2wEL6V/gbgXDLmL+mpKGjGdGcCa
MdKaKU40J47Ez0rFy0fPF80Y3E0NbuWxZuaXCYAeLPVuaYPhW+2bEfMoXj52KmPEHngEd1S1EIEg
43EQw8bl3eU271dqL7fyudj0BTW4bIJ1mf7Y9Lgw+qBxJxVPi2t75ppZzDSc21wTMKOhI38dM1yZ
v6XY/r/u9L9si8P9/6w7ncY6eTfrH3Wn//gbv+lO5OMD7YN94PUA1NP5L9kJaclGDYFpo2myJg7P
wfJ31UkF/+BI47iBCvgDnm/zA/xnct79hy/JstJiZSuHN5r97yTn0Xn+fAb3LQBUHGs9guaXTwqC
vxxvG8ICIy/GLuoDxuvLkUf/EVDEcMJbglPIKTFWDpV1CPplZznxl8mF/0+JA4WePoE6v7Fd0jNN
QPi+eo6d1cNKg/Vg9HOQxvOMdl83gD9o7t0TgJK3nGaGE6Csdxlk+T3icXvlbbiwCflRW1J639fZ
/TX5x2qM38l1lXsK3MbrpIm3eyeQRF2mWELeqtNrB4DWnooqm3MF/ZGgtvzkfrm0CcnBJfuWx2ee
TkIctnvvCv0G8zVFIN9usnm5ETbDeeEM4ph6tIjGIzvcSQh5u7CE7C3RMVtOa04hNGv4h7KMK4Ze
ffF18RLMWCMH2KckxbFgDX3BANcKvi0TXU2Yw5S9kzSqz7xhWOF3XjZaT8SbgNUMjXhqA5lB/KGk
i91JMgFnX2igw5AH20a78oS9Bxtc4MOnXDp89+eWtNATXA6M4mImabRnYCr3ozW41r5e8O6QTJnj
60ykTH+92E5J5rFxA7GY7FYwUdUuwSpP5UdaN686nY6134g9c7b2bSuW5CDslZ0Q/mqWD2/yi0cF
BhtTPMjSfo8dFDqtlSeakUF/aR+IM3Ej2WyH7FAqbJNbBtBr4NKpzMP36Rtar6IRX1xGpocVfh19
52Val/Gcp2uFsN/R1tWWP+X/Zu9MliNXsiT7Ky29xxPMBizb59lJ58wNhMFgYDQAhtnw9XU8X4pk
dYlUS+euF73LIQYGCYdd06t6VMOCh6nZpbO/Zmmo/xQFNdg5ndzstLJMnbn8Hq36EYscJmC5msCq
cN8pBqiYHXCivoeGK5Jev2sraY8Q3cQXXOCj5fGirKfuDnR37gHIhQy0+3T3X+7bAdyJqrcUJXxM
AgyriH7R4n7Nmxnks7mTlrw1oeAfUHT8VGPtP/R2aP1gjnDZFs8Nxwg/PZQwENwYptjSWHQx5fXa
V8PRRtTY9pYMH0ijwdTlvPJA6ES7MBU9ZcuO3AYWjNjSa36hmezm0jG/ptBwocAlTYzz2g7TDUNf
uUcfDi/+XE5QULigvWq754/DcM40a9NAV/jAecxcPYJDgms71sGzVq18nHQPiHjAW80lzNh1bj5c
wkbQAAl2Yk2DdrIs/UQfqbMQuLq2oWjsPUbHeJ3Zqbmm22F6aVRMHY7XgbOvC7FuIPPt7+0gezsC
aT0YlXMGAUk4CmsjQ1tXv2Rl8yH6kG1Wjedy2WUUrveDL1YlDpylyrmpu9l7PUpGAK7JWxp0AuIq
Il1KD/M4pcUXAMIxRVlEI3P6gVhq2jjYHS89CTV8A9tCudENX1eUcXGgHIBXBdB4ep9c7qd0e5Kx
aXApAVpbkuAxV+yh/TN9cfFtbuvp5LWGuSt6rzyRPPM/WNw+GYktlm2VPaXgqNF58EvQjrrEXR3w
/hgS6PSeiTmwxpjv+VcuD9sq4V+dsyCLGGjrjr009hR26f4x6EcwkwwuafiEGYOiLNdvl02Eu83N
/3gE4NCSxnIFrdrceFiwr5EyT+i6/pac0LR3ZiEoCrEgc/KaPtS8+3kG3Xjt5VKcVdeywPJ5z+JK
0mW+HgliZUOw8yv7HFrpVgV0AqYVbwhKtYLSOcPR2mft+M2CmuUBVwMqe3E646CLlmRZVqVITh72
SpIICy7O67kPKUUCM3fPl/qnqKGJWFs/KhiNBf+cw0BacRmWI0ht8qAvTYlv2mz9m6xl+hiW2DUL
Ky8OdRTMRBodGo4Y7on45iP8b1Z85lDWzx4lmGk5AWfyyekwJBu9fNX3oa9hGsYnfSCvsZ5L60Nb
Jq8KkiVdYbhLE7AkV7U23DPOsLT2/PQ5kRQeL8rS7PY4Mg9TwKq0JJ5jjybr9byMuiU9t3plD4LO
eTS5PEgJVAfkpHJm4yUsqITvf8k1ekyXeV5EO6bCe9fjb5jM49bsa7nlQzftUmd+G4be5nTwKMHQ
qn/DPbAaHPxei2EkzyK9cHjIGvnlxX280USVWXp3KcErb9kM43Qgk6QWAlHlzr9YdLN90dradU5s
PACP1A8RtT0QPEv6G4OnAJkXZytfGCVY+NEfjKj+GB1wlnWXUDuIJebdi4G8uSlhFigr+VLImugL
zX52z8ODcXa4+kbLhVsr9Ar61PhmX1B/YPONznwOM2t6ZYrtYDvN+2DMaANMaHWRvYmN2677A+6h
tUW7Z96fNLI7KUKVAZsPamtLLswGHd7CbuQIjmkCS/DZAK6u34dWU67a1U+ybYJDqcWM94RzM26m
aD82abuteowrlcLiSvfkY0kcEepKd4idckv5BcUMdWseOj27z511GexsxIo9+NTKcK1N3MxcVyaI
zDb7mAOSZtrEzI15vrs5neHtIs2z1XTGW9JSOMNDaO0EI/RDn2scaylVH5wROEB5hRCZsUOg5TV+
Vv4JwOMJUSuMs0SiPCPO+N3DgtEMsc3rzyZmkGvfiBf6d7cOhWPKbcHVWlx6quQaxvJ3Y4sV6BzO
jST6LvheLPqgA7tW82upE1+aHDSbezD4XRnDeIsDDr4oo5rAl9ra3mMTp86sSboMvvpMKrqdqLCE
EygYxFIo0blNqyJFrITzl8ldvIL7Cssh7je81t9GbqC6s7Y6NY5zncEXfo8lB2b2HnbFxfeKq9It
dcjV1ssIvTWJc/NpnmuRtiv9RL/oY5z/CsmTOyEM4zD8lNjnrRw2HOY7Z59X/TttS1+0lYNLq644
Endcmld0lxBmo/5sbWpKeXIwPGM0mQdFw2VsTVijRAPNIX67s2ZXqenf1JB0uwQ03SJonIcKry7w
ibVBQm7dDUO7TuutM2KQ9Aso/u9aeZvexMZESOCL1f4VSWZV1PYTqZV3AhYHz+0vbedem0o9dDww
85hys23CaoWBvV0jmzZr0p8jxj5vbzC2LktLY0RDK8HzaMWXIol32BjqFcbMJbJKvSxk+UkgEi5v
GnxCjLDXbcvjEqBOLYYqIE/FZ21a5JgONpxk1WKgXAfZMvb2mfLtHVIDgr35Mau6XIaYXnFxRw9K
GOnO9Utr1RsR9VuT+0Qo2VnmdNyshZOqW93wZ/mqjr8JFX8myQDx2S44sRs4CvhDy23Y46AXpV76
SRPhQkjOUhs/6Njnxht5uIxy5ajmt07Cs7bxRRBJCLtkk3eMYMpx106Knc25f1lCNe8MbPwZiH5U
CKUIodgrE/1eWODa82yQ7zxorGSM+q1AKO4D/7vszSfJNeZimMUP01l9IHhtvzuN8yjNjq+KneuI
X9c3nnCoPgZDy6NkD9HVasebSqxbH5XbhpdBi8GLb6KDB2sqt5q/aIewXn1pQAtPYRFP+zT76SsX
QEOwiXRXnlGdjU1Dh3fvEuwz3USeSY3aC/KQlIYVOf7bWaobn6mHQBa/kQHWlQu5oTKkifkjn9a+
J8DvDjYF3k3g+CcnakEBsH9YKzM+Vm2bz+hu4qnDAclOJdf6hdC8+HXHZC2TasxPkcqSVRxzwCtN
Qaevgm6VAMRipFf9yhon/LKQYhfMU5Ccc2rUyHReTQ0LOcpjRow42dOqgQm+yu0LN6V+3VX5B/7K
G5Q0FN0mOQlO+q4esIywAHjC0aSO0oLZyYmMVYe9I6UTJJSrsXe/nKq2d3L0yR5FtrFn+8GrlzU/
r8MYLgVmbHWMuTcYNmXTC99y5dEOi+GY0iC2tkB9cIPy+gOlCM3TlMztdSBxuzBR1Z8NbeWwx6D1
YmLn21GKONxzWrLlbsJ4kwpBup2F1drBDNWvwzz8DOo03nQxgfeWd/p2Ht0KAY8AKu9J2O9jVa3I
N/eHmtaeeyfDlwVF9bfm8zEs8ji7laj/64wYCFohXE4C6ndGpLMxfHyugReUB3oIZ5Zyom/2CLfW
y2T59xAPmhLWqebbjga1yVt9LOsYRn2ZW+ELgk69HiAtLF2zE1RIgk6vAtLTQTDrhZCDRvsJq1cD
swjWJuWJ65TwSrJHS1Bo1Lq73h/vfHMrMnYB2UCWHvpt1JO1ikUN7si3cC/SuaSJUk0fpHrBraow
yABRoJyePe1H1ybPbbivQm81b8p1VxvzOe/pDcE+pbYaas5niDcRmkZHDXvGMEDtH2/igmQFCVQ2
ZkaOKXzwRzL4JcbFslWHFobGIRy4Fdvt/CKs3HwbWZxC1OzH15lx+5U9GFV/c98seLvLrRXQCS5i
wgkkOIqbOXnA0nWszGOk+nZllSUcdFzS5wJ5bDX1mXVVoQ3jTmTNnwEKCA6/3D43TrdNrfI2hffi
N8NedPJViKr6IjUUrXMBvxzwsb2jKrBcYGL7puYWo6COSSYivJFJi5Ma/9fknO6GXzLFlvuQpt6H
Cg3WFANtj9CFQdPyOXvTds3FxvPLUxTLaRsR2lzEvuGd80Q9Z403LJoRO5vHIo+nVX50kucrau4b
h6w9YOeCkNQyymuYPkf7/omc8vA1t+r8sXdMyp5UbtG+mz44cfunnCh5Hx1ZnmBfTmdu59ODgryy
xgX2PngtaEw3Tk7UXnWrEjQ5r6N4PAosvaeMEOawlrlHV0Q1Zy8mzJ9LoTOTc5ZZvzXqkbKZ5QwJ
ibYn272MVhO9B6BBdwP9XOt0iDBaVxw5mDzE7r5MXwqRkDNDefa9AIC/xb8lGvyOyB2llxHcu0cn
DvVOiUFuK820uyrV7L3bKtSPlZXZNwY175cTNN2FjU/aMwQ6I4UrjuRNlLi/jbJZkusZ9hi41VrB
2X6U/neidnFaP6jO+o7xG0i1t9UtISkb+DunK39pzvSDnPE1QsKXu1C0ahMKFTJ2jplBwZxnPAK9
8BZ3AtUrSU2aklRcfvNETggJjbFjURefjJ5OFSObb5kkeMI3PjtOjsjJxrgTYZTG2wJDKJ4LCiRW
/FuojDbnZxhKXBeKaHpNpBW+lyPr+hB3+Mc0pOWeWs7ss3H7gFEqsnjtYOO8N4fKaqd73KgVfYFD
r4rfVZjxIHSea5LQGS3SoE2ve3NN/y+J6Shw5uRDOhnRVp9YI7mZmNqqwDDJ6zctHYVAn4zbxFDL
vW5o4neXPHTO/F/0H2SwyTLiXaxuJVo38F8j2xYVYyMpF52fiK6OYu2VyrrWjH771JHqDsXCdsvl
PLHO9oTXgFiWvEwFS/klQAkjXBQF+RE2b9H4RFR2nFcOfyV5GuVfiPoWrwYc1r20jPkmW+AdC0sU
9b5xgipcTfQyPycjMfXFqCrx4M659xP1LOUKRmIOMajay7HNWecNXiaOwvXSbWX3ul4qlQTQuAP7
F4lpm8gcW7RcxVyh7+WoHnv5lbZmwWWBsnsnA9xOlKo7mHUv6B4PDZUffRAZBkwnL/wVh/MDaEn7
pcq5W8hStUdSG0g2XK1oYFOUMkdoYT6hHb8BDai5VVvF3G6xpHx5CRDYPiRp2lcE140SyhFCwCGB
/UjaoqrPMbUFeygFB2jEK0pNj2XiPDeNhQGVQkbwwRScBYc+vseoI1HvCA7HS0W8bdnfDeo9jVZ0
nTQrTVNQ455ryELLlGi3HcESyMe97XXvLoulVLvrrGdh0vtqH1DQS2yXx+Cd3QjJJosl6bjsI38Z
pAErogs58uamA0gvHmEeL5vDReoR+eFYr2A6EiMqOGLGtGThg7V+3QzUMU6vGF8fa0jLJCE3qQ6e
XVPipogIylD7XPzkLQcaaHICfP6NZtfqmZvhsAUA88cke7dwTS63Q+B1Lu2ToK+tQc1HP/H9A42S
/jLNsg0hse8xTn4cS7NOTPOdx56aPYNfLbWtBzqrilfUC3jrCItQ+GGYh4HeetM/mrbDY0lpNMXF
3jFwvO+gvc90QLZXpRuETPAmZmauni5nwmOezA6Nt+aPthm+RZXKGyfwWtRAqqwMIVCMQAC8Gr0D
+ppIXHvDEHWV9xeeV2T5EqM1i9PScsm/MOeZXvDlsFtNM3tzr2uUIYaXANv21FBAXFGYNREc7HET
6di7eSURHiQUSSQySolBT+I6B9Y55Brf1+ELoWJ6Wdnz3RqugBse0K+qcZ3F/XmsLIsIiKcvJLO5
mwQx31jNU1FiLnJ+2v7RoOjLZWvL/ILbxCeRXDgUAvnmk3vvj2QPaOM1mcL4UwQ7KnWXs6ILRoTP
1IChjQVHwDOLkGVfTl6hEfVxDgbMOUnwEtXeTRksInFYMHKQ17HvJeTTl5nkZ5xUSF32xFXAJwU4
ffqpJJmvN1MB4S+h1iA6sd6F4pJGBxyDNybVS+4iEleFn63LKPgghzWuZn1/p8eUefQKSHroANKy
91pX1IKTHktHYog2xXSFMrZlhoknb6yQsm2ElKpR7p5T/zWLIOCgPK6GqT1lZn2b5lVc2HuLez93
xFVlkgbjghcuUzYcd1s1Erfr8DRK+rfFAamGyq2GrA0h64fKKPMdYfKDH1IlUYL6Ylqq8DdQcI5h
SQfVDmfLyTflTjsPKI+M/SMhE7ZzWNoTDFIEaUu+NWhg3aGgv6EljUy+XdDTDd6dnSBIt9pEwZqE
t0T8exiDYgO7nM+aRxxwCIcFGgThNLUfYmJExnibHdr9QNjE8KDGgIteE3GYh78FtSvkULpFQaFL
A6MvdufuTA+7+di0YG4E5nxGSlx1UxZAEZG2S3MtkPo6oknc911WpJX+Kuyej03C010ZZ1/ywsMO
sIBsu2rwV81IbH15SOhmo1Lho2lerSBeDmF4xWjHcjPcCOXWy6HPYemsyFrQTfQUpdQ0BZROY88Z
3Wjl14eQnppRvdW4AFLri+EcD52lmjXO9wdintE+9qZjVSg+8Kqfj9Pg0mpnPshOnamy4ypsV79K
c7pyA9nLcXxrJ1rp9Ftot7dS3TEQcyXWY8tI0Dr5W5Zm24Rril/zQ6kBYhRRc0h70LnxZLwY9hnS
IzsNmGdmfzQlZAQ5r+bs3k7drTx5Inm6N1Lq+NiuHxt+3djvHYvIKmdIrDfVsDWak4tOxRDkHmCO
bKPiBd1hkUcvarxAr10YYn6y7B6lv9uk4XZAF63BsEQaMxkiy2SCXpcBjcZ04PXHDJ8BrhNmjgUa
BP16hGOaW8pEOtFap31qXmbnwfdegnuHjf3h6V95+8K6hcse10HOA9B5jH7Tkeq+UtQEiN5bkAcE
8chddDscRmQiy0tnoLnR4ZyXvNO4T75NBFOWQVVAfOz/AUObnltXOyt4ZBjP2NYsyc8+DwlwvnKy
by7hWbj6DfcQmyzGjMtvEgeZV2sX7H3BFW8Tpk1+AAt1iplfVkYSWMcqGp/rur0oqKWNSu9PdcmP
LAmx+AVdu0xENZ8AR63IWDmrrBe7hFR7x7p9QYL0MZsJTZCivfc+kPFbaj8+YtH8LD1gFOhlvTg7
lPuaoxvvAPDoE3KWWzw6RffDEYT6IZhkXDqNfF6Ni4yqCf4ckqlR1k2QX4hCzTnCB69fNhrvURxj
M5Bz+ziaL8IoLzkxwWJkc94SrrnebZ17YnlIuP0TxJYj9bZIfHSBiWmmuiOK37vO1SdBWSuzNfu6
4b2mgp6dqNi0FX5E+4Fw3rqxt3kK+LClsXgTONa4Jhj7nMwcNSF9z5l5revXscFl08K9MMSiHTpc
KMRUS9M6jJSXjJINW4kRj4PQ1vEhHeNx5xVBtEEKB4AXwvAi7VSfXawj+7yrQSt4iLk1lIzkViPk
IrPEA6id8JHuJBA1ozfxexnFiAjj9oH0FEk0pZAsKBE2qpxy9hzUNzVoyFlxjqNjZns9zYc65h4S
qR2WkubRCsV7lsbpvm1VtsKbEl7pm48OKY7ChO/C0hO1OIdK7mVaXYm5KUeyLQX1XfHbyPAV5tYY
8miphedQBZkLa4d11tta4R3BV4YNfQopAxAPoUiJzQP0XGBC+vCYDfPQSKiBL7q1ITRBUm0Vyykc
po0KGI7+wYUoXoO+u8QMzc/aLwVHdcYcKuRtysIvObpbyx5Oox+kW9Acb/RlXJASXnIv3xlUwVh1
QONC7IIq6FGswgF13zvMSfDoMNb1Lbvae4Np0jl0DKruRSpY7zYUFGfuXMRfovAyV+PZamlL8gAR
YO+c/iSM0Lgwg2Y3V/mvhIApmwDOqyFnrurN9CsLvsjZPQq8T0gOfJxMfU5j9yXgpmggv29TIlac
AK614S6/V3CD93Kyw2VWg0RoavUUAc1L2UfMxaHtcrkN2+S7CFjlQecqLU7C2Hyag2SP55Ldp2QS
BmQeoGyDhph4uiNymnF+MoSjecWM7BCkUSYHf8goCImizVgNekulmr8Ki7ZYQuTYVsTtE7/h1+hq
SXh4pDwRSzBFbOZLLAOQs6N/GUyT6cbHv3a/oQwJxIK2pJOXVLy3TIP7yk09ctKCvaFhBdeS8rfU
6/3UPRJF72eQ6XPi2HMbZ7TWULERa6+5YN+6phkt53xpZGwpv913TS0PIPx439RTv4p6sOlO64id
b3WfEfbaDYIFnSbwXVdGS/egYT3x4XtoUqQadKyE6YreGzV37HZnlLDIpMOSZo+AT44euak16ogr
K/vtN3g9A5U0hxks1mIaqKdk121vUis1Vl5u0nU29+mm8fHAkT1u94TmMz6IeEyrvLmPdxm+7yzr
l8ZMzaMzTRgfK9wOZor42qelWjex+Tuf0jdDMtNhrd5igcZa6owFDFojXXVB/R6zMnqwuW7gwrXC
G6C5co1sBBNUFSDxgt44O7PLvqIazJXMJsqWw+xJ99D1RPRRAF/auM0cnhgN6wV2Br6wZsZN1JZc
Tkz/XHEBBubXHI3YaPZwrLOXah4CAii1t2969GziOCjM2nyAwx5e5rq4Vj7w6DTsqt8dWIHdZDfm
yVZx+EuPrfFW5eX0nprlvHUrMA3LJEb9l+rTglfEVWe+ELK86sS+GYN9F2X5AoJqrp4mhYvZI5Ah
M3rlSuz0q9AKfwPfxSU9lGthN2qJDM3wA5oCiwIjg2QWJ0aeucXeLQJcA/bo3+KUQJwU9YsfMs9k
doC7wI2GdYuDeAeUSD93ROp2QS7bF9tozxJA4ydLlGY34ZbGiTedpc/3EA7TdkjTei/SyFtmTXbu
sTHv7hWBC6eWG0SoNXs4Zy27Uu6TjtR844zpvgLZVEXgHFC9zlVUAFIb+6+IhPUa6wNvtHa22+WY
MDb0ddveK0IPoXnSMRWYqAeJYeFrpjnVKe/aFJ+exL3XrfTQeOFjeU+t2fbbiuafnV2nzt9Rjn/L
ffV/zPP93+UD73/f/2O9JaRT7omS/95/dbm3jfyP89f3z++qTL/+Nx/W37/3n04s5y+TII4bkl8S
WCl8TFX/7DAx/3I9x7dIjjl26LFi/5cT695hAnBesM1wyXE6BHXaf3aYmH/h0XJpRSGlA6/D+3eM
WCK8I97/lZIRtkuQ0A04jqBQ4hKz/4sPy9S+ondogv8kKlb7pk4sZFL7J60vdJu+ZzHgugx9ePaC
T9YC70li7H1/9L9mw9DbMml+ezGLR2ThBzJrrHRa36t2jhSANhoe2fCDfbO9kTnJk8h6ZPG8IrH6
4LnivfZq91qNXfIHfYrwSaP2rIyRK+oNXT6XqvjjMA3IumDXVZhh+tR1orrOycHM9y0NUU85aGIG
t4zGeerMKPAhJqDzG5vedcLSLg/QKf3sGk8d7wasHNaE5q2hG5wTnYbnVJZM36h2S7AwYEvLF2qC
XpXEHZTnZ4uo+ZYL6yItCSH45VKmQsP3oYVcC/AbU1X5V89L7LOI9dYs8z3o2aUktNI3xUsXOzBl
Xar7Uveb2kS9jJqGVYKMs2tbKSgmGBVkOy+HCMnQ6uoT0eiTFNXvJLV+q8DAq0ZHdWbKNzGYZP5T
61mpmf1VHNTEkNwnhzckn3JKctmbboppfGuUs9Tx/Kzy+gekwHBCEH9GhfyYpTh42EQ2Tmb/JiKw
zCySz5M2Hss0OmIxwaLfUGRb1gWBblmElzhlaUXJZrbpaZ4f65+I7ti2/lOZzQa2ZPuD9meuaFOd
FnOrzgxkAAlk8nyPm3IfhC4jcNWzFVUrb7LL30JiPvXHTNwSu3hOmlsB6A2eRkSgGrbhUzoxLxVh
+yxs5wtSG3uxbDNVBkJQw5cqrW7eIKLKpVPh8/UCLtVG2lzaxu6uwp3d1aA70PxysNYROX2+VKYZ
u493CRu8dZLlOMw7aPoKoEQtJNoA/WvbiWYszL10SvooymvbNLjF3SvoTMVAN43Jpwb1QKaGnvh6
FA/s6AE1oqIYxH6A8JSAp30X9MWMz8YxMYoT0qKVFjIHUvWvFA0Rtbfd5TWgtxS+np6vPaTtBfPm
lj1ztIj7aDdm7Fv8SSyhb2HekUnFix7ViftvJcpgBcaNbrqZpcIgQe+xlon8DztoP0TCfIfvPyb/
b8dNv40myGXiMWtbCs7ZpIJ5ZN7pjwjVWx7zVWMq8vEie/ZdR/P5KIBzjyk5jgoya+wZ7ocByJD/
6q4nZTxZmQPuB8Q7xwmpHFbvNj8BWD0PXnUtkuijgusQhfUhKGk1eOuxC4BbXYeR3FMSZLPeFsnF
S+bHtnD1Dr5JdM1o6jb5LIX9vNdlukaslDh9qh+wGuAK+Xmsua4sHSf8jGmEM/nkWp4hF2n64Q0p
L6mYPS4/FBYJZu6ucS6u8g4BLnMnvfMpL97B/RofHOmJLe7seCVxqm0hMz0VpQ84D7xekuzKyTfX
ZiP+sKA4h3YVX/Js/vKoH74kNY7+qKJJNb5XWfJH+zHpmzHGShoeouGUYqnecVkr15mU7Jdndcf5
gzYrWaac2hx9rfH4iIVTuMpjZ08MxsWvgyyAVti74PZqdg1+SC8uhE53AT094D/V34iVwLL7FnXH
/EFHOZDFfICB6e5oIGQZN32xWC/XqWTStgfzGmDyZN98jJIRqBS9rSBDvKrhI0NyjmfW2hrh9Gkp
OoMDe8aP6gTdTtW02uEW7hdZ4bBYaMe3IJvZJmEq6WfiBTRHHOhMfXemZGvOxDbmTN8G2P9sXI2d
XzKl8r+mx7Kyt4E/jQtdtDA4cuMUFPfOdkVPVSjmTyyDh84Rn1rK42TGKUXoZbYWnhwhMeoPKxUr
ryOtWBiIbO70HcbYftwKHwheNHc+EzWSGHAoS20qbweu6yFFtOZp5kVf98OzGQ2sF+Zl7X/GWJi4
KUCPFf5WzMb7lDCCYkzfKYOkiNl+BQr0jhqeJ+71NBW8wRIf1qaaPuilPGepWgUaHTeNqclNjPAc
C/qLC5f2XYN9+5xm94G+BDCnxpRVSll+szQ06GAEv9TI8SudQWEG4fwoWvpyhQVeWFl/LDaYLDrR
2Sthf7cTu3o/fh1jnZ0xVE6fqcrlxs/8t9L3kDfxa/jDM14v90CgjpJRpdNDdE+WzIXqHoKR4KQk
bWWmIQbbMC73U8javYCdVBn4ZClaRyzxKYblklNNvwqv61dZLD8AGOECEx9lWQ9bN+39TTCvu84c
QrByYmWY6SW16geIFKzp/T9YM+g29nHGlaF74EKFXqzCdIU/w12KeviuU+0tUlJpS4NkQyxwACnf
/9YtBVEhdUdPpjmpR/JR7aK36G9Z0GUTI0YoF+xUbbwUHRI6hbwGDmvaBDKIYOvm/qSFblK/4kDs
zm2U9w8e9p3FnEp18aO8Yf2VGZdYUutbDa35GI9B8od2kOLU+RoEW0HVxhGyRrsFryLeQcjBofT7
2T1ZbTtvZKKTtxrBdR+qel6qeXZ+hbRonAqOEUaKHM4ksraW9EdbzQi8S5T9W4xj8qtRhnuA3RWt
leX3hzaZTLzQeX6jArRbxVgBpyWJJ2RIOytu+RzZ14CG5UMx4E23ubx5RePteoxgCGUmbRtOUrV/
QlZl7JbobiRQmX/RZgKKDe3+4ErZXkn82cfZ0V8GJd2/85C835RJ9Rz2QB15UfDaZSlKNnFcKYq9
H82YXOBoyugblidWHxqdrb3SHYzaDq8JCktbns0xqY/kUfFkecq8mrCSD4QIMUnVTdPdDZNkfVp/
gnBGuXj/5QUTXZGg2Bal7OCNYjqD4EXVZRZ4Of5cX6Urr2maR/Qsg+Yfqoin3ka0mZNxWGS+O17C
DEC3kUftMpzT+GCgb4cLGlnoj87gTNKky9YCk7n/3k3xdCVx+wUdaVjBbhl/jR7BQ2ZHMM5c8FkQ
lc6YrQq/9G9+Vs8HzG3qlvaMdB21Lx+5sjH68la8m1aNeYtNPj2KxMSYXF0ikR+jgBw90jRnWNh+
DdZkbvtOfheEEA3tr8bcPwrdYDe1i33ZDd0L6ENW6uPKC8bPTBZHQ1PDwe1/bzdjdu17ibbWxS4j
Wc1LyfvHN7ajGcjcRnZhU35pnqqEJNmc2Id7V8dibPJT0GYrMXXVI7uM/lgX89ot2hu0vaUzePQu
tzy3BacEkKJxO2bFb7ii9rKnzvVFR8NrG3Edd2jRxs/JQqOXyY64GSUOVXisYqvcqNqurnB9zpUM
doHvviharaGIh+ppGsd1PviPYXIcbT6EcwRzyYMb3GJovbi4zUlA1xsZ4EIg5mw2kMly5tAxWqmU
D3JqFFhtKIZ+8Qw8XJQ1ubbes+hf1KbY0LuRbiMjvY1x62IjiKcNrSwHmUav8wzEWtSE4TPty4OY
ep/FeBU+YiWUWEujrZub68BLXh2/UQipvCvrBNLYoi/1O5eKdw7pI3iuaUVtyM4O/ijfC6/CzuP9
VMF5HPm1X0YJpIJlNX0XY7tqJr0ia/cdK2s+9OHzlMcnIIkb6fgtfaXtuOsMTL2pt076ySTTBKFv
huCdt29TSOd6yixY4JjhXvdg4w9ZmVxpaIW+lz8cRCcQH1SU/oQjLC72hZil74dL92oliqRCkJ+B
m83r/g5DyuKz1744bUB8Kx3OZsda3p2xBsFjnisSC3aRP4X33pmwO2jFLYMG61VphQeSbJyPGN2s
4afocRSO0/SZI6hvXZOUQmHcS5TIbWJCW/ddSE61SWBRSXpxJq88uAOzN2eXEfsLxYd4DaUJKilu
FUbOrWtMhD0an9Rw6V/agr/ena/tHEgMf3yZYbeJPTd9g5XknBpCmfXfhIv/Lx78Ty7R/71w8L8a
+fNfBAN+/d9igQv3x8EawfvZ9HECOpSn/i0WuM5fsDI8eCD3tr+Q/+tfYgGIIZMmUpzBmCUsS0C6
+KdY4AR/3flCgRkAE6KYwvu3Ck+pUL1DM/6TXEANK649sgEhSA0PgMcdIPKfyD2Nj9vDEMAycCKk
m7itE4j4TDw1nVBLaD7x0lNseDHhdi/OKIlNSv/T5TKZpfk5MfACTOJVwqeMdf3maJ/zlE1CpVds
endd4+yqWu1GmJsLTeiVhCzjdFzKV9LG+NOzev8fzJ3JcuRImqRfZV4AJQYDDDAcZg6+053OxRlc
Ii4QMoLEvgOG5enn88qR6cyQ6UzpPs2lsqRKkr4BBjP9VT/NOqKVRRCunbb1NnaQ5D+cIujvRNSR
BF4eQ49ZvASPdoSkcRZT9G5nCbo77GOyV8Mqxq9PScH0EYUQtuHWVeD2QPw7cfHUaHNIUvwEy9C9
WDOjJrce0WtVKh/iltE8PPRL3ytq8aL0nIDQ4ElUDI/jtbtINDwkJ9PZB3xcPePgljYTq7ofqqcu
rJ4FDUKOawlKkKKrVY8WVUgyHLzDgMFoglgN2hioMkO9svWC507U9xFD+V1QZHc1z4cDVtV6t0xO
/tEZsfM8O70xQMVJ7F4nhGWII8hKbsZ0/t5Iqda0cnfrpZhu8eiB/rbB5tqw4KhJ7PfgQVhbwaef
WnKpxCeeO9faQjzoWf/S52mW7aHg1PQou8HbgtuGgdZcMQbWpePYZxg8tBNnDgMhFYCVv2GJuukX
/7W2uk9HDoZcL8PigIfLBu/vZmS5rES/V6PzVhZQfmxqt1Gpo3WRU9U21bjsSjU8yYQaNDh9UUU3
XfvsC0W+wsqDlfZ78WZ5DhpOJ54DfS90fMeRf+Nl3VtZB5f2ajWxw/HQetEtVRyErjuKI6IobIkR
MMyfBW7WkbzvYo39i8l1cNd1otyJhdi+zXbDrWR3KK382bT+xeqDeFnjnnkoaF7a0kfL3N/DaAya
GEnKkreS1PvG8Wk5GHzFwzj0b/PCws0l8ZZHJRGLMP1EX9pn80TKovCOTlVQcZeyTWra7C6Emy0x
CJBfHD5S8QLa9KXVWckQYDAfMVYzdkeM+smRMzhtxvBeXiNuhSjwRFljd/Cn2LwAIXeOCIjzlnxw
usP3eanhvK4bnUcPzrVUPDXYDiAUqjW+0vAzoYODfoTpWQMk2yaoK3cO/R5rkppg5HLqXnW5gFwe
23hbu+F8QYtsAGkA1oxwN9jr0ONgLMlQngJaMX9m0s/OxpZbd0mcFbhHBK0bv5mDc94Rt3GQwhY8
PmvWr3UOzS72o/5xmYb6rYSnv85dkT+DJIbbUNlcnACu18yguFBUsS6diDOgNVxMqzG2RlG5mTEI
Pyo5fwRuNp61WxVHbCA8nKHcbK26B2KgKFPrGbTQZbKa4VdugHA1ZxAuFC+EsnseEsZjBKPjo++r
8jVTMnjoRNzY6zluPYZajG7TTg0/Seth+ohprly3qcrPU2WWR1bMdJPYPdaaK1Pn2bZC+z4r8URu
ipnzCGPkQV4vGG+6ZPAz7nv6ak45HpKL70ZlDX5WNy5j/wZHDfNbOshDrPVs74dlTyuX2o6NPz6z
A2Gt6vzQ/YFFHi2gpi59lZmSG4k0VbCBj1hI7szWeQcTH70ysMmdHcUs1bbT/bK15xQHfprF2GIz
rnpXT8UNm3ukvrISAaPnLn4pBj7Moq9TR9oSbr18Ru6EPFJg2ErUOdXN+DBJs/xkZjZhQyJNCYqh
/0gbdKcMPs+4mwnx3tgVN/GA/e7DHXxS43673NmTNeBQgrTYQhT1Qmy8sHPJtYDEsKRnXkqbO7VT
Ld8k8TAsdO7irxyqPnd2Dd1nhesQ2yGlTad26Ag+8XlvRBNPj84yeZcJ5ssJSsn4iReEOvvAH2O6
7QC4iqCcn2nNtm7GWSLE+DjeGWjiMVg3VvlrxlJ+gOTY37aOCAGujkhilg52VCA2J46l/gaudnon
laXfojDOt1bZj/tkJCmICKiicmWlBXoMjTPvDVlNSRA2Nz9S5sf3UkZoLJndPeJIGnexMvkePZU7
vYmidTTY9S7GYf8s+OtbrOXDjacIai11Fu4ynqv7Vrk4Fyb2ewm6bq8+C1JTt0OcUXjGWrMQ/0mS
Db0EDXXcdOkR7NNYvkK24wNh/LicIQiX3i3cvu4cdlaMUyCYYet7pdQ3c+EtuGgXpkZy6Ehf9cs+
lhjwsgDIPJPqQoArcbEaWjhQq2rpANcCOqhNTOVn5Q+vOk6Wx0iJ7JGayXdaDe1dNCNP2jnwEma4
tKoMqYv8atlbDjn+WwOS/WO2kvRb5Oj56AxSniAC8tfdEc1/nsYaF7qqb2J7YJw7J1l1aAQTgK6u
8wcrGkC5L2a8Q1h6JoDXH+AsqjXYb/A4nls8siXyN306jvvJd/tNVbDaXSs+b7MBTSfMbNyi4+JD
4luGTVugq+vYx8aXVc6PGYLvOoqWZmc5vd7BtHmFGDh/kSQpbgdZXCvDgkdrKgwHHnwkXdeB2sW2
UfWwcHhs13OANp3TLFNOjJ0FDljzhHR+BYvQN5OC9fI0BXYQTIJ8k1E4ndnlBzzFI5ie7Op4RNzt
5MoN8YTXUIoD0gsb2iEIVzfAQ60WGLIXqX1sPEa7DEMqz4Rn3jwW9eGto1ET9/KwCQZvOuha5p+m
W7JLKcP0pZ8oLRm6pHsLMWAAgCXmN3vWnq5W55zNo6Aqms29nkxwmdMeq4cI1LbyxgAiTMzppkrF
kT3E5VphgapJRZ1y9t5UkuNAMphS/75wARa3er1wM26yMZHk0q6OGuviIVSTI3cvJD2/z8LqiQ6m
3wtrsm9V3iQHwL+HeqAPRG606nbgboYbbCyb2tHLupzHfNfD9NJLXNP6Gn1ZTbGJYx7ITUkKRgyR
syrjsEfcLdcoJwcU8mLXeYT+K7dBsaXkB3p3800IgaPFgkylMpICc7kei5ow1dx8au7bfmwuU/E0
+ONBu9530Clb2oXvhMnxKXhgUZZ5VzRqPwS/SKxdqIKjAXNkjhyw6G+MyHiQj3fEE+8GNl1Dgsd0
FOah40mKWkYQCQmMZyvSo7fVjLK23kBgLyExTkVosbvGsLh3g2drWSiQ9Ocv0VX91ngIxY1hSC+J
JbFDTZFZXJ/wMBZ1Q3Eyu+ijMtHGToqvBvw8lpKn2uDAYJ5dN7SEQQZW09fkzc+DUOCLJSfgwK5X
rEF7ZakO+FGB2dKQdChNNxwYC7Zki2SwV4nE7qMG60305HvdaORx0zEGK739tRVkCWaGylG2HCyx
qItO/FNN+gN0WfhYwclmmuMIse9HxaTMNY9UUlb30TVJQ2waak6NeQc/86lpe0wxMQs63TCWP24o
X7Vphm5yjKqYQfuQhOAse6yRHqCWPo5uc58hOP79fSCSrx6nyAYV3Luh5JgJGM2Ma5+hGOd/G+2p
9JbXKKCcMqCQ9VyLdADGzTnE8fQpsFJ9oOXSPylT4N2kb7N6HVuL2NFUjDeq1fmRt75g+xxQ79G3
9m0LlphrN3wWoU3EKA/8e8R54uU6gyZIF/MmkFgpwH7Sxtk4sHbryt1HeU+KANXMF5U4eHkvH+zA
MmcALuazHYbmEpYqfkOv7Xay5zyfFxFoH+3p4rayBM+0cpq/hTpvqDYyERITQuzaBxqA6k2FAV1c
TJLiKbnDU6SPTERdPOpsRsHgQEzz/NR8jqUe9ikoffTkhaKKJhMbR5b2XRX0Gkd0nR4xmOLXc8Jw
XdMCuO5HIV8HOkZuJdbdh5I9Fkmdvr9DrK23vUXCpFZzinyVUjHn5NYbS4D+MVBXcZpmdvQBJo8r
f73HMOgMa7o030MwcmsP89ABKrF1iJoxW6n+VxGVKFThsB5q+0XX5T6NE3wbpPOS1yrxjnr5CmEU
QXb9kvSU0AcEOG4gCeAPxW3bhweJshJKFuKMsGtahXusTqvM0t/6wnyy2+5uACLbK98dv7duiPsm
7dEYH8gQHGyP/ZSp5n3RxNfblBK3TUukZt+O1+pvveibMKCNs2t5rpoxI9qM1gZYz6xl3zzk6IPE
JHGM0KhwNeHVU/SGlNMfR9KytJpVGsaWwkmEGd6n7pjlNWYzHoPigPlP8RD5u+iXSGA4MPJZNpln
GPL4QKA4wRQ+ucklf4TqjP3QMt+ge+f0L1oOA6NWOs33QboVyLx+wgudN80HsCJUrZKytooKgLfO
CqBEOBXhR8okkn3eDe0W8NH4KQvo08AeQ64D/De3DKQwodYqPFvkGXYpJVsvNXxDHDo44ETaP8ms
QZq2rcxalRGWa56JPCyiimwDtOtrI+w1ubKEAQfz2fWBc0VXyTmPXPGedINgkBCT4Gqw0W0KLaqd
14z6a9KutdODS4lDa3kJyTd8yK0/BltVZymRzby9pfB4RMeqh31cjOW1gZHYHOdbnOeV/4TnnoHT
YswhM8x++wCBPU3C8NCUuf9hzX10QpxvL4DooV1J1z4Z+grao1FFvscZS0VGlzoM1+rmphm9N8cw
0RJQIB3hMBdRY45b2mr1Fgrr+GYqr7r0XoXOVrhOzsGmI4I/2szfgXst70ukAQG2me/cxWnB/tzx
Z1bmzLx2rBQ7q8WE2acm3IUh8bsVhblml3iYmayezSTSqb6t2H9xYicbuab9+hUEmLneofZ3S7OP
XVWRRywvTGZmxNJ1OJSFY/pc8Ig7zm4+HGP6Kn754VDYK9HTBSp5RJ+KhTLnVdhGFq67sLo6yV2K
XFMvPEIyONPsXX9iDft06xbISgv+FjMa2Rr6pM5J45lj1zK2mxyJH3nJW/LUqprpyGmtb4Gbp18g
2f218CM4JiEdg3lV8DCw+vyRllZ5kqJLtkMkhme6fIy3GsjVXQl9htu86BQn3EwwsGmoEVoFy+B9
L+wF3ogey/TRC9lWMNSUW5QjoGrFqNGbsjE/ZqEaT9WEEOxQOPUDbz3LWyXmLFvzRfU/Yll/ZmKQ
D83oRHvXDZoz7RsZk3v2IOmVFMaDyE24EOLxDD923tDh+y6j5btR4UOUAD9Btzn1ebehA9b/b4ie
5+RnW3XVV/87/fzPNqj/9be+qv8fHVMejKf/XPY8f07Jz+ovNqnrv/CH7mlp719AwhykTS0dTElX
9NQfwicEdY0ZSiFiesrWSEaopf8HWOXIf/m25wqfo7r2NQeH/6t82u6/lPNvTLYQtuNK3/+v+KRw
Yv1J9lQC1DY1MEKgqrmS+PXvsidaGI1pcXMGI8DouqnkzLHfpe/7J3WI0mNk4/juiTOasnasXeny
8qfv6v9BTLcRfv/6Dvjcjgs2z1XYwT2HT/pn4ZXW7RwAUW1uq65pJBZkREKYSXDabmYVxPVxmh2p
HnAZTQBg03Ty3GNeOD2Z68iG8kN0qytCxpv/8L7+6h/jm9GIXIDPlS+uFPvf35cUjupturCg7l7v
GI1Rm6l4okmn4bLGbB6nS8t4Ad4oba7FxIlJA+xNGK4YQFwNt+2IcBxbWJSofrP/AQNt/wZMF1Cs
lZLSJhXm2bTw/fbLZU7uytpR9W3i4cDdsBVz5pNTW/rBmkRRf01ZvfQnO3M4hxjZss2YXFw3H3MW
D+0mClR7IYSszSmSfbHsaI8OkoeRXg71R4ECt/R/9Cf8D9rFHioQjN3/BO/211/YFnQBCM1FG9g8
M53gt1/Yrmail5O0CWZMOefJktZObN2aoCDcerzjsVeUn5SLDo+UU2bzBtdGpw7UffXJPxC6ry/1
Hyq/soWjbaU0VDZ+4Ot/+evFViZxOOXeldgLvrVfNzYdW+dxXBy1WqhLr7/TH8Gm/B9+K27x31/V
52N7Al3Xg1r3G3Ie6pmFwWTuT5WwqVAflraBmAHeS2CrW1TzbVEt20+rdJOJxCiPPoK7VHlf/v6S
/u2K4cMHyr2WLnDHO676/YopSpdTUQnJQFBBZzH6N1QvuZilEW7JfVW3f/9y1wvwr981P7uyuToD
NiHw8P76XTtQb+MYnjbhVDrf8HpzdmgobbxKgPu/fykWyr+8lGI95B7QIAFZT2kQ+OtLNWHk6ciV
0xGOLDHn+o+v0I4951T4nVUAWCpcjFl9pdzDf/GlGT/58K34PiVvw71+6X+aG1memzvBDEXAs+x0
wjpUcOjLaundV8nCB7XSOWxBnw1W+w9X1e8/p2LqRJem613ZhdCGfruqqO6B/u2U9ZFIri3WTV9w
p/+xHMXeyJX09x/UBnXz29fMM8y2bRBCkl43hO3rz/Cnz9ol9RRWFm6brrJmhgFWN3/1zjKbA4MU
6B/c1xUx3qBY1m2QetuUZtpTQUe02oa4b+4dn6Ykk7nBzVxDuSVux2A+qfQpbJlkjbIc120/eSvK
L80xdwvnFQ2U4ltheRfkCZADbWlvHSIvExjtJxP6Yw3bIQgBHuyaZEoy9yisZeqtT5MzJOraZvii
Mbn9qIfO7CLLzm9iZ1F3XA4fxVBbewS//mxPtcbmwBwlkKF9yBkUq5VspGaIZPecvQL9zZqUvk8o
RVwXUeUy2Kn8nYhrjmtTBfIF1QB+W5kD/bJkueah+ow/ur0gyaEF0lW0uxavHgmyR2woi+exzpZH
MyKoe0tFFZo9hNcKe+8QdVX8Xg/9lw+VlKA5rWJrAOkkNEbrWgLXZ/iAJnfdqNYEe76Gq2Lk1ndk
JDgzWykTMXbWh/4KiR2VqF9Ceyy20psyoh112b632SCBTil/V6qw+hY1HYVfIiw3PJ7tDz1y6F/N
TTtvZ6K6Z1dlDx0IhUel2dL3Xm8/6jLOLqYS5sukCgZDqoLyGOD5XmXknstH53qW83knZmVHs+jW
qvSI9A5aOz/o8GQsyWCtuZXILscJb80apC8DtNkL9oNXP6VF6RyR2xg1MBzCMNCEaw4aqGccJxuy
c4FjwVvv8PYxoURFyOLvqSnzcMPykN5n/ew92Tp07q2IMRLVAuQiYiAwzZBZp8ZzMTUmeg7WREBt
WpKJ7pD0aeItLUSoGm0mXFI/Zk5/ZpMimtcx7dloX0Qp8VCrgf7x1EQWFxetjtOV+BLOP5VdIzJD
31jlEEduLE6TJxPgAwcZyLErbgs6mSyKvLAE+/QxivaFhFL+y5mVTaV9B9DCQTKOvdzQ20bVXj2m
OwC4jFBEcx5mmA78qKp8xlyRXKWqeGWYKexymUhgCXW2YwaQ4X7szJr4znJ2w6rYsCbj15MSzmWt
4ie/xf4uVU4UrfpFJ0G4Im19Q/VB8WSr+BVIDaFkhng7n/DGCjaFwMuo9xwqnTUqZk0uYxAoqMN9
WJlxLwloQqzJUsIik9kmkkMKI6OZq87V4w4bIaqWSZe7sfcpsJJpfUB3rh6oQe2evCUs7hLSkw+I
7fNtSpUetqtpOFm1Zw3rzjdA2hew582qD2zuy1oaA7vPp7GYORMy+DoklP3p1Anz4ArszCqxOfUR
D02zk47HPH+LszC3vieGDiD+iB4VcIjAT+NzHdRl+oshpv3V8MvJF7CR7aWcS4VVqmwQhHSKcPgK
egiHT1vzOMemi1mSg5UnJL0MlTGkmeTceU8e+4xfKGsUF8bp0C4PxtXRtJe0HaBDRJ2d7/7YmJUW
hZMwbnRviM7FLu+qm1NnO40iA9pPGyfUSioS2mSHMwYmSJbG7Oq6YZhyDOKVjG/GLg8BNM4Ff8E4
4MJXTPLxHoBs99dmqgd9iy5Am0oHlxwllapBql2pQq3a28nOXXPnsxK7LoY3bDV4bgB5Ly+MYAC3
MkD0QROJIVg4IxcRVjrWUY9ijWp0IRvmKjs3QYXU5oqGJ6ykSiP8XGbuj3NRZ+67pLJdHWGbL88k
i/wqworfsj32UPnxLzREh96mxua7wS0EaaKz8v64yKqGre+EpNAVwzTHdGSLga5TJ71z7N43l6KA
nolj2KuXh57JqvetgLORb20nGINhzdVp6LgZNeo3P2zI0KjhSV9+lpgAC4yH0AOg+oD3omHE1Axi
Cksno7dbBL9QvPVLPHs4/32vPHs9ut4OIJBzgZrG733biHJ2PTgpTZMWZxslOoughxUO2kAzToa1
i1VerPXsjIIfdyibcofyQ4g6Ebg5ufeNBsZWaigSG4NhjTHeAh5KlvDghP+LsYjGFlfZM4Bu/ExY
ULZ+2kHrVVGT7yo4V1SMYLTOhr3ynCvdwYl1xazBzqJjwGTIfUEOHtvPohz5WSwtaqhy7LtSnpYj
/0HhHy+uiRJWfZLeyrLMhh/9OJZML5tK0FfI4yms3E+3gDzqrJwlVD3BZU5F0Re7j7Z+XNibLowr
Gre7RAS9r7Yqtu2HKq6j5LnuZUfykRp2vqmYgsLwO1UbJUsWik0SXhppixknntdABFuNHKrwi1CM
0aCxsG0B7xXnpSFKWYRug++06sCtNfTZM2/7ZjVB/OpHEO0tRvsrvA2N2U9d1tyApcJ8OTShe9c7
avqhyi58tmcTHMEoeuDfbZKCue29sC1/pb08ueHjlTukdIYmgYP1oMqBqoA6yHdggalarouqfwiG
6b0xxInz1sX0p1N9RscinUtDNHuCurvxYLc8iasAuciaZ8vkYtl3GXGx4xKPwK3STdChoye+cdZB
Qn29PcRqA3WAulHaphSmOn8gemkq7A4qOM6UcGzrIALt4RGvXGuQ55vF0PZ8UTrKN6R6BjCQHEVR
K8kqo4dR2ovk1FRnX+FduAkWV9zIxYSHhDTSwbENDbAFEDvGXS84lRN/5QURVtWSgj9RuOpkpnY+
uqlqTrJgEsJvkp9MyVWtmKLBS6tI/WOrVh8yqq9kBoaSzMix3xZDyWRCN4/VYkPrdar5pqUpdFt2
KUWtRXtpIpwtnU31ULUggNtTFV/oH9X8b5H/DNjnGgpwdX3birJ0VjNstvt0bAN2CY6KeOAxMQra
3jZr/BHm+SoawmsBIM8zzzjxvHaIHYpt24/2VxBamkiX67xA0iXrkiMmr5nQNmIViDTZDTRu4LTG
ytts4zhU0KrkrHbkSgr93QW+lt6ZcU7xrrD4cupUXcoWEFkTorCmiqIuNV6GWQ6wHxa2Bw2u9KF+
SnhYH6MokR/0EoanzBnljZxoC1ibIDJ7B0wzvh68HIcMf69FJDXAE5UaaqvpfBhfq76tHnrVsqHi
02uKVSuI20w+sm9lkVYQtyIjXxPp6OfET6Gdth0KbRI6Nzi0i3oDpqTDMDAhNbQtOuSSkS8mjqXc
nfDoq9zOZuxD6H5Z+Ksf5uBF2Qkl4t5Qw4IbLBjWBBI4haFPTyR9IC5AfRvS/sAfBszSGJHkGziQ
VK9PmOB3QztER7pc8VM5Ds8tA7Ejprv5anBwB+gIc9K2P4xOsic7n8KrrX5YXh0aNnigELwCaT4F
zp3GltqtbJpWxzUFyelZZdz2R63n7rnnwP/Igo7bwhZ5eg/gND/0A51A0yRyShJGlNRtlML5WVm5
oTxtFt6Ag2yeziSVou6QBvE48v3OZGoChmikGOY0PwEToBI4Xqb3wvj+lryr/WTgxa0NLQWAr2nZ
wDWqkOWjagd6J/mWlfk77mD3wAdUZl1xxHrlq23UZl7qbiOrhMm7gJyws2Q8Y8buylPDuWnveENE
LZKPgD21eQwnmv3hQ5OI8dlLmOGxHIfj8+SU/ZG23ow5flac67I4W/jZf470TJ29vMFqAdRzJ6ZZ
HdwqpGjVGf0WFGkEm4PSV+LPZO+CLG1vF5FyiXWy40wlenJ1DKfvVbVY75qDChYkxq8/uVllQQOG
V37Pk7l+V2457iF7/aK5PUv4OIMettbiQABxopHDVRIwdk44jjH9gq1tJxHU4tQ7WtAoN1gj7X3a
5ct+vtLl0NC7M1GFdmur+mPosz9ap2g4VgSTGPlQIU6x9IEzeb0tZ/WpJive2F1xinzIvni/gkd6
kcW3njPAkWmmv5ZtMN71Y+SuF03HcOhBqk1M6r8BjevurNSw6lh9vCeTRFOqW/s3Sph6X7id2tpF
Ija57gHPus2trbGXV1lHmfs0duu+AmUDizkH0hhyj9Ar9t0dU7Gr3Ujc5CUlTH2SJ7CeukMYeg67
MVMHzo6aYt4Lb2inE4bLi8h+tg7Y7xRQ4tYY65o57OdD6YX5ZvYGjqNWBiMpiPpmP9nO+HMe3efa
BSSSwfI+qivkil3Wxcsd/4szVvVEvVZ9l3Ly6LbQUehWwec2XkLqa5KN7ob6HnJx6Z/ngrsLh1Gk
T8Ca6UgDq6IVcxbVKwe8PGz1pFTWN3Ut3mSgHibpIS2Zla5q3Yc/2PvYG91TdY6/pLgIR8g3cAQw
hJPao6ojwrl1a9vZi55yZ9OT7aDEKlRUSCu6naC5ADyQ34fR1JcxnthHwdB6KOtmPM5LwHC09e1T
6MFTCNknPIVCA/GqinJD+xRbOuXo18bDUtExWIVmIF/o4ZMH0OmIgCKPvQ2OwjNTfb7mtvdPTezy
Jkxd/GQpA3UTW9NrdYUUYXWkaWMpWa/nnl0Q+HXP2ubaTHdT68+33Nv5yjFucDs1sXcE9fvB0Th9
zDiGrCcMsY+lS34IsieB/VJ6u0hEbMq4TjDby4asK82yNM/kyRMoSnNHwhirhRGzXAvtFz/cxqrf
6qbBjiC0s7brojnkSWO9I5yyiC85xkv20tlBS2qLkayXeR1da1fa0e3Xi+/n2xrK3TZHx9qCHyGk
aGfYvFhyADfVNSvj1q1Kw8UYF+suq17jvs0eqO+CPeWRbIsdSE2xNRNpKy2Ywgl7M1Fim6xr8ytx
M6A5puk8Gt9LfIuQT6kl8FN3JRTFDljkFkhYwzQ0W3bD74o/iyeOZuhVKuwHG6jLMbw+a8lTdifH
bfR5ujIWkRWdxw6ANBzKwpcH0Banooxc6BoLoCxONTGxUgw4+z6xxmmr2AA+xakG8+zYyXuQQ8ah
mEB8xQga7OxJrazGa4oRoS58gicq7jAASbme2BPelq7E55jURqxtasPBUAp/2y3BuI9c68YI+CLE
66i8qbtrLLu3Fxcfreg/B7Ty62kSHvtE5z0tCMtqcVPvR5cJ+b6gxdDogsFhw36fL0x3/q5ly7rl
C/jM3eCV+mRa/go3uLiLXW9pJMWshs3tYI+4KO0m6/Zj02LxdkEwQK+lc7XFk0AcmXIR9tFKvQrZ
9I+T8Q2SiFK8Bf/EkVY9W5Q7vXtdV+5QgAtiqE4LJ8vy6+9FNM4PurkGgfBlqgl+/LKoDXIjbW99
lv/IqVvvvs8zdzm7o8Ds7DLjg5Vt5f4Mimj65GFp6Gi0cR0aK904VSDA+Y8k1gY3AbxN4r4iD+aP
rJhYmEmh6mjcJBUgkhOSURjdhh4epS5DOfoQY1T7B7pEimHDsUu9SsUTLM+cdsRxAHYTe94qtb2+
ucWuFA7964RNfmyIk7uGCT44SFv34CA2U0KkjKbubhrPVErYr6mRAS4+97XlSXsWuI4+0UrYctQR
5c0PWW83U4XHXVdZVa89cuApTWTXM0wLVMa7K7OGs2Rs+tzdo8D03spbyAq+KZ9t0qmRCf+vrOu6
PDeZbjFEz8AmdvgiQ2wuDOKWhjtM+C2h5xar6N0CXXEB9Wlc8y0Kevec97A5zvXYCu/HgNM+Oy/j
OIMp83Ltb/xE9CUNfhqiz2ppNP/WTFsEhSckHgN4nfzgl1k6E5MpDAspvwlvjDNCUjuxu6//fXxm
4Q6nn1ZM7JgpcUjU5rmFGInDlUFAt9NjpIvPJMA5cfEXkSPq1TD2xDrzADXtl6Fo45NeoiU9gUgz
/oNj0eywJt0HgAltQMb8w7UxgrHTj3TDYjgVjLFv9JwM6eFaV3OXK4dz/JJCWP2xVAU0KGqPODwO
M/YAeHWEJ/WxTy053Uun4+Cf+WAeTk1Nwwtrax5bIPbmjj6TTY1Ni+NvEDrFw7hYtdhVvtuhgmTs
pW+aIZ+Lk74SVbYiGH3wjKw0zDZMGE2vGOfw4KxtU3bVljFB6NLm0UsMFQHPnTcYwMK+mRPNgYGp
EMamlavm4iiQFwCw+vikz7jMq/SLoGPNIYj6lP6GxGwDQGcQHnFvNOZ+/lps3S4V/S2L9r7AMKVQ
Oqeh43qy7fg6MqsqvngHUGq3CwPjmYsShPhL1M6FyZ4Xul1ym8eiScFHO7x26bO1fWMxTuUDe6G0
ZYdsN4+yyu33DK6WohiC01rLGd5pp20ScTTmzqmZkITXvYzwMLUn/bU4bQQaTfMuUOWvprNs823M
Aoefjoil4B++8q4XC9lT5a16ZVdsngofMO5SA/GlMY0t5rcOeiry8DSDT/CXEYRRF/vuDs8Pi5Td
9ovziLG6qnZNWMtyxzZ5Trcu+Sm1Ij61lA8pZabcVl1FGHq1SDo8j3kS2W9h6veYXrpoVJSacU5c
IAxDX+QROAa3C1tda4tL1XHP5dK512Cvu8jH2MWcSwkbuK84LDwOgzMeZKJ6Rb+DPMunRuwITnY7
THTc5CT/V9cseIZhQdr0ytFWMO0SxxsLhmNpGW7Gzs7wtTc1eysWvqmh1cLl33J942v2fMzcjt2I
r+mogAHGN+x4jFm2f0xF3X//rK0ztfaTzIegWDfG95obCjlEs57JiC63Vpd7+PGKuje4vguN+xxj
bnk3dk0HN2carBMXlxXcDVcW0sIrtheXyEn9HnS2RW0C5qY9QnZaHzlqyvnEDG7wd2lLOcYBJGEh
LnFWzeWGhRDXYmAJk941C0E/ZAW7K8+wjPDVdEUd7hY2++xhy8ALbjkYgWLTRKqLbY1+nB5VLxPE
XTdoX01QlOFK+B5XLTJNH6wzKl67n26aYb61XdN8zIMyD1HBT3SYpd12vyiddDM2pRU/9xC1BTEP
qttfKdLgfiOzzGFKLlH9y+Gnfkcjyhz8hBhEd7jr6RWWSRXCqWVhCMkRcdTkuc+h/pCX10ujT/P5
44+bs29trlEN3hxDOuGZGAQKtSD/m7oz6ZEbybb0X2n0ngmacTAS6NcLH+nu4TFP0oaICEmc55m/
vj8qE1mKKD2pctcPVYvKgpR0d5Jm1+495zuzl/cinSANShqDWYcK+yhjolV3qGtyG6osnUSGQmUu
t0ncxCfRg9heRQawZDhvwTgdbfw7wRXy9qI6xVpOogalaNfSSw2LmHNlGwmnFxsU9vQf7QIDdsyD
q3aqdRMU0YUWn/rJrYKD0kX5TTU4h78ZBbECdJ6lb4N4M2F77itNGurIUCTLFhUj73wkK6Z4SZ0l
NE4JC2E0RzQfX+5awkxrdqUy02Qv5yzYD7KWwaZJ+5ag1ixIwDRY4F2mIyd2xsMryYobf4vp7QDd
dRM7OVu9E2MUs3Qe0x3jXzrrmlXa+Y6EuemxmvLpQiLjG7Dz08WHY24IVq8xyam743qoAmTuCvsp
sTg6cF4zgi+IprCQ/mOkQqvau5rlaKQkd1TarNOZP1ylJj2xK3cE5bFzYpcnQrZtZOzHtGeeFVpj
h/cqbRKN71BmGgjYJIK1dGxQmqvNoDuxN5OuZHkiTNv4wHHDfTBNJPYr3uBy2gSODjI3j4saITkk
lVe9jzh2t00krJ2gJfZcV44/bMwkTuX6zz3iz1HpmIUpiQNRLO6syC6CMz+SVdyQaAV1tWaY2j6W
U9jal3+umKqSicDapBdwVSBYWaSrCVLEV5pp9OFeazpuHKY/Br+QQcWyAus55pF5xKsnuZUHTAAm
An2caA24M4n8umfHY/Wx09reT9RhD4lZOyZ+m7T5VAql99seuDGaUlWUg2xBMnQ2lTI3mUBeOPCx
5uWq5bEQk09NDHC8KK8Hk/EFnc921IDqRKN7hYmBdzgq8AJ8Ti0HJ445JvYbbYZqukBsRnB7zLbY
31MRWf0tWbY0wbFhGf29CrqK1xfnzsGMCSm6SPNAn29rMtf7extpEUA/lycpOvhaHZpvcW5PutgB
h8nakzHPCMXZT1JyXfjJsghKq57O2mXDPL9czNm67llmszSENRSZFvDrofHRoobE3NhvfgYxGpoF
TnSCX60MYTPLlJhhLoAwIxZglBo6TIFusxtOeUU2GqmWTjEQVZHBSd/aPTv95zrrQef6OKp5qRgO
uIwIyGzr3ZWgbU49XKsw7++aOu3LGw4TU7RnHms5FwrLsLmOY5llEGCz+FNST4J4vAQq+tLDHply
eHkGJ/GS/lNWbTnptQbAPAsoC340xh5/1UiW3hlUXVNgm14TJTlbF6oM1fIWZ9kMczrpv4hoYgXQ
bBFqsNspKsvPtSVbk14AaboghLVyvHNKMhs2UdDxnOVOzk3TY9cCtR2jdPRwXAX1OrVGQJuzTk3j
6RjEWq+flfbIoKnxhkGHE262WPou/N5aKIOBTcwb0h0t+KoUs88Xzqxa/hwoqb8qTcbVmz6B4MJ9
P4a2QgqKh4gagJlliCS9zWTw6vbNED4PgDL8hQLDs+HT3nS/MWAZK29qQ78/1BM6fGPWkpkeNmY1
KqI8MZJzE1DIb+HkN/rdRD+rhAnED+uRxae1F3lGB+XSR4uBdTNrZfIE2dxnoU/SHkyxCEMiznaG
Y0qT8SFF15cwjOzeWRU+FjKsEBUjxTRuOFE1Igz4XbNro0LyxHxydoEI8ZERT3YGAJub0mcsfSqi
1m5es7wjjXSNgj9Cs8MUCqtnKcvCq9HYYV6okmi+mOtWysuSTjmmJgXUc1qSjy24RKjw2+m5+G7W
iPPcGs6QLXPzthdsjl5WC9bmihN6coYVas/HvieaIdiWeuvgFENT3EQH4l0L9zr2lakunbn1QTkO
VCw2TRFyAnjrW0ObTpwZum6rC3oiT8rSIndLGxhHK6Fwhd5APhisml5hGoByx/1P66Wmc1rYQbrN
0FRo5RV4pla4ZwLiIvjX0UL06GAb4G7JfyN2+6ACXI7vlqT2Ny1Tkp5pftCSWdTUtd3X48L2tY27
1pzc5imPzTJ5GUOLoR3RrpT1AFt4R93UZfv5Li75R475+yLjv79Ujv5n+tL91+LyJfvafPxX/X8o
LXVJHcD0/oMSZ/PSvvyvrzn5WdPyJf7rf5OXU/Tv5KV//6W/OHziDxSi9N8dRzeU0F3u3t8cPh1Z
J/83EizxPhHV+APKnmHoaHpMqkQbydRf1npTwOFTtkEZIRkgCvOfJaIK9V6ohPqVw5ilWzoKTwbn
Llb9d7IhTAFxNtsQxKVe1bfWgjjRMN8caKX4K38GOVekmxB9xyqYCp0Vr0kflVV+YXP+3GMDll37
ElNa0lbK5m05wZwG6WesCou8nnFWBg0XJNXdd8CKbF5QOuPfBCHJYjZtHKDxK60argIcyjsj9x8H
PK2BvTTQSHjUCA/3QmfSOGLINT4P6DWBuJLdeJ3pE/3gHj8C0Kmzg0bprh6OhSNIRqiDY62FD2PU
fkXbAAsmAq2Uy4m6I+99iKwNQzdhEYnKS7uyQ/8V5K8X2tVlPloXo0qepRJwLDLE/GZFrzPrEGNk
OCxc0pGkhXfELm+lLjN48Wm3UegAvGFOL6mlJJt6eiIphiMCJBgwCWemPzcdDZ98Bp4O+hCytLsc
+ZL4CkVcuu2Nzt8i3b4m6F074plds4p6cQ+K2BSkxblxtnVob6kCm6usGprGeNFGaT+2jY5+3l3X
8NZWbGbIu4BjjYZxRwPsskKK4ZrFre5ypu1KD+QdzKP6gNZ8nZfGwdGDix4/thN1FwMwmbFy4Mg0
2ONx8fIk3KeJz5+s1IPbZPmaIdcjp8NiDYSPvBmbaMusfpCj3LF7Eb85y/w8mWa6jXUN3npNVCpi
lXEI3pJ6hL0978uFDZTkOLDCCl9G3MwHHHV3LOyrPLMA6SfMWYMw2eSNAVbMrLdxCL4rU0uyasr0
IDkg1PFkXnmVZZ+jlFwvbBs4rYsNp9RoEyTNibbHaSiJzdVipmIaZDuwSsWzEFC9cA/DSOCYWwt7
Ryvla+TQwDZLzkx9AsAKQvSqi9Tej7u33kSTszCQBFqQFY5z7PTJnq4rf06ke122wFPn0IurJcsC
alKqT59BWO+xWtPY6vILxpKPWpNcZ3Z3BcVpg2Xj3gcm7HMITBZLo8SVT2W/bWKxj0p8tlEMbAaN
zmuVZuASEnOHg1Zb64QWrWHmRaSQFsdB6Z4v2luavwdmRxdGMR5s4ttW/QQfLOnwcJWmES8Rjo9+
ri5BLnE46exbkpH4IkNxoUVVsM3ryktGAysPVLlpToJ19J0b1ZGG01oQ2CQnWzO4K/OEZm6xVZP/
NBBhxk/RvlbRRO8rfDOl9jihODgakKqn3nyjif5SNy265fBN6Q0+O7ogslbpW2dHd7A5D6MSF4Y1
XRgZo86p8mTAZGkivHEgkSW2xVWdk5uUjDccjBh9TO5FQU4rkoSboJLbqDDuKhnclEK7Bc20DqA6
SeTca+Ia7mVsiMV9u3PSaW/r4DHM1H0yODN1oQFqyH+hywhczqhuas7MWHnIICu9OUY0SEXIVFv3
BB0KIGQgdMvii2rTQ8w4LmVcik3ybhAgp7CPkNpkBpu67vqdk7NIJF3LdN4mY3IgKsXOzDcOg/2B
GiTbleOjQfAaM8xNkxEibNU8UzKX9/wDHtdObaemI79KfuIR9YHayctMmRkRYZW1Eiw4laYdOTPs
fOKpr6pY5Ae7tnZ20d1XM3DgIbvqRVCuGWfsk0JU61YnQNgXurUfYGjQjgofmFlBoIrWtEKf4Ops
HFmcadAwc+ojLzsNycZFjJE/kMgBh2leT0axK0U4bbTBuOmjJc9g7s8L/Q7W92OCO7F16Uk701sB
u6o1g2blTpW54xQZe007SgI1bUpLomAwCqKvgVBhciQzIvtk2OqcQbssOo6DBq/uKibpB2H2g6Xy
a4XLD0YIMxFC6Jnv+zSSZWMQedN9ipR1a6aIDWXmYeq4lmb31JEDtvEN0Ix+ULurrGZZy8zLcCJ0
ppz7L01hkLNIowVfWnwD+uRzhqWJuhaeXV07DzWiSJemMlcqSKi0sheYx7hNs/qmqPRdRt90JS2W
XDX1T0PHPzUmnBA9LyKv1dzXwUI41o3GcdBp1lXfJ6DDk815664fw8fGzF/twL5wCQibTEnHJ31m
OT/U2LbT3iWJj5CEWHSPeo0jtmv0NbjwAyAm3uaInzsG5p2WOHbZO5CC2DlWeaMnH2gaj3YVvWo2
hyI7hJs342ct05Y8ROct7cd8A/0RfGJtPOY4++jrgKr34/IKLRs7U1qvReB+G4Rj7yaZdazyogNj
FZGNrDixFlXwGfXbs4OkZTazfV1E7orNLVkFrnqbx/7EwO8qMnST7DOt3JVI3KB1Sjb/IH/KybvB
QR5dR8b0mOkIfkUIzBNKujmJW0SgiCOIhEZrczMA8jCL9jpLqxcgq7dyJtbPcZjtkbQO277btM14
chyOG06ivGIQoPmjodni6fBacmFClBPfFUWr2JBfFG1fbicz3aC+QNHlJWjxgIM45bosu1skyUSd
ogfmdWfJmOyBvgszmkDctT6E91brT61bMso2yGIoCaGcfPQs4EGytoFmJYsd/ZsbnDbjamicamcW
ybVwzCMG7xviBi0e3U6s6EimzLYYt8DaeG1GIoTI5ruiwffWSIfGEikZUz7HZyoa/MkuumBQsE+D
Cfm8nZsMzdy0LUKULViXb6MyexYGaLTYJTS2ByujuRg4Z1A/jugvOQpvy7bDOJtCEm6+ocH1QLin
BLob3xiYbnETnnonJM+kzHi3Bn1vmqSuGAEpnJ3sxDkqP9n4M7sZ/phN/krSH1pLv0xadx8i/ti4
LXNgJWaWh2Y3ZNMunZRah257oImOsjSZP0cQByaxRPTSL0H+pF8hmtu75fyp8LlPUIP4VxfjIp7l
liQvjTTDkzGNJyjPyFXc/tZYBFttnC0SHRJ2p4bHOTcuoibDX6zROHC7rlwzviHTvQrh82fWi2HA
Tm+j4Zzms46Fna5EYjT7zIFoa/YDchlYKRZIfo7Db1UPc6x2o3MVjMwLs6FFzx55tpEPHArJOI+t
5F6LoMRbfrxnIes4X5uk3YzRItAj0yDUsSKWAaKZ2mR246TIF1rLvKgy4u6nhlUjFsepJ7Qk9IOn
Yay6Hb0cY4+sTqJ27GOss3oAnwOCmhUw8CtCPPsAtPjeDN8BBuZqiYuE11KzF+yaqb1knTvRU7pg
JSeJmw6zcvIXlXK7Is1Egu40GiNi6q023nR6QJR924KbSziFkvxM5meTXtkTkaj0sB5aOd3aXfRp
mKezzKIL4l5fVEd3olYtnwbNz1aGiJ2ttqGX7EYL1AD19OynwDlRK2zpKH8tDeBMrIsRDKHpamDH
NavY68zqXDELXjX9cEWHNt4MlXHTjizMAszfUI+r1gRN6oyt2naadkeeEX2E9pRJej8F1Ai/M77Q
qRUnNQ53c7nAoZxtrTnfhtl0Ud/RfUjLXVv4wExoRc90tnb0BXi1NLVNM7ZwwymM9ZAnZIIVCpWU
jkbFnYZPmHLXnQm0P3SHCyISaTT4rPjY2jaRPfmHOPVvh4k07qqL8TPXMQG8HXKLBqCtcMiPksOl
rfgQDcOYtREuZE9M5IlOSF5SdTc8fdCkfPkFsdiD7+eHmJYUgX/bsgewaE7zPZ4nH31adQ9kqgQJ
YZwaOT1rivGqRhMFrNV0L32UwLFxn/n2lZPMt03enXiGM27rcC8cmMCxsF4btz+3ejysA208GnHq
IeuHSGMcaJLJVd/GC9nA2k7xkoZddNd9ytSwzrSvsiCzHTQT9UA6IRNzISQQMNGSkzrkRULuDw/k
xExF7xhwa4Bcmez5nqUBIizdQ9sE3/DxoXRVxjZlV4k1+Ld+U1jHKhueEicgADDIPndasrVq96CB
KbvQnTbbw7XpjkloX5punG759VasRXhq4zPwXJjG7tYow+dCjaw6etkdli6oZzqq39ma3nlV6drB
Sg+tA5kuAxyZqCPnEKp2ybJ6pNesb1s/HY5GnR9na3xg0HViVmquyIx66bE1bZu0pcB1m41SiKA7
NGi0irVd1GkolSnaV4TT9asWz926ad3jCCd3B94u2ujD9NyQwczR2LoOzW7VTU3MsJS0Ex1go9Fm
GCWiR6fKTxFxilu/MNS2tJMXo+RtNAu14CFAOKOa4m/VlIHIVDEF1Tu6wuUGoM9i5kive0Saa8xv
+RopQ3RTh/GrkOF8MjvrmFkGMVgVS+JoaIRVBPUeKZYPEIvjqAr0Swhy12FovaBZNODfxUQvEdda
1cVOY9ZZLFccrBulqlUyO+hiyDKPW/4lDANqrdrSE36WAlSPnwVA7UM0fItnhOp5+mwjks2y6IHX
9Q1v1xWMeM4XEJGoyusvbhmVxIaEd3b+Nhnpk23UxEQbGVEeTsEJtiJ1dUyGbYt5gxHjLD6HAgOS
E5bhFr/YxIOoQY5PSlz/rngRZJ6ufcHfyiJbp+8S3rUL4Zg4BHQiqQNzLdU39qRxgMAwImKxzsxo
U9qEtmvPcXiTUQgiOjpZuQBGEeX35KfArA6hENUgngDfCxmsm6j/4hTbeQI531OCGAffbK+/B6y1
AIV8wNdhn9zaxpWbx6jT6N+spKrBbDUHhnBHs8BMpgOR1RxrF/nNvAFgClsIALaQ9XMehHRNJGhl
s2OSbGu0H9vZvIEjNw6Vf5Al+VYccufMONg5iADTqZ7G3opQZs2PlSJ93pjOPqu3P5DH1xj1zlfG
lcxwUrhqT3IL6NHhJseNDhEiumR0fIoa/axbxhksAzaV/KEp6vustO7cpHgUg/BoKrdEgDceXGKk
ttM9bQSUC25zrUq0Rb0rqYLkkG5T+ckvWmAXzYyrI+ue4/gSkvlDnVn6Bi1lArNl+lLPgIkbjqYm
FZg/LMd4VPJJCe1EJ9pz7c+2XEOmQEc6RByM82MPygBgP6JW4gMtUF/RsZUDVIE3Qz6haNn2c3WD
GSTc90H6fMps91yU2bnvxRFPKodrkrVDhCEHy/GPOddhOmqsLTv82qjqoiS2GovCHg4bZZ0FyLUj
NVPBZ7Gj5zl7qbprq3wx0U+PLeGxYIR2bUlNAk2dTEyCoCLhH7IWqj+ue1xXt0zXEPBEhMpbY3g3
MUk/6UPXIrubkl2F0Hk5gV9OyrwvEufBwC+wyvgD5AcBk2QESUm5JR/xizUDeFT5fFlHaj1LwLpd
XXqQLi9Lhm3C7z27bu6Z8dW7fHqxYutFVUodkvFbjBE3ppOQ5foVo/X50gJS1hXaF8EnejL1GK6H
80wMbuGh6/xS+HwLBzziJToklBiMP6UdDkxrLcI50fNtUxeTV0lc7E4l2SaAq84xC7+CbZvroei0
vaDPZ0CxXRcFL4qbR/JbHRLHNbYUOii+/D3oj/jcM6o8Wo2KT3ZrwNpi+gLkIklIJdTmddNZd/+8
8/yftZX/p2ELlmiV/55asArpmuY/UguWP/9nR9mVfwhpLh5PrK2W+N4c/rOj7Dh/ACTQ6bwR+0Dn
eun1/oUskMAMJKhWXcIlIJ9A/KujLO0/bNQt/AdFAFQDms3/9/+88483H/75Rz85FEUaxv9yFmuk
ByjTwUi+NJp/8J8Gfu7jCbekR+OXRix23E1kcCSEaVxlNHGj+igrbDV1HuLoxJGOuwXpjD0hIgCF
CffaSR413XoKOQbxVrplSyJwi6Fkp5rQidexpcIbUoxQmLuZ6sGl4+q9cRJHLklzqftpFGX4mQm/
fetoLrYP3gRGcCBJOyT8ZlE6d/PQIJhtwe0FFxl4xWPTj8Etmjo4VTrTX/qQWmdj72KiRKBBZEJk
wYAK+EoGj2zC/gT32iLHoKNpzIlBVvVOmCVVdW1N0TXuUkx/mlGB8NFq5ZaItydg6w1jJmvTMbGv
15HpEI+SifjGwmZ6Tao7tYuboms2OJTrJgc3Y8bwBEueBrsdTEfmpS6cAwI17RHqVVoO2hp6UE0j
ljPVK93sfAdOpl9X9TwwhA2LMyvyeKLXEG4ZtyNuM82bQFnhuVKZQXhUKzPQs5Cg91Y1SsabzPLy
pET9Yj3W0HRXlTP66wSmJ+Ulff1VSgAvEnWt8JIgMOmQj9WJwLnmplXWXVUNJarsYDEc6JCybFpC
teN2pMRZ59w2xjcfmeoqldN0adIDPSqUX1vCG8z70lH5FR77YeYkE2HPwEEKrqevntoU5VCFfitZ
iaFVh4m4AZCOpcoPGTojZlW9uKL3Jh+AG6AhQS5IsiK+3ZknEwxVki4uOSvCsKHHzW05l1THood/
VzVu0WzgW857g7z51ailJs+PXp0qbBaAioh6rEr9UMbEMCDDNE9hoJtPCtv+pjf1Jy3Q+xOOTPM8
wJR98vsOEOhM1wBQJlE4NV7qddDSbO7DOvRMfoDVmIREjGX2Uwxgij5IaHrK7rqYhxJu1aoaFehs
rR84klqZhvxWs4DIoNlaRBhFzpfhcF6YX0jiIDqYMIfyoA1FtF0EeHu3Nukcl7ZJ3RBP2snoEBmt
5q6r8YxOddYQMj3owFXTcWQHxpd7PdiafxvNVs542BI+n9cnUpPY9sq4wtEa1NsgJCTn0KZSIVa1
YoNCCyY9YdOZWIIqZkZAnF4IS8r60uuCQFwQN6Df46iCgR/lzrC1W6RCK5xqpriF3VSpHrOOi3YY
n64gxQHBssbfrIIjYcc2JsfQorVdjiRDorLEdwiW4kYGlF5SSrUH+LG8dkOlnyf6woDWYnImZeNQ
kU5FV60tMTh7LFztHsdiifRgRqwvBjM+ax2ZyEof8lPa66a7KTRwnyuTW7RCCwAyEXaWsxpyzhLb
pg21B8gu+Tntu5qxfavf4lKULEoVFuEwNzsGTrk7gNDsrQPREuKbmlz/JhDoLjZMv+R9azTtsBog
r4lNKAjF3vqWRsU4+X59xZaMxrvAam3RtytlsodrPb51DMIPtjNz5xoK5uswbqdjl8YzLcBoAGw1
No2C22eQgTNLod0UtlQ7LQettrJC8icoQIoDJhObFlQ8cMYp4xTTqOPGI2piej2fW3RMQDXcIT9O
0zAfdcOpU8qDkTc1HhzzmocLLVOlKjy5tOJi6GCcEFZ6HRNkx+6CMzDqQ2/Jv0aXacjrFkf12bdh
Rq5xdy2t966XF1Of6NBYnYQE5pLGHQGQmWIoNsCNa4YkvcRnri70vpqydZoJ+9C4E/FFAZkM7jLP
pp3fZTd90DCqcbHOHITW09lFjxqdHHTyF4ic6qeqHfuJ95F+GGDh6bZoJPhVFd3ZbjZ+Kh27enU4
PdNWsDQk8chjvv7z0uQ/GIr/Dxp3L0SJX5QkL3mQvnz52oQ/liXL3/m7LLFYrJhb/11G/DXopizR
0S/AwwCZJCXj7H+VJdQevPQwPmmSGhQuQCv+GnRL8YcAN+/olCxMuW39H5Ul74sShdKFGTyXNlFX
8UmW8ufH4iQL5GSHmht9n/XsgGjHmMMMzBFznu5pYpq7H36b6z/LnR/LoPfME+Y6Oh4dy7Tg1TvM
9j8yT3IDxz7hPYE3+YxzEZL692Yf0oice7q+TkiXMU393whFPozyv18UgD/kKsOB1S8WQsgPFRiL
4dD1BeHEbWVpF/ihEZAt2w8a2uQ33+89NOf794PHjy6FjEED9cxHVE9fY7izKUnQ5MYXeFw1tlCX
oY2eJLtaWOYqahVoveV/hY4+PPz65/1weZhcgjrXopaFeeJyR99/UwuLxUBDs8bEyXFwgDhFY3DW
rsmoIVutKuqZUIzQvIwjp3rNDaf5LW6FC/yryMWTYUtDWEupu7CxeLDff4AEvZLf2aLyUDVzk5NR
PnSNFn1O+gho7BShmfOR9p1KWRETX3X7KsvpqAUM7VEttI24owAASCO64XmgexJsfv0DfXjev38+
yYvjmnBvMHF/+HxRYaFhSXXm5E7YrdIs7zeNNdqew2ho2y6g+F9f7wMo7PsP4lg6/Ca1KF3Qkrz/
QTSSb4FTdo2nzVx2ZYpOihXfzHa2CIJB8hZVfEs1t0n00CdYkCMlo2o8YSP4oXb7608jP7x+6EUN
tq9lxRGGEObH1y/rVFFrnZ94yFVw45R14BL0q2RzxPGugC3SY7vAQVg8R135xQadtW8QlNEqnExG
JL4T3uK11z+bBWwuJIs1AsHciMzHoO1KRHng2VfLqQEcaivgzw4OL1zB+nKR5ZV2yEKHeFwJjRtI
c+Gflcj0z7/+isZyB398Apev6IIJ4S4v7+HHN7BsWwHyK8o8izKd8V9e0bNv23J8QBhLvK9i7ly4
VayDoxfuJW4VmhfAIy7qzmRQ7Fvtocj85rUXlnY9E8V5l1qd/nlkKEbmQ5zekV9efkLbCli/6eIv
hkhbDGWtfOlmDdHOCJ8crhGC10ezaXSYpRgNlpK4h6fkpn82At4dM39cT5cX+t++LY4KW+As0nHC
fHi8+sEHmRum3kwTa4WTM1k3k6Wtf/2jfnxr+E2FzsuyIAE5E9kftFAETFGL8bk8cLfBs7YwyP22
OfT1bH11Etimv77ch/V6eUqZwuN0ZSHjHC0X+N4P67Uamyqcay5nMJM+J0V05IONKMjH/jfLwU/e
BzaGZYvlkbEh572/EkP7PDCaBpFSHwTn1M3Hh9jW07tZq5pjZ0TpXSbC6PbXX+/jIr18PRoKtBQW
gRucufcXRRLn6rTeM6+FtP0KLd2B/ZsAKqHDXAhjpSCAPU7uWH5K2gXiXFva727oz35hiw+hDFSU
NjvF+4+gDQuOWGcMXBdKgyKqM+hoOvypawmM+vzr7/vTi9m0zFwWHRpwHzYlImcSW8Ll9vCDWwCB
2XR9leYnFw3Z/a8v9bP7CaoXqyC9ecJ9P1yKUrhqqkyW7PS1fxayEecOA8tRk5VzNI0kP4Xw47xf
X/Rn9xO9oLQVDSS+5oeLVk6SztZgLzoynaM6aOPbsJqMak1KmH+O54l7GEHNguVTh0hG0oBd59cf
4WffW7Hx0uZSlqDP9P5+zo3j971jEVof6uC4EDQesCDrGBKamwyCGCQMmf5ub/vZfXVtaI7Uqbau
1IetDRKlodPwLr0gNt1LX+vZ2ZSsSDmJbD/+TWG1/IgfFjoBXlZhA3dsRbX6/huWVIoOTn3iCNiz
LiMEdlABf/eNfnIR+oCGLti3nX9HHoKLqK05C3l8gpFIHlFqLuiGAGbvr2/XT345RmNC0BOk0+Z+
/OVSOMlaqdEdGu3KfEwiogxo4ejMZxPQeL95NpZ7/+GXk6wpVJQK+iZxUe9/uboAlz2Obe3ZfON9
FroRwbA6O/sM2pyQxkq79ruiRw6u2eRq/30Suv7zIr/ZnWAfWy46Wrh7oMzeX1qLWQrbMa+9NLFB
ivTmqxZjtP71RX6yObFRYCclAEsyEfvwZPRGHLZtEtReSa/gzoy4ANKHJXAWxVSYtu3br6+35I5/
/EHBwfHCU0mxK8oPL1thgWmp3KzwcDvOM4IKZbXbUBW82mZb9Nl6sSVcCwQ/G/J7/WCDeSC6mHBn
5qs+jJz4ULB2nXM/al47u+5eWbBIpQ0H39iR/6tdMHkrP/36Q//kiTMW38ISea7byloWkB+21HlY
4Lg5yHdQHuZOISg+TwPkPnB62m8Imj9ZDiFKuvTfiTe3/m0tKkL8xfOEt8FvhzDfZXYcX+ANcLa9
WTU3XSumgzRapAdWV1gXAz2tf77f0PSSLlmAvMrged9/V3qtatBUm3uZGXRIS/iGYirdqw7AyJ8O
gP+2/PrZo2DzEjus/Gopqt9fivOxvdQqmQcarTmOudEcG3umNHb02XgMUNLGMHixDGqobLxf39Kf
rPnYcuFaKoFR7t/2cByZlRp1lZGra7H8zhQNczA2R2g90Q7aFM1rwml/V7z85G1jj3NNmzea/fzj
AWo2wzGcUj/zNAwojzkxOdcgcat7qEqQO+zsdzvbB3znYnFjZmI7hmvy+KLu//B6B5YtsnS2Cy82
jMz2RnzYII0iLfzGJgCcyVGutqjohwe0Mf61mw9uswrhBPSrwIqrb6Up0rshRisJCGZSyzjUcDbT
EL6Spkjtn1jtACywoNPcYj03UGJUvVeAkrhnZSmffn3TfvIempgKHGspUOjffFg7DFtvQInphSdL
jUDdMqV5TmNRewJh1V/942stBQFPpuRecfZ8/3Aq6ZTkqiQUt6jYNq0Y5t1caw2RHfQi/vmlXINX
QBDwQ+X+4T2YdOxIk5xS73vHo9FxHem+ozH+DOPfPPZL6+vD8guMTtJmoNLB76F/+AmzKNAGffTZ
VMaAE3ULYY5+gV3uRZ3qn/NWItMxa5BCV206UXR1k2N/0cMkvWs0RFDrlOfsenLwULeqzB7MeQQ5
yS1Bx1Zoxeuvfxi5FEHvd1+M00ulTbuOzd7+cBMqc2pgGtIQITMhOJWDUb6kyNQuymZE8YN0PXjt
9LAGJlQFJGcIX1sXtSTVSYXVVTybAXg6vb2pi5ZAQcVZpEi7HtVq2xztqHduBicf98RxEKeE9OU0
2FH3m2KFA9fyk/7rS9AvYC2Xtm5ZnKwtfvUP+3jc1H2SyLT0QOiirxjq7pMvpZmtdDR5iArqivCH
vrGz14E6mJ88CSLO13MFdpzOXuauqtFxgBOVoDa2aPnNcZmELcMfRzMfmYFqGAJNSQhzUdgq20fK
KLfFNLNyjibzGc8lT83HJRxrDqmMcYCEZErqlxAoW7RNsJgiz7H1jpk8jFHAKsUpSTR1oydwASqm
shgwRqKa+roKydgN5FUcsGyvJ4QSYH/nJVOsGtri1cLGq21AWEWbVhFl4kzmIgCN1dF3E/UgTNhs
Ck0fKtbC3WrV6PlYF7f4QH0gQlqR3kVpoH1x8FnwaIIS/qqa+ZaRyzddFHLT4BPchqMgdicBBFna
AcA2v5tf9LHWDlaMbLhNCmgXcHj4/n15b80oinwVnY3S1T0aCqhgTbqPD6FhEakH2MI+SLfpz9WC
3NunYiYqBfPNVRBWqSc1eNaMcHztHj9r9DwBCLZWhR7ZHm5p7Zslm3LrQBHpV3oSTe0Fki/3PoKH
eIUWLOV5ZQ67lU696IRb4i/bsrFmprekisVdSebkQiQ/EzjnIifq/P7FrYwENxRpDuuxHD43xWi9
8iAUEyiI7P+xdx5LkuNQlv2X2bONEiQXs3HtHjJDZsaGlpKgBrX4+jnMaetO9/AJt+j1bNKqLKoS
QRIEHx7uPXf8VhFrtq/jEnogW7Vk26KdQzFaCWcNDih+4LOdkh6adt9YO7OfxtAM2HGERZpjql78
sENO4rTNjchnrXACs5pn1MvvmR081m734mdp1i9ye/LtjWmDv1+gxxvu6p644HhIMUVM49R2C9uv
fWuVRmmx4YizJuMtSlbmhO8T0Gdxr5V5fR1Rub5GArS7XiHNgUdV7DUr1zdgub2bEZYBXvGi8b4J
gA17dDyoHjUOiWXffXWRuy3I2JGH2HJ+xVXnbIJmsHYYFakIHO/RHorvbtNku5wvwWPTJdWTE7vW
rp6oEluzIHO5wGoMcQA1JfogS65rQ3TloirNH9RM9RdpJRAnoWweaOWZeyzOc/4hQe4Tpea1HqAm
y+KnKegQwJIyeqBfO3swNDIY89icFsKY+nWB+mGNNRSJM8zVkpsk/EhuKiK0NojOxEzXRYwZStrZ
i7DpMIc2+qCIAuGwGgPsqAPt8/w6XfIR2xqN5v0Yyiih1rLJSssJCUsGJFkqRwAFEyZbJVMaXrcT
EWWuK7sbKQElkCufzuY239iTvTW6qP90D5ATDh+kBi3Gasd76/qYxZoApVWOpKpeMseNPVoFhWYY
sOyLN8obcj+nVzSjajsMkfE7IkzoTxA64bOmIwhATBVoLpFaDSvn1vCBuQXKju+GKVDXMFUlwJoM
2DEiIciYjij5d7ePVg4xZVv4q+rWhev7Q1XRsMNeOxyAx+gPtZ2Gb62hmesuJRZnVMOEQ04gFqoc
PoO9MrqHsunM3wKmxjKm+4oAd2g2Tm6+1qjAwp2WlxxGVEMzkW0k9fEqISIJi0eouF1FodqlUKX7
DEu7fQWPSIWXc8iKUsnJcdEovdsRRzDirBlyAmsGqpmk18t07SrCyxZZzPkswYjW3eh4LNlOZg9f
8sCfXtvINHZOPpirwW07hSmBvNVFWw7aDyPGtp7qJkjOqMtelJTe1aBjhiwr5tqKQK5hlVtBlSz1
vrfqZZcnzVbmUbwOBi3aoffuDo4f1E+aIx2YrY5DVkGom+oeYqbUyPbssFUkcAJAmTWJsTbqac6F
68su2lAPAUIjAXyD5BaKRaisJweRFrsnhAl7Hp5ZbrBZdNswybJfSCPix44q8ked/xmgA6Ops9Pf
9CatNSefV0l/DaS8W/mx7XypLRbfwQ2Q6WOqXqap7j6WRuZfNQ36fDcUOefGfcdiLi3s56Kr/btG
xfmhL7ry0ChbCwDc6O1X0WfDDcJ+sXQ6eeVUYbrLBpRzuWHBCqsMkNW+24Pfqsotr20Lh9vEBz3Z
XKtjtiuQFdrGyIS9B6Q4f0GoId56IfSEXMxePJLV5CdfUy2ON4lrNjvDhojOxFeYIJrxt6Op9kYb
Uns/pqP65giXQxPZxl9M5VTb2nPVY2o6/TpzNflrtPPpBYcBQu4y32IyT7+0rv1SVzJfINBEyN1D
rCSFchhZvTiDh1FLJgGCTdpK32y4ITet54DTROG+nMKkV4sB4vreGS2d2EV6uFgvJkTsEAMjcKC5
gaW+1pLrrLP7u3IUVXFoG3JB1vwPzsoMB3w5g0zDL3DO5lTaWTivFXzZHJ8EXx15ypOJlnAThNbw
VBWatw2k16055c5WrokNxe6glboqpNOdRw36JbcQ44qmZqChyVHek3SH7EvRAPBfKlOT0bZvDKrT
2rV+41YIN+QfwLrG0B99wfAqV2kmS2OhJJzDYPTV3nGSYsXdT69tXduNHDf8sNhv7kmfBL2a2k63
FUHvVyvZVel1N071LxmUUi4n5YTTKrVLPKYYhVxUhS5cysGfWiD8af4n1VqEjkI6z52fO8QeAoy5
7tIIwX5EZiSLadHNCG0BExWJS8uJvzJ3cCWLPeqkaTEUkXk1+p6L71jIWzUCjsOTMV1h6IwghxRs
jwYljEUNyh93mfW9Zh8ArCTNyeeoA762CLlXvUjx2pQOUEWb/E/bkShTbVVOVyxYv6VFev1EtXJV
52G5K2DVf0cRxoR3w5UqNCTpje/PIt3uOoTft7RiCw9e44ZrGjXj0huKeIXZ8kfc9dWrXgGIizEA
fY3QpeyawH0xlDEtvaREMo18uVlI3bXw3/rDYiwy+Ig5fjlCBuQ67PpmRTKftov60V+B1rOuA0oE
s++hbndsHREVIZoG+Y5ylpMbQktL+cgxWraNw0reTNDVQ37c5Ru0NtZdAu3qwUr66VZTIBn03kdc
1Lr+Q6WC+rHiPA6Bv0kUeJHBRQFw4e2Z+xANrUpbNX0VvAwxfQx0RnB3I1DjG5iC5a52k3HnkBYN
cU1UO7fqw7WVfOXrxyqem6HxZOMHouwHtwkuFv0uQQN5dBPWguSzPDzo9fTdk2a1QCXj4cFNsFzm
4HnJ3AMwq1V69UCB80doWfHWTXl1hYzqtQ2G6ptb+T9qNVJqu6yBButvnzjE0lbGW6A7xT3uBCQn
YTY9uEnzgt4k2JCkEn2R7ZTipKKY3oZlRo62mU9LoxX9CoVPQBHCxrryG6B3ovbXtiDIICiz6srz
Q2cji9TfkHm2zOAP7203im7YhGxJzcULF1ijQVbnFL6CYw0JupUPtpU9AdBWqw5AywFv3EjCbZDj
38EjxDvQrKBi/2jJ2Ka2G0g5N/mDYnOdZyr6FgHMBCk82CujEsEu9qZiVU7SW2sxjgVCuSHGicxn
MRjqtZnlc6FZ3YxxS5A56B1fx3+YWCQf6L6uSP8zYNIbRoTqzRCRr2/cgAROWxPPMWb9fKHQYuGO
NhSZGYWBvyUJ/XXeauImThu5NKai23aZpm1J2Sbiustc0pmH7G6IHfVT5cRzuvnw2BYB1KB40jey
jbLXtoez3LP1WZtF/1T6g8khj3Je0ggefhWG/bpO+uQm1Hx/pRPKaufjIdUR3Jlpr99WLal6sija
nVGiymoyL1pB9awP0Jusn5A89E0j4noZolPCEuYNzzY8DHZZmlq6yiZe26xb0kqtt4jQpBW59dM6
bVBn90ZQ0RIARZLFE1rSiK8izFaqJC3Kb/Em4supnHZt9qV9h5HI3QNP+mnUUfPS4CnZsaJ3B/hG
tMvBi63xZoQ/+tGJF6LMJeegVvJSo+n7Xmmi+OJHaM/NTsca5eRbsGXWVdMH9QqlSIWd1O8OWmfk
/i7K6SUU9qDWo7Ig0nPCMivhuvwPenXAL6OqWVC2suV4JdJ3ulnJW1/gGrMR4S11LcD4JdvyANMd
VHsXdODGCn3FI0uXUmkVJTiaVh9lnMU9Rc1m4PDXOwqlGglelDhrJyapHgktxeeA3Rdj6Cbrk3hp
1b56GJI03KmItbDPkmqNBNBe+oCSloI9zCrGdHUjEiiSie41Gjz1BIBmUxJsjMBgo1UQKDHStjqS
xTjpbkYyeO8xl4orejTVZhQWIjRfHCrCyfMV2Pfizogc4y6nAtwB3+z2XtIS5dmwI65JkX1I2TMt
GKBfNZ5HdmyUQwD3Bm+XajjxBh30qFWXiN6C6Totoh86HOrbtLS7L9kETTynwO+06ZddNvHSzZIb
L4KWibDW/EMIiYRXn49fJtdJN6YuSWbEVneVEkeNLWpoccjoon1GyZpfk64KKM3Jb5uue+MsTC3s
Wn/Nk6S701poGa00tYWpRLOsdVI6U4OQXDT0yRfVFXy35zAHvTG+26mCj1AFdnswOjNiY14GW92M
JG/7kKylHfgvvWHGMGmin4nTT9dlTb9yWcSTu3QhfC/srhm3ziSzXx211aZB1bA3TBXf93EBEs5k
zXV1ipVFVXE+sCyz0n6zkect+izV1oFhZs9aXQdXXi28TQIgeBmO+GvtJkBqCK77DsnIDy+EGNZO
ESbVSro/EtKoluybjJ0vbfupddjy5hl2Jjha/iJpshgbkkhdPh/x9Oa2PC1jdmaEdhQ+F75/bSQt
sdFuX2DCHppbksby5yyHIueCsFt1ykoOPWfha0TTkJJSUzyRPr0di77e+7YkEdjvqu9NGzZrvRpQ
oJaQf3ImNxnv6osIM+ennpYvpt3n1wTXK9yRQwWveogOPta6TewSs5mIiKD0QdTtdRUU9eOYNP0S
/k9EuGaKr2yhiCu6sgIM+mEo/0w6J4st0uDZ1q4vyVQCdUlaR7TocjVsGkuaGz0bJkx/8a4w8m6t
PPpYpgaAImxre5nGLeYZx57+DFSk11rgGmvoSDdaZDWPlkjkhqNVZDHI4Vbw+YtfFriApVVqNdUB
bx4tJGC6LgeD9zHyABQ9rI6vLiiVrWOrQ5vI8rbBUUrY6PDmJ9VvGcWIoiuj2AEyGjf65Otbv++z
A+hdgRZbie63hrwqX2ph0T2DspOvqRdXv5zyT1xhnnEc0oPNIEd+i3986ULP+xYWQK9NS7SHquvt
Awmt3f1kjnxCekHauEkY647kFg83c4PHXs/QFA/zXl5JAO707YKHsGfxAomZ7iKyUB/5ug5LUwGS
jEMAFIFK0Mlarl1AHWx4kyDcjURvlzUFYwEsOcA1umuhsdOJShC3txGwOMcg4d31f1S2aRyq3g+2
CZkgL3Sm3bsxH3xYnLF+7Vh+eN0X2IkQLBQ+CGNSidmhY3PZALAmfJsyWuM76ih8yvZYYYadk3j0
tWOPdopdvtJDfqFS9SvMm9Bq05l+vSrQrldsQZ6Kfsg3BZ3qvZsk93L2SeLWw+47eTMSP0mXoM3K
jV5MyR7NkM6Hw1MvU1aA8aSYHZCd+3FiLYFNAHWEKz1g2mqNcaHF0li3UfRAz4oTAZJzGzVSDrrg
oymjB7GyxGQsQwh4G4bpbwOvDrZGHLW3wIf1JVZC7L+ZuzRQYuHoTW7cNvreEU1PF5Fs+5yO2cbw
NWIvRIkFDrLrVPrtVW/5AUAL+77qC3A9FfRM9k7qWe/sYlnqg4mNto20Ncj24ZXDkWiZOeykC12U
f8BT5t8JkYq/xFo3Ln2qLzKCldwaIrRuWrrXX3MyFVgWqLStRZaZ8W+FjHzrBvabrxSZ5j7y8Rbl
6N7Qk3TvasZVWDivee2RyZuRaxuV7XMBmOsqhSW487O6XjlATteZ7zXfOgH0bzsGfbNWts36W+c2
PAwidh4JSE5WqdWWOM3T9gZaUALEOho3Ek/6m0XTFfx1Jb1VWXfqxiTJZO36dfTH9KLoFnaMt2Wn
1a0EFd+hZZZeURkUu0K5/g40hIZhkQxMTPk6NWxjPdNS8L+74PKvKilqcJKDe+/7IQc2vc8sLDzq
8HZEiS9qXlm2U+YGpX7zZQoicU+6JjRjSUfHCat2rsWcq3ro8G66idV+Tzo40zhXB2zqA/fwUYeY
oC3InhO/ItQMxCSTrnOfmwMfjGpkN0PdcAjasL7hY02ErhdAc2+EihY5nphdaybZPtd8ExZ1SX8H
onPwFURosY/dTt97RWi8AP8Rm2RKAAEGumxZWruJLTJH0W9VgMIwjlSzgYMFW9clZBjxaW8vCszj
ryDZq0ejssvbsK2ouVO4HzjMWMkKcni1CmcEnHuJRSGPvmMJ5++Ge4YVYCS16UZwCgYJLx1+NjLW
eHlkuk1GA359UEz93aRpEDuCxLxKg1w9xUaYUE3kI3vBDlgCuPnuKhG9Hi8hTbWQTCffdUHnG8Yv
Mk4rwOR99kPPBK15KYb4HjcizB19UpG4zpqcIsAri/i69hpULpi+Pblyh8h8taOu/FO3CWT3EVry
lRmDooK27mJM0HIzuM/7CDhMyY77Wm9RB95Ubq6ZOH0dsStnP9QYoaCdWBf/ANgiP4A6TIA3sfmu
DpohyQrxDWDrTlLlV3BHHTpFtVY+kaBmv/h4pX/quVJ0C4MQR1/RcEbas1S9wRLpVlPW8eu2sRZd
h/BFHxPSXl9SPyn/gJnT33jI7qI2SVla96ZmL1oZK1xApGQRYi+atF3UlsY5PeJCb1OzpaN/n5i7
QFrmIzD8+naUugUxKYtGnCVmYd/IOuOsqtdBiS7wWsDOku0sC/bD4TmHlY1JqcjQ6dp/fy8LmOKy
VrEeg5VIym/1ODikhSUdf6qGFa/PB64EhNmdxfn2jdNiA6WPL4PdOLjDcxGYqb6FSOEf4mqaSqBU
bVLehLmrk8FDBHn9GKseoVCgh+HWzTgmjbpO1o9drKAE2VlsbzJQtRCUCyt9tPQ8TPapF4CXaDqv
slY6qJsIs+4chhP4Np0Nk7c+aGOrWtU1h0J8ECSiyWxEz+Z7QXblEgT2SCZHs1VtBn+hcVtuSD3W
3FIDTRb2BkcZ9oZZGhsbDsyoLDKSyB6TmhMvwF50N5aBO6WPtDTCr7Th2UH7Grbh1uj1t6J26wP9
83hDOlX6QlYouHPf4ZwphZ24DXLSSmrMqrfGOBN5nbiNrnyOe29pyPLXJzVKAShk2hw2wTxlRx/c
DAUTc4lAHyGe36pvAtbMjR+Tcu+izd0E8K12XiA4xs3dMfxhaGF8jX0ULU9nejRoKxg00TKWbJDW
CU3Lbql0vylWOpzMRzdT5FFEdTJmkDpaZmMYOJxT1h7/WGEFvm5pjb/QEQBPVEWqYrFI6+F7gWXo
Ke7z5ifx5aZLi87SvmsAhr86hVU+0dXU2NyNhVhFXmK5CxTO/XOlWzhDfBoWiZF7L+wZxK1rhUSo
pgme4kpQH5RkBvKRJ/Jt4dasVxybUo9D1kAtlKqw3YAcQ1JXO2RKDBp1ZcNCest7gJt8oDmbLOM2
RcNoGSR8rkwVcHjQQnYNt60LMEelSeQt0waJDh0sZlbVxTaIAFYT/FwWD6KMIZ2JSk95mEmsrroI
ea41gt0H0OXz3aUZnN1FqFtXJdiWGz/103u/yYN0YwT0VRfawEs/8bxpgJKxs0bBMMoDChXnxSoz
JkEt1LfUbMQvYcn4miAwkzbk2LM86MRl3QAIcLH0sTMnMGKM4pEzBp2XB3gMzxQAIHEzTur4T1Jq
THnXZwZqquQh5C0nR5vabpF7dLEDxzfHc/oSdr6R7ehR9c/kt8U7HYHDHQiG9JHj0XaZgk9947MQ
3EhXpI+j45ZPie/J+hBhJf7FZqfPMNo1vBtRgwSZgmDSEKlqBZVZg55nSx0dxpvCDsxiOdFH/JqO
k0mdVSiz3uNIkQ98ikqiIKskiPdiBKZfeS4EoJD3I1v2HHG8SdKhviWcXpFUwNs5OgWxnypl1U3G
8CunU9xOFyxBftfDtaLokOG01jkxijd/D65bFDB/lB4W5roIOpZ7oeCNLMp4fr/xkrXlrTfLvPMR
w+osZiH5rs6hZRtJz3rPIPyl0EheSaSlLdz7ZvXYWGPPUVRAsGM8r8w5H4CNPw3Dte4ExLbkhXrI
o3zg5MhohjVFPV+gRPBjOs76lsSP8UboXsU9QPd7X7swrN5IDUkjtpBS0ESlrz53qHhIQ5Y224J0
X76qWSa85WjGIr2T+Ki2JeCSva6pYu8Xmn5oJsmz4COnYMGa2HQrILjWxhn4cyWnhLW9JynhLnUE
a2Q0QZ5dY5xnEdFLzQJ5V+vbNFblygk1+VAxv+/KIQlueuwp60Y63U4LoTupgZp6mRUTN2k0I9jH
bkfA3MrNczqtueYF2mHMsOUuioIJZ5I7aS8J/+y2psmZ64rECYptnS7pVnJcc82B6eTBT0hYSXKg
nDEnpiny5qYtnwayB0gOq4R/1yngR9wHsZuTaZeJlVWw56oCp6lTO4eC8wTMsTNwyjSU82Qzu7cJ
McUhdVnhfMd+O1fJxlTuVNjfxFlVd9cchfLJagQi4znHeUXxEO/8IbZ2LRCeTRzCV6b3YAxLBYsZ
Rg0Sq4Uux/7Z1htB3VjxkXI8C4GVNaaPFFokJFD2MHmb2OeMEsu0CWcfWi4UHI7BrtjGt3cjaXiL
XkmbLMO6RsYfDwZZ7M1dC3gUc6NuLETOt0HTBiTQatAObdvDdccnGG4caRHSR2tc2w1pSQmIp5o1
XsvJQYET7gC4+6sR+f8Y2adRgYL9WbBtqcaH32FUHFv30cr8l5r0HUF2UX3n2PdfT53Ff/9/PXUa
tv0ZAGt7wtTRpfx1JPS/6+Z//y/Ntf7D5wTDhO+NStglc+C/XHXOf8AJ/mvEcdEN4WVAWvSfrjrN
smAEGAaddxf5OAux+xm3/7HMC0maT8eS8W0XnZKH8P1YemXR6IvNsMJy5TQpVBMUqtW2bXO7OIST
w7L2z525f6+zfT+cbZMRz1AoP5AVz5Kpf9SdCF+DNmmY7bjrRufXkILZSxcITDX7MSR4YboggT3W
Sc+XBxoXygJXyJkxh4vH4+lRDrucBtOi1PT8ocH6+FRGIt5+fFXHowgLa6Q/NyNQH6H41t355/9c
VTcR0aW3OVykeV85gqVaupZ9yRN1LGj8z1Esk7+eKgIt+4mcrAhqRQ2V1QsKT38dtBpgoBzEANUR
EdmJr12QjL6/KnR/OjaIWf0HrulEKodAx3X8gTYtez3AkF4/bGTKh++z987B+e26LkkzRLyfiuSM
lnoDoBc9bFuar3pUZvsGZcLq41He3ztG8R1aNlAyiNo+0YVRM+oSmVSFkd+WM/luKKilK8cBBeuP
BcGJZS+fPh7zeK7Pz8tB6u3AF5qtDigBj2eFn1ulyrqRxkuZmwddI+Owo1680VtPXLi8M0OxxPBC
zepeU5xODVNlepGxhaXyppfNce20UfjiwJ1l6eHjqzpzJ/HH2Ai0uY1YJ0/upMMG1tNyAmIInIj3
bRSLHZuU5touLP+Oj7B7QUV5Zhb+O557YgoYcYUW9BDogOfGpHaZESiN2BERXRjn3C10TJTCjsnl
wVM5floE71JJFwC3/LSUhOvFUzzO+53pzQq78sJg526i40Imp2MyS2znn/+zYPhlJbwawBsn42ay
arvKvJVCBEvH9hAHDOQ2ffzQzl4cNhfUkeiUhTh5lTsbQ2QTmVQ9aWujXQAoFDVsB8IIGvDnhxK6
bQFqQDiMoPf40gwNQYI2UFGD6QPtaKbito5pvhClVl14webF+7/Fnn9fMGQm/z3UyQtGuoOqaoOr
cqbiTko33HrgiF/I67GvezspXyqv/frx1Z2bjf8O+e5GRkSJJwY3UuqznJRzU1Jw/7PO+n+K9c+O
MpPrsbvTezydixzcyWqaE8hV5Lf3pLWhWvFy64Lq+uwoTPbZJzn73E/erMAhEVr6HMKiZ5ktsoXY
RJwtXPg2npvqiOKhEmEixNdzMkrFKSiNegpurfItQbc7TQ6pyII/marlk8961Vx4uc5Ndm4dyyG2
CkEX7HgGxphMq0jMqlYKsy0UkG/wd36gJ3XXn58Mro6Lfv5yeeYMa/r3LRYOO8zeYcmQqPWWfVZ7
Kzs1mgsv1Ikxe57mAAFo2aEQwQ9jnLowJTvyNnVyxGkWgMA6t/olJ4bxWikVbvO+ABYunG0QJMnM
Ke21RdmR6zTBB7ywiryfMIJXB44DBzJ/y5Hj6/WjTO869J8LI29S8SWvbVnvpdVm9YUn+FeFf/xm
M5Kg1sG5hIz7tPQY6LVBT+LMQkYyOZAX123KEnFd0VU3oYCbWdVgIStg2QuL8RHFkmHGM2iMxt+3
o1ZeKIXerzTAGLChU3CbuCKsk9e+H6mPtI4QBKV7vQW/x8+AWpOja61Au5hqQR6beKjbBnHKZ+cY
I5seX3fsQe/LoznvMOMICaWUVXhLcp0T4OdtfuHJnr2+f0Y5+agj3ya4tmTRJoSyW7XY3pccZWvk
/iK98r8VMQzh/8F18YC5ceQlodY/nkucHgN1ALC7sEav4txsoDFgN5eCV94vPtw9gffHw3TO9uvk
O5uT0ZXUbgM5M/TFQ+GNJVKnOt6iv49/NFE1bT6+qnP3kSkrqJod3pPTFSFICnaKDl8kEfc2CiKk
7lcmreul52X1jdmNfrMaQqrAC7Pk0rgn10k09lCWhU0HMENvFfdI8BSiqZu41aorFJE2uFOS5z++
2HM3d642saHO7jnrZPkblJeBScu5uYSOfW00Ym/XcKDjbZ+jXYK0pDWvH484/43HywK2UMPAvmPP
JsrTWrAlQjt36rBcdEGdr0RZViuLIFA6HsPny87ZIm0yebD2C+c0VAU8yZT0wlaLsW/TtZ5M7QY0
3ueLaTr7+E1ncxA+W/vkudFpLArbHBUpSqrfWgmq5yTGDFLCIU8r/cLsfL9+H482z6J/qs4+NAX9
clYrEugDA5S/m4hlYFbTeGFmeO+fE+YqjmiYHVAO//pS/xmI9zhKpZwUQZt6fcA5k9G3zPRDkTne
WiEgehp6TUMnhbmt//yr4OtzW4T6mg25dXKRxE54U9Lw9Z+0xn9MS8e8wxmLg8V0yj0HCPhvlAyc
C1d8ZmYCQWKjTIUtmDcnHwj2JKKxjJ5S1EB5o8ABLpSBrCLSu0tEhDPvOj6tv9U19kY+j8dP0UOY
ySm1oqCSRXcl2rLdZ1bjHCIgKrNitZGcDNSXvFVnHiktDvoOFCIeTvp5bv3zSCtZmlPTMCrKaqCo
SAG9VR8V9YHDHFQKoEUXOe6KZRl10YUn+m7azh9dAfmClqfBN/DkiTpBnyvOWeG1xB5RDnpubejF
dJ/y4lLOMArdhxlpMROJTtcWTr6tqp+Ys1MEl2UBMGVascUF7aHc/ILx+NwVsbpQfnqz19w4qVAT
O7IjB5fSIoHjoRZlq01vnWYS9f3J9XK+JvwEPDI6A1hwjx9aRGaq1+utYlbiDUJ5a1/paZvty6Gt
L6wt714AhnKZ/7oF4EWndXk8FNpIFFxZxlAlUSK0PbSVmsZvstDHC8XhuZtHLcQrgC/VB4BwPFKZ
eTIaTAVhH8L3utKodSVn7xde6DOjzJ8ZPo3cPJARJ9vYGlejX0YRS5hDdAK6YgmUKvM+/4AoqOd+
HmN4IAGOr2Uk9cWMibtb9E5HcclCtS4GL/4SlOH07dNzAd0/18M3gF60c7JCuWZWSi1MUDqWLf7E
hMj4xCL3iJbI1ccjnbt1/440//yfpQIxUkngdUyaiOhewINaa1QU6sJ8m7+MR6WAT9HBjpL1j3WX
XvLxIBymlVlhaEQhikK/LuOhfMzQn+5RfNvTAiXXsP34qoy5In03IrAmggpJLnFOt2HkccRpXzKi
HfrcwNKQqyHnMJlQa5OoDieQu3zoQpCejr/N9dL8o41kDc2ITmn1ycPHv865m8yDFICA6c/Suz++
/jBPs9YLmDmu3xEMqrR4TYvg9+cHAdlk2jil6Z7aJ3NGQHWNakXe5BBVYNA5gBbNqtbJJ7zwHpx7
mqTY0csBhYNr9+SbFthJrluA5Em0zQeECBZhTT2uIw4a8wYB/ucvywNEhfUElBKv+fG9a4da4I4p
yPNunOAq6cZyr1hFV/+DUWh4EPnId4tD3ONR3NStrDFkRYzrrLouWpmtB8eKLrRjz8wDbhubKFZE
HtTpnUvyQkvwQc51qitv0x6JCxJs+dlWEQdNOh0Ilg32Np41P79/XmkPCkwDfgXdFKTnGyQLJtFb
uXdhzX3f6ZiH4SCKs3Uay7ZxsnJk+GgcPXPBS7XISrTRszZGmR6KnqNZoXe3Xu88KE0PEIO5wRX9
7gP5qOrC9+VdfcUvARgQBglKTygBJx9nDJ+t34QphYDoTGPdDLLO7+3B0btrp8VDiFnKT6N9BXX/
Upv2zGvAboCgUCS4DmXWyWugFRLDXoY0ZUSDnZBWg1WsV9G1ZYc2pHuiDT7/JvDxgTWOsZwjstOv
dmtiPpvQlC5s4mMXfU1YgZtNl96E+dc+XjkNHikdMmaQgzf25E2g5xwOFQl+4HKjEKqBW+zJTnL3
yOPlhSn0/g4ylGdRJrL/MPXTDRVrpdArhztIklNEdjzicjQzkzQIQMTeLPusDy6853Nlc3p1vHlz
p5HlC1fH8bshk9IZwtIqFirP4Ej4pfNStv30o2xJsMEFhh/P1IcrJa2CAFyzvoARfD9djTmV1GSn
QyXJqnY8PHpEHedZS6BZWoWrVLi/0sp9w3BL2BVhE4vWvlRVvl9y5hHZtHKaNhPpTt7Suo9i/Lik
vqGCZNNatu2OVyW/8CTnSXFyW2HzQHABQDJ/e04mjRk3lkOsGBKzWKtw4OVR9LWcxsxeYX+z78uE
zBU835KekZum9aVvxJk5OyeqsoW1Ob9jV3d8W6tJuUmOmmWhpUG5cZAYNUvSF+RTUVcE0338qTiz
8HFUwlYZOg59FPYEx6NZppbYgKp58UV9z7qYPBlQHFadXaXGyq6l84jIha3yEPR1szGDIHCR5dbl
M7IZsqY+/m3O3HnOYxEDeJTXszrh+Jcx07qpAGLMIlmSo+mfNz96UltWCBnB+Y8B2dXeC5pf+elP
GTeBY3Q6ZwgDnFMknp75qUNWBj4Q1PokuYWBBYu+M4jW+fgCzz1bNl4z5Y/tJIzi4wvM8jwOkDgg
ZCS9/hk9EqE/o+EHVw0efnf7+cFmmhkdSHhWln9yNxvbNKUGKgOrt9APyija2z5HZdQJvHUfD3Vm
8RPzEBApKWvoQxxflxHYzoj0ipowdoNfMfyqZ69xu22Sp+mOA035+vF4Z+4jPXrkLaB7TNyyJ1/K
1NairB0L1nWCklaa5ACzqpCnFvw/n39kMxOMTyKXNlNTjy8tEpkK6yZGZj7aFQEpQ9sGHPvlFm6p
nF7gxxd2Zk31qKnseZXT54bj8WjxkOM5Jgx+YWQZKUOFrIHrlRz8LTFmEBI2Vp2+LfnWXNg5nRuX
diNDwgxCTHIyV9qmN1LTAi9g9DkdnAE2xa05ctBYwXx47gubSOJOaheKuzOPEYECJYBL8cU/nLwO
ndvZWYOJiOA5ugQBfpuFSspi6brobD++sWdmqMc6N3OX6Bqjfjq+sZPVt27X4ykgdmlapohRt6Po
vF1bBcTN5eElwtu5S2NbPR+f0C9ms3g8Xtm7YTl4xBYV+O72oGrMv5j6h8mL0gszdJ6BJ98rjyqK
swYXgDIfyOOhbFGaTTiCftDDKL21K9pHYBzk5uMbeHYUvruOCUOQUupkFD1TCQEBrCYlWXTrMoA+
IjXZf7oXZnDoOEN6aeI6EJWOr6WWHL0JwHiLMnUwnqBsS0dQGZyrrUBz6OWFJfLcrKBDNe9jKCps
7/Si9ElUbcS6pTXNY9dMX7Ki7BeCemrhlkR4fXwLz41Gj2+WUNEmZl93fHEqr2NhKV7uaiS6Io8q
CwZd6O71YVBXUw+a6OPxzjwyVmQ60b6Ohpce4/F4MDFUP6A+W/SdUpzLSt0EIVMY/4ezM9mNW1na
7RMRYN9MSVaVWquxrMYTQpZl9j0zyeTT/4u+d7BVEiT4DDZwgGM7i2Q2kRFffCv5Kor4YLIzxJYY
I0dr/+XU//eStnS2kU0563iREjeHGu1A7JU4OoZ5ngzfP3+qD94iL5HS5GZiG1CefvtUyWJgH536
DdhT+mhjfk7/0gy2gxWHRiKXzD940M+H/GB35MQmW0pMQnX4+NheW79eMnyQwwKwLgZGaWybSU6m
1tF2dgKeclmMOf58zI/eKUG1s6WgtzzT9hr+c/HNpkLrakiIdBpUZybVRNrw4LqUtvlVgv2rkban
/89IbocsDFUQLf1iyuUpW/VU7RpIrvS/lh2f8vMH++hl4npLwpvYhDPl6MHqafCrbAQAOS0rBqv0
KlyvbgImxBn7nYaH+JnX58nD/zCou20rLAduS0eDDnUwG7lvNVBEeIk5UpAftXJ/gLwb9vQcYio6
ZvYXY35wPWPjJ6rGSx/Zgn30XkcMGEaafSC8AUjGHqo5C7qlelD4/b20tVX/dGp9iB1NR4M/L/UX
m837WHqrCrGFElEj8D1e/LoNFdOqgAEKbzFuBHj2sMqG9FlLenG5+lqyG5N+vMQe4Z9LDNt0ZaUQ
R5NQOD6OmskOcgxt0YGbCIcoaYCFtgrz5vMP+n4X4NbpkYdEVkYe7fh8lV5DV6uZkbBJRPYzXWnC
j6d2bJu9nSztzwmLhefPR3z/Qrd7Lik1z+UMdI73nWzCqUwfiCDwv8JHpc8b5zoQK8YpA2WVvQPc
C2Jfqssw6ZLiK9XCR6P/jeL/ehQTZ79dpFLDkM6wCUP1rsuq2NNYmOTu2wys6VzluOU1yQr2eNG7
8oRksfH6+dO/3yRog2Yic0qSayBT+nZ8eOE5YTKbhLmU1in/PZedPR/MzPf3/zwSKVIyQ5Ry/ibY
347E3cEM6FBq0GYHXhPT+Tcr8ODU9PeuxCfyi+3o/Sq1mEcIZje5GxvD0YsdCw3W8UTbgmtW/W8O
kLjEcSI2yoQM3NS0h7RW/VM3e92hgIV8//nDbofV29iN0Uml+wTfHvCVo3hnEq5biq1pAuVYcW50
rh46RWP+85LcRvEp9FPtQWJ6FAiwQnxU2jMR4qzR7qjsb9JftNP/4VF8c1v1qD3xIX/73Ua0fhqq
NF7kvHbXiNIT6Hy6jjnG5+N8sPLxq4UZS2MS0sHjchL1U2yMGrEBQW0nDrD0O9BClp6i91vOfMxE
/jkkRQeHPxd1MloW3inCxtRUbb99Ig2y+66SPhQq8l67Ol3s688f7aO5iPISu+wtYYku/e0rrItc
575FP6xHK+ipXvR2RDKhjk01V6fdOOhnPfX2GwdHv6fMwyjo8+E/2GMI43ilZJ0QxB9rg52qlEg/
CL6TJdXMsCejeG37lUcec/GGO9PUHBniXNHf4cehhi8e/n1cQIRFr8RWNsZO9Vgx1WprR0m5oq62
tvoTHwPcXWOyGCORpRV+xcgMbyFXO//DhsPA6Av4yGw7x7l/eoVxiJFcApTRj5HGLzyV/po9Gp4o
v4hdj5Y7Kw8YAKpCLgBE5kR2bz9wIrOmDmy14aFHJzb8ajwYrfyKA3Cc1Pv/w/jsZ5Bs2LSP5lHD
AaXnFuC9ghoFFFYRy3TFbEEvtKh3R/0b9cTmrLRwtV+SZd9T7bxJxPSP0/ndzzjaEexOnyeC2zzO
h6EOF8ejSxI3vEMLSTIuA9xbXYwtWc0k3hAz7j6fzUcn1t/REfhtzsJkUsngvH3XQ5u3GJmIPPbT
VJw5PUhlPRVy3+byqzLDR5/1v0Nt6/q/EfRqecqpZR7jsZ3vJgvitLmM7RcH49HG9/eBwHXwSYnm
uPhs//9/RtFkVjq0cWZxkg/efKajgk2iUXXlcGqpItC/ex2mIv92dGyDoqRnNdLMpBPOHgWxlrJ7
fKIDXJySLL10kDfFW+bq3/b0v6OQzzNpg6AfBzDW20cTNIskGgmmOFgUwAVhVFZ5Mlm1h6tfNo30
AHkdO/7nE+Row/l/gxJqUL9gbC4jbwdtE49mfQUHvF70IqEA3Il8jbx1nDEFLPEICKLJz+R8SHF3
Kr944ndThno+cx+1AmJ79tqjI3mQk4dPZmNHTj+lJ5jnKoyx+uSLUY52dBtYHSJxwijKtHjBHst9
RJXTwNKaGLzkKsX8zqraq6JfcGV2F203Kk7ruumavWWu6Rfb+bvlx9BYim96OJNyyjHxJShaPSmL
2sI5ps2Ma5wLZH+fT9PmFYHGZZy+qEZ9NB7rgjOfWA65+tEaxKemMhOtM6HC49Rczau/WfhW+Bau
Q/z5xPlgKHL3eLmbCJxYh0e7eEdH11AiqYkSbh34/TUrdgJAeku6a774gEcRwfYBUUFQYuc/z+Fw
ejtHi9LtDcC9PNWot+cZ9iQHLcGU24RCfDtJavzJLMAb14t1MVvO/MVHfLflbMNTGiGoQ7nDTH07
vInPHjFwZkZMUv+grZMZ2u5AYlrXLOKDVr/5/M2+XxVQQ6hBcxBT00Qn8Xa8LqXVu0jY1syqtE/K
CjesPs+mL17q+6d6M4p5tPbKwAq0vrSSiIq+F6W+i53fgvLOyIIbKS3ni33mo+HIzm7ibBopeL63
D+U05E5z301jNjG9KfaYqqk8izKnsrDVACOrzGanpir/CiT50du06AREBouAkgTW24Ex8WvQ8OMQ
jdmA+5SVlDGxjbj9109GWy2iaDI6VIBY8W8HqVqFvTpUv0jxOE+YJDYxVYzuiwzc+0ehAQJy49aW
AcTp+BgqpEzSmW52jOmo+jh+3u60PDdO//VZGGXLEVESJTF1nJoaW2umWV7bbFlNIjNaXve5Pn41
H95vHy5bIldcWjSpuB7jDkjVJ8rC5iXG3aoNs0zneJuN4mRJKNZ//kDvjrhN0URMhfcbcAWyUG8/
ztBuXbZ4Z+JHNaUvaynqO5z9+z0+Iks8+q12lpJE/WK+f/R8KCEs6rfIAmh9PRp05QWnPW+xyLOe
kjFS9tFsvM2RaP5iJX80FCuK84X7Cuym46VVZTKn9YsKDtbKV1gT11ErfePJRmC4//xVvp+BW/ce
GiQy6lta72ieY3KSq074ZdzNawuXuPozWO5X0oP334v5QDkC3f9f2t7RfjuCfp1sOluZgJ76Idp1
jVfNzi7oex0v9ayrLpu/Zlf//mj/HfVon0hc1dKyleAZasj1RHY5Zh8gtk8+H+V9LEJRkwwaxyYt
6NQ3304LZ8MHYPGRx5ov8uu6FGuosGOParszzw2Mc2oIcIkFnm1Knj8f+qNvxyHGzdYkBkJo/Xbo
ZR0hyWB3Hxeuu8QuVmUX5aR/lUn6cBSS2lT3yfbSRvZ2FPySUDwluAp7ppR7q8MkBoumr/K676c8
dxo2QnBlpEAw+347SuvpeIdjYxZj/J6IQzt3o7lfMaIDclSb0/TFlvj+8GI4GlJwauAWxW3y7XAy
hXLeY0EeJ2tvYybfrzcNAIy4GLZcVSBk8MU0+WAJkPULNjUKEce7b5VNtq1Jb4YA4RFtTJNBzcrT
Wv+Ei8q0x3zLv5DeONa7z6fIB6+V/RjRDaPCbdKPPt6kbcEXblVxyuEDeKBYT5NckNJtucx/1TT/
wUsl+IfEtm3/3KqOXmrQ6MrDxq+IRxhfLe1nhH4R6gPfjXI3GLOT0m7hhvzzE3KNI43FAYcfxTEG
1fbmeRyFwGmbYmhEbim5c+fJOlmtVr58PtQHK4HCFcucRDHl3GMF1SQ8qgCZrGN09F4kjc14Zg1+
/y+DkIkmz0Er2PF1WDe6FD3fBDKZPo1d1uh41c/B+sUJ+m5ekD7hGKPuR85mE7q+nf8LlzeKi0Ub
01ve31Sk3WN9HOZDhtntw+cP9G6DZL4DxSb0YH3b3NfeDtUMzbCJq/u4aB3rLkGZlZzmK5BsjEKT
QQ+wROpnP4vsuevLn8UsAuuLKUIJ9d2n4/6EVJIAeVOC0OH+9kdwnStp+iz7nXIAAw0hzAKwmNey
Wse0jNzaHmscyPJ6xU+U/smxqELdr3WowQalu6TfBblu1Mb3tbZU9pyXaDHs07nyO+0+87DUnR4w
xi1wOPI0OWq/Gyz08BnXcj3BtQj3Pgy2dvqc6okVZaqRMFAmSbm3OExYs1l3cunw9orcLJu3P4+7
pfXUe1k9/TEmvZsfVnN1rW9D7Q317760JxGZQuXGrtDavId/ZExFfSa6Ij/TvcIF1wzjVT0uWTNR
IG9EOuCjadp5g3W0Uco5CKmw+cMlRlK4JRRwePx70jumfe6mctR/4+1pBz9w58+sImxpi8IUlzdT
e7EEjCAafny7JGfdUNRTROW2mb8bSnNpl2ynAj/1miI5pnAKQ70fi20NxdXQOpp1UgWAQZyYZ2md
p75Swlpjq58XzzkZsIxfrd0ki0WbokqvAts7GWCXzwf8k4sV28WFavXOULlPM20dgGEMleoSPW4z
TOdvW7Eaze+qa0CwHyYsaR76keusjKuh7bRv6GXb5NuUBytiZ4EHKBcVOfJTXZQlj4ZIdZpaLQg8
6/fO7dC0gqj11W4Z9c2MFAfs4mbcfGjqWLM0ETw4ifLGn50YqkxEJJka8X1sC5Ku+B8X1ZBxlU0C
4wRbyGm5dfNlKrlFpKvoqVcWugZSuzIHsT64kGLTH7njy17b4yAwy+oUzJfIbrxMdJDsaJvx7Zt5
9tpqDqcqnVURbVVZYuxcuUv7MHh07HPvarpgul+VhfVsmEtn1W780UqrF5sT20wjDNB93PnWeShM
LMGk7ojvrZvpzqsJmgSD18aEZ6hHWSq9IotyXw7AQJSAHD/FsMJnGGVQ0mFEFYmq0axjheavB5U6
TfMEJlrHUR+9RKY4WyrhzeDYbGnq4QSYer3GHRQZ5EEbAzVaIS5tg5NGZTpZYghzfzWT13FoTKzj
i8SFKxtqShn6o29D16Bn3V7WQeJSqvXqqcuC1Tibzc5eYQINIv2OJ+/U3NHdulSxEyQaLvC2tXqA
GKekwcYyV/pl7acYN7Psu/W+0lCPTHErXAYf5t67UKpw7fup8MW693FtC6wI2d2Y4TydtEaqnfSq
ovIaNr2t1FNj1yzUfa0rbBpwndVXJCINnpmDfm4NZt0F0VYCD/Q4m7RslDs9w7fND1ezpBZwLjQ6
OYPIkLVYfzuZRhUrTrIRFVBotEpvbVzlvAZzNHgOqzJCjAib+QmFpVakmMLyHBemmWqoVPH5QZYM
NsNPy2enH5Yuj7xUX/VbN+swT6BrB4vOIlwnJDI4G8+dI17qAndqqBJmGgwi2vQQ43jmGXjCT9/K
Vneq4XSYqqwTh2GhNRjAD5cCz407y02ci8Yq3FrgXZRnTXYKwFoUaKSNYOpCCw8bCHG2pnVllIvZ
78zT1arZvn4klaOEuG1Kqy+D3dgE3mz8wGWcuw/RHRjDYqtJat4lIKRlOfcRDY3mrktXe8YVEFj7
bhwVtkBxoM3FcI1pqepPevw8ctAD9dSWBYaf5hz89muTmsd+KpT7Z+ry2TvHKXnUf8JhGdu72qMj
H9UfYiWEhzSStr9Niz05NCXRQjQvOKGe627nJXeKC7K416d2qA5Vlbrm+ejjRxWxfem/NhPfMcyF
gnufrNVhdhIDk4i5TzGXS+f00k3M7Cqg82Bv4ix7RV0NBM9mGzk6d37u1LAS3GHALZqid5tduZ2c
ad7trN7WHk2L3PcLz5RbjxvWgbSA0LTgwM+i5GBkpVAROoTKOiC31qvzUTWJE7szYXpUFoHZP1rC
9DU91Oq67y40pwyqW7PMq/7C4AROrns7X9QF+133iHWmyu7TJuiTF2/N/fqmKDXfu5l63NEf0QL1
7R7uX+7FmdFJdSBWVdD+lgbR6K7X6uS1DUZjuEa2mtf7JYXi8osp2zLnEgO5y83gmk0DxM4uXBoL
B97Drl3lYL3mtiQ7DbVlMJnVzBF9uXGsmvKUhl+r+70BHLeewdC1ae2H31eV90nqT3pzYs+jO3p7
He7SYpwsXBSSJVpnjNr/SF/N+qss7b6Zw2wybKFFI9ae5i9zWBZh0UEPX2SN6dCQYMtwQkrTJQyC
LAdlMLfZpkodgD8tY+Sqpm9ePbhdehViSD3SLZul5hQ893ahd/debtc5EUPLRM9ClGGri6FlqywH
ZYohsEdmI/WX4eD7sqIHnbpHf5lrzry55mZYBvntwn6O9GAUTzW60CGkhwqAowlJwwA+tlWCW6PV
KCRhmoqsCEif7d8vKYXTe2gQ9e+06bAv7e1KlmSDO2OzoTb8yGIuWpHXp0P9MuL+eIvAixM7qPVs
uXEbzOJT1ldyAQsnw+peZP2jb1D45YCV5dOIqOe2Um3x280dEHUYv1s33Ty7NzSeptPfY+Ep9Y0B
j3pjdM+auc/EdyIFDN3hfQX1oV8xtzhgaJJAI8C6fImsFh7ayTrqyFqQ+9b3reHxsdSqnQ6D0o2Y
3GgGg6rD8SBCiIcdgdNXVbEvXCfB9lNXddgBgn3ONc7v024ye3vXZeOMBHua6t3QG+Xe9RUWwjZ2
xQcuH7iGdKrsoLihC8rirm5aPZKIxuOB6oU4zBxvTxZazA1exxmDlbTko+SqwhkIIIaJdfUwi/J0
zKWngEr4aMdwiwtSHISWWcaAMMblLMX2QoVF0XgnZT1MIN/q2TdiKFZBEhrbUJFozRLNhyESO4I9
AAvbWswFRJNIs1u2O0hwVtvI0FTB+MMuvPSHA4D8T0Zl58YYsD/hjWgaHJkcTG2sewMACHrD4VMG
/kiwinFM5150Sb2UN4A5mvFg2mPRnS4tPTp7YU3m8qOk07yP7d7T8rBwxpkyUMvUdMegtneJ8vU2
Kvg7V9t3IBOuSthDUwLmMyJGab0YrmYm0CUqeD38xFpioSnM52B26vPUagHCoWzOeQbgdtYh19ae
rvI1L362fJo8yudK21t0fjv82gZJkeN0DbK/ujQjLjs1Rq8V/5M0LDF4WvpNFlqYld8PZVEkJzak
IbzXiVSQYBQgsqLAqLqrsnL9bO+ZBZ42wSjcaW+1o05JP1jLIGzXsVVRJlH2hppjZCC2sUtwdtgI
d7ezN9bO97pMCyOaXa2YwnrxoMpAjFiWS8dLO1qtU/x1oyadPSNu+Z7dt37VzZM2LWrnFGPsJeEv
wSKLK08Ya2jRGSTDyZvYzMY1tytAkVK7Aj+mt7+MFj6B5rNnhr27iDTO0p5/1iq9oNzJQBLxuV7u
AAtvGu88qArPPhDj+hpMi6ApX0vcZOdXF+OVR0iYnCdFludW3IxBMOynNdV5FjhSEdGSjfXjjNzj
DDiUc286avTPmoQ+AJh2Mr1dAZPrG+JoOV8g48hQzjNBnly7wIzd1k6XCOMpIMp+tuTXqjfNn6Md
ZBewMmvwpLqVTmyGAeC2JpFsjPNq2D8GU1c/tbZMglCTdm7cmmLCssBB4lA/lkMvyY2V4ySabyxL
tWK2uHDyuUmua9cZce3dKjSsXfTWzM9bA2QJWIuBPzeWbZnGsEZ864RP5cj9KrJ5ZKo2wa2k3WQj
DubQqlJq1BmMMK3HhR+pThlK2pg8qJsJ6eBVS+oMtN1iPNqztgmi6ObEwJgpsgssiRo0WbLksJoS
g/TZSdP6oBFPdw9ZAYqm870yj7AIZ++isuGVdTjTIlmfAOhsr8m9mVVM/Ugap703wYnpNe4srC83
1+QBJ82lOGlsf+jOiVW4tZV8FuhmTsC/oxfCGeNxgUIMptXLHijr16+msaa/s66df2P/kj3PaVld
NA7avL3FLR07W1HewXStllhnQj0K3NDHgw5a4m4oNUzji9pYrb23uBVBgZ4EWuwQUFgH11iM8tSq
6vGOOjuguoj7Pre3dWqs24EeO7WjA6mLs6RwOQs0Tq0IGS/+WEll+znBYMMFVVaWe01VHnOKlWam
YI9GXx/2mjdgPV80gV/CUygJhyepe7u1kpxD4Zg3FswJ/OoAxWpa9lSkdM6HiNb0+q4QwOhjWfeJ
dWArbi8RUSS0+Fpwv8HtBqB31gKvAIQUwR99MJc/+qQFf0bb4WYri6RXkdCFQ9HSHznPENgBNrON
2twlDtdzdC+bYeRi1P3zPM90uqSZVZfhGKzWC8US7kBTALNwnbThB+iH9hcEMc06s+hOPxi66+cR
5cOhx4uDLPCezhUAI4WToD3JwAbeS4yvWS7tmv50m27+5q528hxMSrsRliluAi2Yy0NHxIN8cgK0
F3o1RacdrtX9frbrMd8FxuInIZgwdQnubdH3lT0vvzwsSTFf1vCuLyx8EnB6aSw3ThbTA845SJ3E
Tbo+j7otaZXvIEGfyHK0fs2zLeCPKtU+d2we684TfnFpFqb+xxT1/A07446p1I/us0yr4i5zcMmg
pXEzhXZTQiSHYooMFRofeVIhwlUxNPn6z9Lr2q9mXAqT/U2p7zlkGFAI7VplV0Xe25RNa9m8GtU4
qGhWQVnulGZXFcrNSpxr9dJBt4O5+Cd17eSnsrr0RnCEX7tVNj1lk+MD9OOtvXj9NJwvdW8Q6zd8
8xAPlsWIqlIjDqyqbGvbtUdkC7qtKkxvs0x8Cwau4SB+y4lblcq2awK4yGvDrKHPdHrukJE3cDTa
y1FJERZ97ngHKpfGkzuVjos/yahd2YPDcjdpu/RIVHGHjxfa2ofQ9haPWylKgo1+oqlgN1sLLRww
vtqzlZqvvZ9NLvY7s9/gEJM9TQev4F2H4PNAhLbCBMIqRo9Jlkjbvkp6P7tHeVHdzaYgD8TFT4yh
1QU9lvs4MLghTuTLLZgx51W2QXU5j/mYni2ZZtm7wCeI2Q9L7UMqFFtFRU+M9NToQfLulyUI7jjT
2zyWTt6cQ8WW0+nQVu7PFnwqWBdthUrnZ9lDSsAqzrCDD26zIIG2w+ulx4AciwNFMev7nW8sXnnS
G3YDHsTu7N9+by2IgPDcP7fXYb23Z9FN0eCMboPlkdLmUPFlDjWlyHkPUWJ9TNJFLRfsFk69D8zS
3MFOhinVI5kgnO1SLncJD8/bUYF65NJt3TmllX4vBxp98b3vQWRi+l0ksVkq/U+VF/U57X7bFk72
yt0PMu+8iC6a6dqblMS8F28HXsA6gyqlLesKXzdrAfq2uvBjfc3tdylhuxNpla2fOnLmMQOaIPCC
rGfIJ6xn+4UKX/JD7+wRjElQ/aRMoM7TCsvyaMqq4MGfZfubTGB1PYiu/gW3wDptecwhokrO9Xeh
SoRbBpp/dHBwl06tZqx8xhWKGaUl07xLdEvClrOTnjfLnkEexHTG2wpzDy77JqoIdk+vv5bcUucQ
I9/COO+U5vyU8OQvPbcYnqu8tB8sjxJaCFJg+oX9vFeGS0X+MxrrFjiV5hSVGQ5i9J+pMBMkiwzW
0+r0yxAqXuIlrtFA6PR0ERedSAlSdEMYsUq8CtgozgQuhLc2fwLimz/5uWvzu82OlhCEG+3B7oqk
BEA9gJGAa8V+ba152x+SWpsvE39zoHYpxU5hn5leGo1Z64sdUZNqIntci0dk+sm1KdxZhjX3oxWI
yBa19bZsTxoXT8JQdhuIObVo2D/zBzU8m1LZdy5sb/ZubW1u2mbyH5zUMtRpUKblXTcV7cuExPoS
+4hW7aENQhRtccF41BcSqaHJCUzzf94bt5VsOALgymIq5Wiud7M0uvcgrI6rHCpiqPRScnTMraLr
x4U6VZ1NemGdVyOXZGJfqxWxBR3oMfdbrOm4MyRcSH0bM6eRqOUCjuQ0hp1d9TJkibu/NMjb6S7r
Z8yPCm7EUZWW5RUUZWJMg8Rfcaj6pLgYVowSDokGDNsfS+81re3mDP06UUwlCTGMyV/uyCx7fYwM
OZmjxdeA7vhOh4C+IiGGXSZ985c5xaaXuZoCdz9Nrbl3XElE30wAEyNzGMYnvZ+DaxdxH1r7BkuS
sHTqaogC/B/PKWW2TkjhLf+e1uW0wd8bs8KUVRJ7+RhHWeFkpfV3EWjwFuu5s9Zoso3lwvZTFXAU
TvmtjxMv/BF4Nd7e8oWx5xt3ECZHWp1rc9SeEBfR7k7TuwmhqnLGi4ruuPmkpEp052mgps5wjuRw
zAir4RkaiwZaTwfLoKed58WD49Ol7qRsMjbJsrPEqNarcYLfsVuXrDxXjRocLmBQigHFqPEqn11O
tcZLKWNWYmhOco9C0W5FefjoJN36DPlD72O+YXkhYAkYcTCPfxkpSf0waWX3C7q8nUYuEcoLRQZ1
WXjzlMXcmUEeLkqrrnWsGKb0FqzXlMdLa01YwMMCG54MS9WEHbmwxTdwHSlMjsbv1a8ShPgYQs9m
FWj+xFfQCdW5GY5WaR02AQAtzvkQvLhOPjS7fhjX+WlOhPHdp3B4oqQOYr1epXhs6zl4qcEsZnvf
aJp7zNPtB9FqQF9mS6uf9JxTN9S5cf9YtQKcVO8G7d4YXGZp4Iq52mkgp/3dIpIuPxnIdY+hCY9h
vUirgJhl5Vr83bVH0ovGYuIMYJHAruK8K30oC5Zol53vF21JmsOqv5cLxgnYpwN6DZchW54muyAM
NT2j8XZ1xY+BbNIz9OL33hjrq1ouCZ577rIArfuoJqOX7+jOr+FdUxN61pR0/fSlWreUgtL7/sYv
NN/fmdj1EGzMPSzfNXcaMlOemPRIU8sK4Ul1Qxe11LT/mMrTsf7lO+TmiRPM3c8+ETidJp7oLTh0
K9caALqCTA+k0u5sBD9fYdNpWWSHMNfbYJFdVkfNujrXopjLCwk7u4mXaeYqlK7I9iIgIhjJZ8PU
zXvTJMZAAZMiA667GopGQXPfbTEIU+ePy/abYRXEbQpAbL1fyfrakdvk7k1doRqASyM6Mm5l7X3D
lg6Qz9S54jcN8UAOSYboXezymTsov1pGwqoL0mupMMYBclaX+kGi2p1jZ8Ghkzx04A9MHdO+rJJk
vKWoUnO3V21jbNt39ZwvtmCbxsONv54TTYdaYsg7c7WDq65epuWAXL+4hlJsmLGDR8TNBLBF4Ok9
4freuDPQbjCYgkhAH01D20OcbJf7OitAYa9FKo2obZt8vSztkquawzFYh/4knGXXrRrmnVq1ztV5
PvgGNI5ukmFH/R/MjsXPWrQKcGJJl3bKZpyzoHK0Milg3rHkIuo6AIZSy19jzIk7SplAY1JIp7UP
jRU88rMNHFU/ZNxST8mpWletN7t/Miuw4XHP6aSikQnkhU5VAeotoZuv8ZCY8m52tFqDZ5KrEW8M
u/IowuReHXV1h+Bb4Y21gODlijKT5kUPW36b8VBzIuq0c0+0P/uXFImGHwkSOZ2CP6kQ/Gznlayf
MVEIyOd+1SKVjOhHDSAvoCvt6hfEqJWkpB2UdwkV+m4DuAcqgpDiX8NNIXKiuwi6q66PK3lmVZWn
iWXS1zstlGVCB2cGgKFErgMId3rC+ZJrywVgsZ0hcorO/h4MBvdqg6bL241GTwqjNwSBkBBlOJU+
NSnlTd21yAl5Yzy5y9O6zIgxZArjL5ZzJn+ZidIr4r25uyjKujJOoW1rd8NqWzdof1cw7lMSkGHV
m2HY1VT7LtfWIQGWpc7042+RIQxk0L2aYliutCaZ7rWk7atdMPTFq2OVHKedXNZfs9KGK0s12Wvf
YuHB5cBKrjrVuGxBSWvey8rGs1eSfTrxzNZ8AeBnP/CozDHqoquIxdIMP8HKkZhfV4njFni6ipZk
rFzwayucHeecDVLKHW+5qq5dZKWOekQkrf1sqExwkAXZAtBSGFpxiWMp9aR06uX3TvmZQu+/gj7o
TG94HXQ8W4jW3VcNI0c94jLqfzPNGearGpbxB2gqIutsEvplVWw7zZJlyU3D8TlF82TIc4ojdN8i
ZAYxmuSj4V4uzmqDGVJ1dbMYiniXIZsrc9FcrA0l553vSTarwXP1295viv58TDxzocBUSwfofEWa
Ehtt3zwRvY1VloPDihNPRqP+8Ia2zYpQs4w60qn3xpyRLC0Ft63QsUl7pFiTOCccgsBt6zqhEG4C
5LwpN6eBPQBKdcG2ZzVcPwjvQ9fX2j+JVtt21CwZBFBfWu1tsQTjHFEvz8d9APynpb0uN24GQhA9
clH5XI+E/wPbgQ/yyqN9RNAZv+gDQXYKHChP6k6GJXsd7Uky99SpTUfgq+8UhR3WhrDriEmiHiUY
v7vUKMC2KTUMz02ZkK2VUEvKUCyyu3axJ30ZOHmuyDQb13j2tuZ1jxY+IWVXl+A3tgrxUjTG8JCQ
+dMPhaXEda0bY32euNO6hj3Ly93TjEj9r9A20+PNb3gHW5NY3vJziJLTNGp5hMQ2+9WU5GZpohy4
0GpDWVIm6srs2qQbVuyGSQ67NBkp8S9I+Xi/yiSoGCrdvSmNsgTWt6bECi1q0F96SWF614xsxZEq
wIvv/Fb3/kyWrm5tJeR43vkuR46i58aIPOksz+TBPTsaESEfXKxvs9PcRh6/HXN4YnZdaxH+tSl5
O2xozCQirbs+Fos0nkCk+gboulI7p+m9fXW9mcQzRs8YrhaUgB9E5UkvrPSaGr6Tev1pPWr8y/Ug
e0Ja26ucqC995w91j//j7LyWIleWNfxEipA3t3JtoGkaGAa4UcAYee/19OfTrIszNAQds/fasdYY
oLqkqqyszN9odDtAEazN4hzOVaG2XLMQjhd/UDuhLI6XJn71Ke1D+XpucvFbJqi17AmY48QOvpPm
WkcOaMYbEfVfFy258i4dlfltAsn1zIRwaeGykRWeATtEd9QaW/nNiH76noKPONolS+iebKnIXNy2
BdEpzUVQNrPUKc+iVsSPoFSjl57a7DNynlK0oU+dP9ZJrP1qljKabJIekZo/vbm3qqzVw4Rb4Nh4
GpZuPwCOV4stBwkiALhRqOkOJ9bxe7GEjbaXoyJo3A40CAsZYudv9uNUUz3EbIyWfDaT4oG8qT0d
i8TKa5tYvWpRm6DdNBXqr0DJqQRIpRm4UTPqo2/EC2jCuNdEgRtDKbThIdSSnDnTGRCcifU6+2Xf
K5mT8+72BUbn9JIhZP5Kq7E7VcVCUisEbaA5M+VqxdMKDevBSswU8WoJsiawESbSngV5oiNUhKaM
6xoX2DsjFaTKsTRBmHdxE8kPwGFRBhCliNzAKNFwKTuJ6ky45gHYFwbVMSvwjiW4j8W90NAe45TG
8QOXtso4ia0+hP6IX+CLUZEdOXFBsdrOhFDjPJOz6qGrJ+0nnAvqM0Xal4bddAXkiycVJUPpoMyz
vFynjYqTq5LiAsmRpBlHsLpV6pqcwwutdrMmKAlaD71uQB3CDzFwyTZBVhvJlUz4oPIc1Z3kYYoU
PyRpOFPu0UYh9kpwSSrlPJmyctXpiyPPPehhCUfXR3hdeo4bZRqGfHuzuHohL53NEUmPo+ek+dUi
oqu6dHykvT7mQYqGJQbuemoKEwX9cbqPeJSP1bJAMp4SKy4dISX2OUMkR0gOF2Vd+ZSEwts2WvU5
slGXHgVcZL/D92D7FX0AAGXGMrJ1I9VsVScUMFmz1cCUd23C/nsFJ0CAVA3c3CpZIdimpFlszkJu
KhvD1wpWdwJ7F93ElktsrNcd3kC5pGyyDt03TgMj8NSJS4StprPlF0MnrHaWY6BjJS9OsR0OKBM5
eM2b1dacde1XpdXRdzxWy4iHYPS7UiIlck0wUOrdkmb99YyhND6WoaJfj5VoFBttKIbY0bQcUA2Z
A9UaSRqkxs0HWaAAs4QsngiH7edh7plIrcThKefS9X3iTgDFRygROFjMKviWru7rsCkXw3Ao/NMG
oNXbXFUVaYqfU1NPnayamx76rNLcSP1Y/hAyQYuvJlnXtrCv+x/6kGmeKEcYFFK6p+fVQYqcCUq1
/tsa8vgn5sPJr4zq66Na6UAnggpFH0dJQ7K3riY1d+OhUo8dcA8QYvRg0VEa5omWw4BP3ywjQ47o
5ti8GklJEOxxCKw5STqjwfE6bnkVo8HS78yqUO0iatVHC+jRa5RJ06NYG2Zv53IxvRaIREtuEg3C
iXxiAaFS8+ENM/+mqn3ziDO4aNnEaimBAwXuBOSY2pC0zCHedRIO5At3t6Xt7BgBGEoNKMhT5qqM
xrSlflJfNalTvymi0Z9UgQuq3ZpD+0MWw4J8hEtQ5Qa0NXc5EySlC3rlKiYl1Z0sHtoSzAq61Yh9
KgjTDhUgC7Z+Xm04C6M3Qx21DnnpeVHQeapj3VUFzYjdgAcoOcByDfZqwDpwYlmJgS2jGUb/vAKw
hdumRLMFN0Hy5QZbqevCpNxJRy6tHhGYyn6m09CUoPCX7FhkZJ7ePIQVbS3au7lrJYM6+VNCW7ue
9Lx2ZiNVmVkAS9RbAg4YeuPm9FKlYvrKhQAed5wLy4MszSKsFaEesTeckzt5HiSKRtJIF47jo6wc
8Bp0pjOzK49DF9Q3uSor35qCm/6JspOiOjXIq5cZZh2u8HN+3+opKTYI8ARMWBwoj5E2lzDw51i5
EWhzR9sSr9nXaChXBCJ3EDy2kXHrNr1YpII99BbnhYBxJ+0kmokPug6oJYmQubTHuuh+DRAuXnSu
oCH5hsL+VEgSyCbocVleqY8xFsvtEn6TOqzVafoNKHASy2lXaOXIc45z5Kftvpel06SM0ynHnKyi
dKkmryDquITM3fBzAlmMWXy7ruK2VeNyu1Rp8VTSEGZBW9kUOwKFAdGmdxBZNkUnSlGLnkaHqKsK
w2lUueEcHvkmv47UPsLeI6I4nonCnG3VPAA41IZTdwrbAIhFsgLtbVUdoxk8Wi88cTfPjopGqZsn
nwjHqunCW+g0iOcGUqHuZKmjBtysECU2nKYhEJmWvekaFNUeKSpWz2I4yppniBl12QHjTWx/y0J3
4JVQuOK+ptOVTiRjdoizgDdIvYrT3GMR4wq1wguPOlrJLlsAlkcIYu9JiJRqcpVoFrejQPudGB5O
r2alBQ8aWQzPSRf6N0lZ6PJDiI+xmZHwBrYbYYwepSDWgj2SrOOxqFGM8dkKBDageZyVpYbpHh3Y
oQ7J3JWGelNe6RwVc9lcCyqxxTa6sEvdLlPrxRb0OTjCtxjuBtns3ga1U5uthGbIVZHRiidzKwPa
kqr2Sh1vJPwZTbgtFRj21GLjciOONcieSRWqK6baAm0w5ChyZihXv2LWDyOg4e63WID/rtQo0z2h
GYrXNTxwS6PngZY3mcTOCKYcWUP6pc+1OeI+HkdKWHBCCSblGWoUN1kDuQB4jB7cLEaGo99CIQ4s
QrSUg2sFZViREqnxftEKKthVAE6dAgboD78W5vQmtUoOz7zOR5nl0yj7VKPnhOaNWGbcofT0Tuym
5MdYLsZLBB4cQGakiN/bpeZSpGWo7qhTBNomlEU4hmEvBqTl+qB8ZxUm10Dxf0xBm9WOUlRke0ZM
fm4spowiZJGJ20SuwDNNC01OAnZSR15ikrKv3qXovCa06wAbWaO8A5QTmR5Kd3gz6YWgvBaA4YhW
CsdwUgziNmprtgSFf+u2lSvltqICXbjBqIzPtcypyeJTxze5wG7ITtJEvxpasF92YZXx4zjTLqMm
NWoHONgjKxxwZeT1APsatKEqldu8kdLF0BtJ3PPiGrAa6SRgKzyFANlWAGKp4Ti0GeohJuAGxXMD
ifRpVNryphDjSdkmWSX6hTB16obgWqeO0ZVdpIKaoCSIHRD1hGzYpwX9T2ntJIKpM20DRumwnSwt
p9+Qx3pLBJIp9mKUAtEBrXza24OSsp94CUEDjqnTdBofg3lIxxhHs9VPfTxAKqN6UEypbuAt04DP
pSxBtYJzI+q8oTIyxccpiJJ20ivNU5nI46+x4AxCkYuOs5t0c31vWJKQXQP0ja8SokXuGON6q6LH
zIcALhOHtkHu9YQOqXAFa5E2trGMyasaqeMvenyM2qRtarnUrTLz2Kg5BWEcDhfuA+jf0nUtTK35
Dg+u0q4irYy/ATroOhKuoeqBzMQCmJEJKkvqNBUIrG1ISa29hk7bHgaA5r1jUu5atjgkVnF0pNc6
yQ8gLJY3Eq8BPPxkqEH72IUpVBCvQYLL2Am08l9R+R6fplCZ+g09ebN0LW7FYCx6AXVI7tcUt0Nj
EZ4tJNGQ7TJ16ybqUysCDRaZJNdled/SxgdYJcbimwA8onCXONUCD3CIBTSKq2nuqi0YITrd6wZQ
+xmxQrkwh9oxOVN0MmwDpBmdPuuhK2vztPTKKNKsXJgmDOV6A9J2PCxDu1B+W4gMLo2R/i4ENN3T
H5LSmpqmmT7GyCMobl+WDao/oABJMtN8plbcaoScRkq59JsAQyQgY13XgUsRopQWg8CyoX+LjGNa
LUawraktx4gUkeA6pSjTMqQFV+g+smMV2kxIqZk+lfuUs0mRac1hbZ+gGdcsXJeLZpBpWmHWek/y
OA5ehILqHjEZiQqLWAgCl+OW5TtOIqoKdZLPgZ3OhHf6iBR8dqiCc5kGcGKA7VoS6VVL5RT+cIGM
JmqrQzq5uTKoP6OlIAYKMW40tqDk1GitBAyw3ROs75qszr4BTFQqj1v99DiEUR7tBBJvehtxpZyM
UEZha5IqVmSnF51E11CSDiPJzWudDOY9csEW4CPcigIvsxYonYsidzeNGcsvUSkbmpskk7hbtLCs
jo1VNqdxLjQR7IYJgr1cU/s8UNLGUcUeVBgZuQDzutDb70WUcc9NkAUlyAPiDFwq4+qJcEAPCY4Z
kFylyAQB8JvQ3xKmlsFRkhSMY5WgaDTWf84BtbMGuxTL7kBopE8Mjih4gomRbWeUVScXwAPtQWA+
9fMMP651awBv9R7fFPF3OBWmshEFanwOZQKJo0TUcZAkuAimJ40K10+Ex7ufeSi3Iwl1Gj6isTuc
5qjBzXqp9PC17ub5d2gAs/PTxkrfLA7pxtPZWHQi6sSskaBJDHChMymnw4qn2a1GAvsGFgOJH1fv
9Ac1+uK1rIx4tCWk4R/p4lKjGdtuPpTlaL2i/QKah46xVtMFWBIgy4pg/sySfHmLuVsxKykD09Zj
Jq06SZxo3drO0wZHjI3sJUbbFeMeaYFur1Kpo+sZr5yOdrAAixblkgM+EUVefkjbbt+Os9zZoiGP
GvtAFSJQRknYeGZlAbvmbMFSyQzVJXRoyNY3OI+J2IeLunithQVmA7E0ZuWG/DH9XpdEZZI4oEe9
XBH6ATzmP4CbJrfwWjtwhrGcCx6I8OC2Iz5FDmm+xDUtLvt7Gaz4t4rezYOm00dQOR2v8zJT7pJM
UYtTnYw9UjtWPMxb2Rym+xY3bmRQl0ZBBqjKumAzl0py11dKS+VpnCGtzOJCtZHcBdHUBY910+OW
JOherJZcF6e21htX7tg1XtjFE/HRGptih5m33EPHHVXToraqER80peOvI+g8P6p4qQQHrbUSRYNE
mpM3swQ4sUEiYwgOA3ccAF1GMNxN4OZ+qVwNeNXSKuZShNTaAzUCTjaDgAHe0InZ29hMwUNApv8T
Uai1zDpPo0ogIAf0oOIoz/BBQHrk0IOe63jiIG86ydrU2ZjSZYUhlG8n8J133FUqjI0TuQU+r0EO
GqWllpw2g4lop7KcZSBMKJK4QQBNhjzSMG6pTZNtarACrpIG+J0bYzFp0jzoOZ4A1yiP8lzHb5MJ
stfJMoMsF/ZfUzu1aAa3RaKCMyLzJ8ml7Rqlfqnk+r2QywB5ekRDbltB6hanNoN+tKG/gWaqDLF8
SI14fjF7XbrXaWiJnhQsouBGlkVzAm+oMHbSJic1zQSlOElmZ97h3lg+i0KrAVgqy1B2iIeUD3GH
K66hpAkFvOZGeUVPHsAncNx810C8GjwJ3ffO4fOIDwGc5/2yjCUYEQqoP9s0Dp9lqmkgauspj+nE
ssRsWcmFGaTgsOIuAbgBDgAC/z0o5kh1QSQttOENs9qAsOc7FbB1Jece3TeSYyD5dq+gk+aFTWfc
dIkmYAsfZ5JG7S9JnpoqjR+sILVuaRtScRmDYBHWAtdU2qYuQG2ZYpV0fyayvZI0cNWQQVnaXQnZ
wYZYFbzpEaUKv7XqRHVnsBAWOK9u3quLnqN1Ia4nTCLWWeypQ0RZNgPRoXhSbhrH9d6pEVT6ZdeW
bdg4QT9Q20O/Sb5uh0X9FqZEMRuByxgHIq4lvtlUpDOINze/Rwh/13Gdd7I7NCL98tiEVcCTZkE6
WleHmT0ss/AEAZF3PM1IopvxIj0ok4FUSw3uUqY0Ropmj2kpQ7xJC+vUpcGi2VzWI5KGQJLYEKIs
fBtjZfkWxEMvAQhf68yIwfWvatIqtbOM1GGcBQeKYNUVnGm4UTO6zecqFIDPcq22Z8WQDtDFmhvT
CgEcG1JOZh+qRodZlFWNE5Ge9rzczrR6lykdAx+gqBpuM6m1TkIRoaJhWXTsr5RhpJtBO7x1A8J+
C8WCs34nJ6ol2G2Hl3JXNAJ30Y62u8dltUigISZleZJnCVgAmLEWEk0g0u+CI9d79RTNlduIk6Q6
5gIF2pnEvn8dlFEYvbFvpMS3IitlT0WWTqYFAHUBPheGiStREox/TiGFGa9fBGlw8hICPInZnAK5
sGo53qM/ZuWHcYjNWy1Os9pVhiWDplWCsTtC+aGp3cNT4GHUSv5TSgup9edoCSZ3nihZ+WFEYuxK
PMXGXQji5BYJXSoebFYJElUhObiLa4Ncosb6QgDoOZCEzOzVX1kxYagew/u4K7sZhZfVBuCAIUL3
BGZWpQlZtvqh1ug7O8oyV0CLzSpBi1ENJJC3RC5boJFyIwUSkJeJSipIvBFYtpvBH/pZBtX8rcyk
5KiCShdXwCC1Y6qxBhfRsvptBgOXP+q61AqpHpJxJRoNm87IxBcyvrFzuKIUpKBDYx6lSqmlTaCa
y0sojOIBiukgXkEmU36OmqSsxZkMeCZeQuGOwnC00B8ViyPkAkUCw6/0EW12DA4cQEDsKGNKxFOE
6UHqlKrICxtEUXvo24a2ct3rtHdTsbV2sxB242bkfd8vnODTVqWasUuonpw6ZaCGhMZZfw0gglOy
BH1yQ3bAcZGJbTnYS0sRY2PGdUMBS4ZNcE9NMiMFKQcZvFSRmic9LwHDctyExzoDSWwPPOXvINSH
43rRA4ojZvDBBKFsb+FJBj/SigqyMygTNwx1MjNgIliqPFvRzGYOq2g2wGdllCvyBGFdDzU89UdG
sQ1lWLmKHiK16Lj5ilb9jM6QnlFkK7IfoVQ3oCCClJISbO6sApNeVA9SCQKAIAv+QtXQPLbjFlNy
l108v1izvgzk8QpYkJFSrQYKh7QRnLSa3akxXAaHLpT+ppmNceIMahW/DEL63CzdxhO7sCHFbyql
ctboPPtyQnHHS6aOMrZmLgAjIzM/rhjU2Y2mejqQuRStvg3paM9epEpmjbRcLRzagVNzm5alsjOp
ici2icA8V/hyqqRjCxnwZxOIy1GHLdrZI8CKftst1N9u4Z4FaJsKRsmziVSt9HDx6ozrpdOz6pF7
gfAoWBRGaQNVIvh8PSHL7cZKes6KRRXJAbke/bDCZBBsrl9gFAMJ0tSmqkGNfzdwDbVouViFRpBQ
KI2Bsw0pwgMAiudvoEsH/DYsqEu+UsHlsct+xov2a8b1qvvwl/omHmuk9niXSCIiZ1Qhz8jdmTRr
Vg3wh4awKr8IfRnYfVr3GyMdp1tByBB7FYKQV9f1bpb20ubr4c8J3+vweLVCxzeRsaUL9p5rDYe1
6YCt5DbUK65DGVDmfiuCElRgd1ZHehSWvWhqeNVMGbDgrwc/dxX7M3n67CJdR0Vf9VPej45PmK7R
uivsNODI9RopYCPl2AJ6KbeKGFgTVbQQZjb985gbFRxRLy1Am5DEUPCu9e7pwic6557/eR5/faIz
iRUAz0Hd5LyOsFSJw7Qw3SS0ZIdU6bEmFSbw0AtvYKN5WTdq6HuZ86YoqADIYwg0fKbkAJ7EuvCk
ziUA/nwsTAxX1VtJ+aAsVk9E6F7lSlzkIeVWuHMhwI6MamTalnrpfv0UzrUh1tFWhQ9jVTcFE3Mm
k1KNaoHNO0gQ4MDmmxobCvA46FKkhZM2vWH0K18Q0flsGSK5J+naugYl7Uz6AoBkW6YtfXjogPKt
DsyENFcCi9uJ0w70nLWpCrjbpaL/m/0DK1DVQRrr6wpkfOlsBZolDETwL7T7EMKDckX5N66+5Spn
wY5KEK3trx/tx4m+H+9sfc26ADGlqiAeFuLIjXacDzPjXoHHUMCK151bm3V9Z2lZ6H898seVzciI
z2iIGhv4Ua2f7C/pxnbWSilWWdk4JIn7EGwrB29V/qNWy5/niUkgywZGBkWc96MwdKxYNTtaGaVu
r63QNzOX9jTlx3sDvPWFdfNxX6C+Tfige0xDkLf5fjhTtQIrF1ipTcdp1lEadqg4fodcI22/fnwf
94SKzoaBGzntHvR918f71+ODytU0U8zZENRyvSODgYsFfTh2AHjCSm4o516wXf90RAUhJhjwUBPO
1Qslbth13rPnq0gYfwQzhS6rS9ZKYhOlt6g1mhd0Rj5bIVgnmBAhTOSfztXFRxwhVDq3ROOm575i
LVVbuZXRDsX/sBSxIEITXlJV3trZs4wBk5NR8CyX2qjBOncWmKOpvjDKZ88PuXIJ8BQuKGDi37+x
0QCnm0aM0oEQ0KEWWss2ieTGm6ix0sGnFvb1EvlsMVqiBXqAtIxodrbD9LLRwtlcl4g0WKexQBjE
mcLQELw+I6m5EEnORYrWnWYphshTVFGNOLcpKa0+IweGedxIYf4a09ADH5oCXVmqa7MtVktioRse
v57iJ+GLgwERMolYidOz/P6ZLoG5KBogURtNARidkhFs2pl6q5Infp0FJlUIRd2oCoDHC9P95G0i
Aku3GU0mgot6lqgMclxGZs1Ob4PefJYhXiecxdKwxays90P40d7XU/1kN6wJGdYsisSRdB5a2tHq
wNhl9LKAh7oaypZ+LyiXXMk/eYuGjKKbLqFShPTz2bSQqwmTYt1zgZxKE6j3tE02SttKoi8VImjk
OBHnowT+N7oQ0D4dmYMAChtmgeilv3+VAbj/qcMNzE7Mnns0ZJjADVr2BkWSVnojtgN2HaFyBhcG
/mSbMJ5IdoHYNfi29YP9FUkbKO8GDFMebFpN+7YQBw8lWOFkUUG5ENE+mSPyfwoGJmyV1S78/VB1
JsrLqOWw8+H+uUIDtGzSGoi3MQ2kUwVM+SmVrEt6xZ9M0Fq14fEP0qigiGfvFMI0GswDmySWENAR
G+BIUFuCTSjCUvjnRWqB+bBw2cD2BhHM9xNMIJ1TT2KCAYJArtWBYxpr7ZLe28etsDouiJisaii+
6ecSrOJg4uJR4wMjICBwTMcUPF+UDBdSsU9GWbXx+IfoiYT+Wfjs4avkhWbRjDbAiFZSoYHWifR/
3tZk0Ww5GQ1FWUT97P0Tm8RomEjfAVkAGsmPDeI6pVs2Qndpf30yHQKzhJq9yCHHSng/EB0lNSyo
n9rLiDJpnMuNA2DxguLwx6j4x1IUvSws4kl/zmYjk7CMU0GRk+mme4JnPHtxC/6jmmD9ezCsq/n5
X5ccYryYNQJR11ZrlbO4EQPrpn5AxqwoFVe2yKz8ap4m9+tRPpmYYRIXVZHDTeee9/7pjei3hk1a
cxW3alqGWWRcYybT+qbRR041hZfMeT4fjysARqbkd+eq+IMs9oZBXQcIgtDS/8NOlO5qEMK0ScSk
PPVTo/z4eoqfLBCmiI0Zpwya/x+u3ujjw1rhQc5REcPcLekulN3y7+sdTR4KY5qyRl3rTGjYanU4
7pAO7D4Tg1tzgvDUJul8wb3yY15AKUrjKDE4K6HEn+3dQI+Qm1rlMxWs7UBqo8oCa2a8B7JvbazR
hIObhhMtvLbLN18/xk/eHOkWeoEaXoUStZT3K2WIxbiuMSyxS10Nn6AAaU9Q89TWz0pkO2w9BVLk
fz3kx2MFYwoe5drJ4fQ8P7SjUS6sERdtO1CKZaOBynrJBDqS14LM9fw2gMEr2WUdUc/9euBPloyJ
rKfJBjTZf+das/heksCiN2gPqFXdJJqa221Vjf+cxzI9C91LGcIVkt9n51dZTXD5TYBfVmYWG3iN
ASJvQmGwFbIs1y4s0M+WDkcz1cD1iQKae//+egVLLHCq3EvNKd6g7QW2LosFVOkDIzmgRzgfNIp2
G4Xk+uHfH6fBY8RtxGT5aOvS+isTMWJq16Gugf4HzHQrofnklWgqXrijfrZADZk7MTmkxlX1LGdG
86lSUJwHmaynht0CWHhRJlQ9wd/WW3gi7fZ/mBVXaYRuufYQqt/PakFOpYQiyOpUyyp2YblXOjAv
RLIurMZPJ8Ytf00++Ld5dtdHmQpYKAoNKLgEcAhwBqZh0pbWlG3TXBPbuwXmz6VK2CeDriYp3Ht4
mBzhZwfDIgNTrhZ4NjOObfSooHDN4OBLdG3CPHe/fpQfMzkWBzdUjXsqp4JyFlvyMYVli6wOlKgO
cpETL1OdPcH9MuoJhvg8ypdudX98Ud7Xg1fLFG5WJs+V7OHs7U25FYU6rQnbYtvlXjx04mGcUBCz
4q7YBiatIymu200EMhIPQIH2lB3OBg3BHI28C0v3k3hjIXxCSFd0Yvt5ehmNIDNxhyrB1jShh5Eu
EL4Qpfivn/Lnc/5rmPU1/LUPE73LBjHA/SZYlkm3m34V18IqUtWcXLG6o5ZHwk4c6a+ZGYq1VUYr
GuFyE1eeRLxgNvLZ+uKN/2esQGQ4260lYnKBoTLlEOy4o4JW/aU0dQokTAz3Q8sd7evJf/aIKX5z
lnByrqZu7+eu6gveFMgy2oam1OiuwSAy5ny8MKvPFrKBkbiEOL7Cu1xn/dcTBhmsZlPPPQEJvfo5
SEL6iLUcvmK8fSkV+HRC3LlWhXKwveLZA0QdGYCARMLRYCLuBg2IQBo10YWE49NRIJUQeKh9EL/f
TwheU1DJ2KZiExzGpo9Mkdq73LRgQH/9fj57ctj3cLRSeKf4cJbGNyT3JqRWBhI60RdAprtGORin
Csbw/f8yFMLP1ppY4wH+fk55O7WdJfCSqqmrjmbQRXQ4TWC8oInG5Nv/MBhuV5TgSLGl81s4cjYR
6tAkvAMNGL/vO4wvQYi7Q5fl/tdDffauSNE4AJFj5oQ/mxcYJlVvc0o3iqLlJ6QszBvdHMwLsWr9
KeeBE5FkYy0PcUKcazEX2aDP8cK6K1pwk3YPVnRHcBwfIypUftXD9vl6Wp+tDIp9QBRBK9HDOjv+
lA7SeK7TOkNPq3CSBXpck2ASRl4fXXhZH+dGtURlUXDwUck4n9uoSlbWgqle2dTNJgrqU2k2e6By
+lZs4uHCxD4ZzUR3GfsEPF9WuNn7dTj2ioDbOO11bRT0fZhbwgPWTlB3pH65RaIvuJBvflwfVNYl
jHPII2SYrmd7ORZ1APtCCamdHvtzJS0zNTd5vPv6dX06Ci6HbGNKGfQ8389KEAZ9WlBnAtGGAqs6
hM0NEM5LnkqfPLs1F6LRwuWAovP6938FWsr1sKNMcPXFMA+3khSskAlYv3s1H/Xvch1kv/95WixB
ikwyavV0eM6mpehZE4cRVwIUxkjWc/lnXBj/6FFNYYH7gEpYIqBzeJynlLKA2ESxDFzvSgUV3Rbt
GKrLauEAxYCgJvLOLuzmj2+LuK5hv8mdkhTzvCFYDxUMnMECz5fV/bWxJMFB7Edl/OfoDqVCNHAu
N4jusnkW3c0cvA8AkBRljK708jT/taxQs0ZPLtlgfZiQrkjcwA2RK7KMe/nZpkLptxF6ESKiVM/x
c14KlZd20T/X5xmFqynpxGqWwITeLz+AoKC9DeSGG2i4tZ0WJlI44zymymHoK2B7SWsBooMnz+ZH
6bK+2Cf7bJ5r2OBGTgSh4/j+E2TcdFbCL+ilJgMrEzdKdK3GWv6v5z/HyeqxxcHMyUxofD+MiDx8
r65lPGhhpmsp468CkPH267215trvjhQqnqtdyNoLt9b/vx+kiYu26Vr9pYcjXJXCSY+3uWj4pSTb
ON6Q4ED6wq/hwpr8UF1YR4VsRFlXXQWDzt4hWELUeif9Zer3VmRe54Mnl4GT6Ym7LE9fT/B8KGrH
It0HTHKouMKAPgseMboSC9BQWMH6FN6gdhI4/ZgPVwJ6656ow1Ojshd5Xw96vkL+DEqPn56mTIpx
XtpLUB3SxnKKbPQ70hP8gMxbzNl0vx7l/HT+bxSTnFdRVmO9s/1GEzpEDpipRdCcRkAlwlqKRUXJ
gVd+CTDxyWCrWQg8NDreWGScRf2mLLEp01Y0YhQw1liZdxxonJhTF/zjwmde74Y6W/iaHgTGUjMU
3MQREkMebBBX+deUbR2Fyg/eGNTViCRncbHvpQjkPeqMBBltM9I1ptm2GP7X7+jjSqA7CwuCOEW1
ifrI+/0F42BJNB1yYhBXFbfYNkJhMfvXyEvn590oZ7uYCwmaABOXRwRBAxvdrGcxlZ6/nsnHBUA5
AmlWzDnWbpNx9lamTOjkcEFKDdMi/ac0oeeQQdBddSUM/UJ8+LN0/w5LJBgMRomAbgn9pXOHuhGN
BHUe6GLRRUdFhpxRgKxttNeNkNc3gG9Lv9P7fov4q+xMcSLvUMnNLsTGD++OOzKeJxJYKXPlcJ7N
OK9RWM8j48mKYQDUyCw6k55eyqY+HQSEB8+Ujo0ung+C7AsywuFzOte55Sm1ou0LvOqszT+9vRUR
o3IRooXCQPifnMWKPssmK9Kn0cYMLwK5XJnf0E2BQqom0YU73tmM/huKLBerVnrY2Bm+X/JKYMRp
QXJr6znk75YJun0mSJeChPh+HBq6NLd4bKrCC+KUPG8u8EeSIEXS6Wp39I9b1/dt2786+L7r+geH
3x9c/u26jr3lV+7hyt/ZO77mcOC3e9fl77bunr/z9vySr/Z3u6O75W8PfPOOL3WcHT/N39j8SH78
+iV+yffvHvzjbsdPs/lxtrf+tb/znRe+hI9gO+uf8Gt+49m2s3W2jMvX8hNvN0d+/JXr8qNe+JOd
Z3seP/HJPdi73YO98xy+x/M8x3McZ/0yj+/n560/zLnmFwdmwie6W4ffbJ39o7dfv9Tb72zPuXFc
fs2st5uSyTt8Ot/bXjuOvzv46wfls234zjvnlZ+65Uv3N/fb7f36mHhQ63e7h0Nur8PeO/zx12vw
T+Hy/3f1hzd23qjJk6ZVgS2dDv7xZec/MCnPeXW2e+f+wkh/ij1fjXQW3Lu2yeSOteG7p6e3Y2gf
be/5xhHtC+Mo67b5apyz7KKt2wr+MuPwip52d3e8Z4fnzSvZXh3cK8e50O0/qyN+fIRnN/JA6uoE
JfXTwX15YLXwnr5+RyBcLkxp3XZ/Xe/AZ8M/Qh3pcLryr9YF7R/+/MN/jy8+e+PIWj28HPyXw7G2
2TiHlxfepX29YWHt7ja7zWbjbTbX9g0rbO9cbVnOz9fXf5bjte3cbHnf7Dy2heucrhyb/entT87V
Fatvv70Qwi8uhPVU+2s2qoilZcLzcp/cB/YNT+zSqv6T7n+1Bs7iHVI7kBgZ4sp/OYYe25Ltflw3
PI/tjv/t7A2/Wnd1aDPD/e8tWp72b3e73f4e7dP9pSXypyP+1Qc6P1I6U0nydVEedw9H3/m93cW2
v/HXh37wiXHu/WENk7wYXoRnEwOd9bfu0X9wH3Z3B/epJLZt7KerN58fwFSOG3vzcDvw+FyiyN1u
w7rz9qzzyvZuXhN7f8+rdl3Zdk8siBfL/ubdEEl819663ok4tD+sAebrpfrngvzVPM9yq7QUJkVi
pRKwD/YTMXew+dzPG9+++y8yMz2C6JXjXvl8CI+4+/UnUP7kIV99hLPEa0HacB7XR/1EeD/wFA5r
XDvcu0fXudrtiNbbF3YLwZqIzymx8bya8Or7PHOOnu16CrhPvBz/xd0djwRs1s3xLrTt76win3fC
KeHt2YVPRO29/SeW7Ta74+7u1y60f92tP/Tt4fgS2w+L/fZ/zJ1Xc9zWlkb/isvv8CCHqbn3AakT
mzmIekFRFIWcM379LMi+c8WmRj1+m3K5LJnhNA5O3Pvb3wrtHYsd69DVLX99e2M0suZvncs71lj+
e7O98+623xyW/O2dfc8uMtl2aG+Yqk8Xl5dPl/ut97Dbb7/e3bBTODdsB47n3bn2ywUb0fbm4N4x
RW1vv79gzd5v6XqXXv3ezTz5N7qbzZUW2Vu2R/bl48HZepdM9e/f+HjH/14XhTv3cPPpEwPR+Xrm
jfx69eLk9n6+g1UqBYMthl3ywL+M3c3RZctj6tuOu/9zk3POjANQdb9cNIHZvW82HQxjKGmWNumO
4xXzn6m2trru3rXNLLK/rHs9yyXzYmfzjawO/u26K/OiefH86ZYf2NmXHAh8/rT+7G63ueS/2zs6
zd07N98PNnSrv+6azKhLZu7u+3Fhu98zIdeh7q9j8Mpfl9PI3jKE6H5Wa99lPT6sr9Hdfjpy0nG3
Vy4/8+sXsO4O/54Q+vfDH4qc72dMyOSnAtGlLHH3LCIKoCMZY1yMai4UcTmnozqtqvizGUQfKxOZ
LIJ28pqxMxyQNQlUNw5as02mer7A3Le/1PpQ20TkMSi4nzT8MSirH1PYdvjX9OFOw07P4aR97v51
cjf6/nF0FBrrzYg45Yc0sVnIOBvj4FXOU2a3apodJlym/BjLgeOvO/i7XP+0h6lekDnPo6kkZPl+
qKlqDpFj5ngdJc19T801jqbKZgnSLSSJrVY2n/t4/NxLUA3V4K7Q+k8TwsCZYFzdpTtwQefSR+sy
e/KBiK+YxFksmeqGUxE3la+YpZiQi0SpsZS3HFv+dF+0iM+usTQvUj+Nl1y+xao3fl1iICFnROQ/
6Xxd1xURBTk6VjyR33dI0Cxyjyv7YKPYB62gl6VLWVfl1lGSnZnoPxnd75o6OU3U0ixH8zrsok4X
dikD4oIYYX/mDPbzViyuThQYrCGK9w/U4DYSFBlzqF/CyJetSfArGQvQXw+kn7ZCtFtCmYU2RD8Z
RxbwqwxHXMZRmSSfMatpL4VB0G9/3crPBgcKXKYEaSskdSeHI3SwYTXkmN2ksZRshpzjMoW6UuiF
athdiBVmW3JfVXtlSIaHv9+0KTMg0HHLHycKjjeFNOY4PijkTI+TpI0v4KqEHQ482nWO2S+Otrp+
zZX8XMnGx66lnpEwOCpyYpwsCe9foDCiuBGaBFs1U62PSVqU28hqz4lgPnatiTCLVyeaInH3UxlF
JNaDLlb5bOOWcCvq2sugmvfBou8HjPWw0u+2htqcOVyuR8f3c51EsYyJE9lvmcqpk6MlZeEj2ZBi
xhAED6lPVgWvZVtJSqw7OP9XEVbabYg2Buf05PHXr/P9zr7uLKZEOAGZKaoYlM4nTaNppsY/pWlT
p05OmYLEK6uo9kBQUoPaNecSQj97VBWdCgVTiGkJZ7x/ibO0BGooY1PYjrhQyVOePGVhGPiUvyV4
ThjVFkTEOSzzx7VsVWmhHKfah5FzKmKIQEDjV4PtNT6TgpOKpeCmamv5Fban7q/786dNkUrBmwOL
aXbs98+Hf+4CRhvvPwydR5kNRExFL7DiIvelZJH07a+b+zAnQCGjcdVVhuwqoTzZsYUJSxtTozBW
m7BUExpsR6sUnu2vW/kwSNYCQppYlRkapPp1zvxw3bMCbtAL1qD4F+dm63E2Two30yPtKyX7Jha1
VaL6v27yQz+eNHnajxm+DCagKQcHjsqV1PQtMaTOzetsOPNwH7rwe3UkylNOV8gJ9ZN9IVrmSMSp
MnbCue53WMjlDiXbxZlx8bEV0k2II9GfsaWC1HnfhZi9D4lRYx5jpa3m1dGwYKSpL5tf99rp7OLs
wqxiXjHKZROD+PetUDAvgeJEgNwHgXg7WQMsy7DfzYox2HAhp9uhnM9EDD80SY8RT16r6dZiutNQ
fCYZyqS01LfGbSO5E1gZzbHKTriWMLy8ssxutRGeO+/XD7q+/h9XTHKVhCcpsvk+p4lJvn/QbBr7
QUzhc3Z+bPfO6JUb5Si75zJOJ4EhnUXjfTsnew6nxV6vM9qp3M+PhQsSzf66v3759cN8DxP/6mmU
908z6W2EIQOtyBt0njaINU+6xH3PBUvnaB6KKPvQ2HuoRvb89Ou2T3MCH55wHbg/zu0mzdRmJZ0K
W9UZHWoT7VfjaOz/7r562pPrhP+hnSkrsOkqaEe9CTY1bkeP1JntgzPj4nT3Pm3lZHvBJSnJhPVp
Fh9km4Ofs1M41Zm5/OGedNrKOid+eBYlbiQ1Wd/Xsfa+pM79m7Z5ebw7BzSX1tf+q2FxsuxSX5bN
UkwztUc1kIMtlP2IB/rV4hgP2KrvzoyEdSz/qrmTJdcCJM7yQXOj8wUvfvu1sPffnLvHM838ZMH4
ceqe5kzytmgNHNrXp8KY1CGH54BydExXd182z637gIXjuRd2Zrk4rUsndFdZ0drm4HKxY4LF3tNi
vz5cRvZ1675wJ7AjOzmzsZx7f6c1jwreaXK2vr/Z+bL44gZQqdf60WW8C+xs09tnOvZ91PzDWiWf
rCKpirUFrg/rQ0ZOzj+qjRE74flz4/90bz4Z/qdKalWAEBkhKLPXQkN7CKhQLZt+P6TGuWc6N1ZO
Fg3TSFqzWCeaqX3qg20MwqKSYdAWKQ5x53SAJ2HHjx14sngkpiBr+MD+2YHZFfgs1/BB8zoPsRu7
RJVnFmLR/nbuKU/C6R8bPllPxjAH8VTTsHIn79vH8rLeK1+Ca7LA0FCql/m+2MdXyrV2f2bEnOve
kwUm7KZYL9cRozBmMMRifA5bTnlOYBtO5RVe6JqO6ehnFukPwZbTAXSy0sxykWbtOjHQhfnxVnLv
c4fAamBXdG/py/bZffxnCwA6LWorVxMDyuver9htauaFuA7Z2gOByfxQXIuTg+pYh9yBrHzTXgMa
2TQb9cLanenln62rP7Z90svY/M0ZuhXOKu7o6Y+ZH/mjP7up3+7k7bmY2c9eKTIPtCTUOqBVPLkQ
JPBDkrmpWrsByiNKmKLgGqrOb33RuMly8+tHO10I1sQZdUwywkhqL9GSvu9VvYvlIMrUxRGUTvGx
rQR2ITUx6Nt5ObOEqyebE01RcIP+ktJw08Cu9H1TmSnrkzwANA0wDzqUVlFQpqVkZ9bQ095bW1ER
FnEbWE1MTuMqqjTDY2pxoewwS7nCC9zYN0PWOuIs51dJlecPVJhL13+7F4ngcK3i0I42TV/Hzw+n
iRL/qqatQGjDAa887PJZU9Uuv4EilJ0bi+sS9uMezwNyhyNwQ32kRlX8yTwAktgsliHMjlEMheVg
SdY+4MmLtWWjlUp6n0lDhw9/blSjjeCgFWwsq/PrLJmDR60ruhJfp2EYdnWuyzeIfGvQj01cmXYl
grP8db98OHwjhUOyhAYBlbmlICl63zEqbLOiMwzY4tIwgIITsnBmNQQlELlTqwcUsOjaMCU+4Pnh
pUEQ9hq2Vmi6EqKtxU8qRT9nPHR6vlw/ksL4QHWEAz94yfcfScA7MxalanIgX6XwHxTZhhGWP6PH
0DCSrQZzP1cy2248TGdWzY+TTeGlUTVAPJgI/fcM8w/DBIN9YZwp2nWazvxco6l96PCEvMII/Vzx
zk9aWgucddSRRBWQWL9/yLBdScSWvOBynOgoXClBd8s5wcQd+dDbr1/yx3lNCJOYl0GAAWeAU6Vk
aIhTXuIw6hg4FHpdM8HdrMMzd9QPlxxeG2YXCpUy6PrYAtYn/qHvQpITSrL0gxMIUWBPgN7tJA8V
mwGV7+N+KT0jCzJPFhP1iMgye9PyWTqzgn2cenwG5NBrETnq/9NI27wMY1jWzC4TxIbuhWUg3Kmp
SKmG1WFRuIMqgcPe3+7ddR2j7hoFtkSk/v1z51qUK2UW4H/UlhgTzmrq57mhbP9+K9ScrckCpKAY
mLxvJRwHclNzMuC+B2Ydg0rgD+Us/u3+U0WFB5GIrK3ypJOpl85KanTodZ14rIpjpraSGwuYAo6Y
urt5PwX+332qVUpLoQsZEEaOejJm5Flss0XuwPYscbhPSmHZBaDyzlwSPi4opqxhpcFDkXL7UAuC
GQspvdlsHUOIC1cUsSXMYOdsRVMTPDPXRgz7p3bYBUL7l1L+P16n/wzfyus/l/32n//F319LPDhX
Nf/JX/95jF8b3v237r/WH/ufb3v/Q/+8Gt6arm/efju+VO1vfl98fenisjj9mXe/gpb++iTuS/fy
7i9e0cXdfNO/NfPtW9tn3ffm+Mzrd/5fv/jb2/ffcj9Xb//4/bXsi279bSEf6/e/vrT7+o/fOQr9
8NbX3//XFy9fcn7uLiuHlzQmXvPnb/ufH3l7abt//C7Lf5AF5YSzeo4QJV+vVOPb+hVJ/4MqFxLh
bAUkQigf+v23omy66B+/q9YfVIqY/D9SQKtNET/E7Pr+JeMPRJUcYGSWb36GIo9/Pfq71/Xv1/db
0efXZQxJljYprWFm/Xs7X+kVawE0ZaYKtd0cbE9mXtvi9Jll2HwGTS5Hz/jpGg0kAXEQPWGQFuhv
ciO1WCHoMab3ipZ9NRN8ERcgwAYWn9sRDWbjzFaAJ5WQySbxaiX5POOwtAtGuX4uxw5jyFyyPoV5
APARw1cQkMu9VsHay3HAddupyu9xJ0XrO1gTgBojfcu6KjmAyIk+jcawQMRMcNQfwoscRNdWrNPJ
M6hNe5XVOXbHYhoeqwFTc7PWhJug6oSLKjEsEI9GW/sa3JutLM4AKzCG3qtd8aURHweeIQ0/4+3g
xwkQ3KS4ttLrSH2sgiC/KZeBgImSD7slZPb2o/q1CkGWqm08XeH2GVPvV2KgblSS9iWcB/m2N8rl
Bgya/qmYxbRw2RLzjRxa8zZPRv0mgfu3swa92ydigzezZnb7SjEdCuBHYAaCAQ4wMbdBiYsSVn8w
q0NR96y+rLfjqAWfrEFWLwMV52e8B9t8GjfklEQ/nxPRxmFxucRc/qE3KlzkBGx7cbURI85VdTUe
cnlcfKzmOrdXw+ii19pgE+iZo7faqwQByu1GabouDG06DkpeXASpLDmBCti0VONrwh6S2+E674tV
kNyM+JrLcRA5UyOahz5veYQMxKAetu2+hEPgVlK7x7W4wntG/QquRIcLpg3khop7QRO0I5zYxu5L
gKHIB4qLCUNx3KeT8GlcgFOOUAucWm/1BzBrz7UYatdCFwQYZxvKRUmF5SaI48kezRkEjVm06mYu
6tcAl1IctoHOpdoigFfLA09B4vDS5486+e4QrGVzA21FPo4KfMzB6r5VFoQCO6t66QrT/tQFJ90d
Jz6XJ9RYA4NEgnw2aQOQbrXLbs2w6J1pGPKtkYbFZligacBS5X10U/cojcb4OA103ACB/AkjigdN
zIaDaOThYSjaeo8vz+DLmjC6YVY6VQXrJ6+hQJpjrdqV1gAZlSd53AcjHGZdidTPlQIjtI1mC8hb
JR6XqJ48hW0efAIYPHXWg6ukNOsjCnO2TNSH6LGFZHou5GnealLWX5UFlbc4xk6SO3Tzk8iPIDCO
w3CXKxRttRwWt8B7jG0WSyFeupqB9z9peqcDpPJYqByp0mYEsGPmsycvcuSG63UGIqXuCNVSeU0c
Bw95FTKik3Y+yINc+6lgNa+dSkF1R2WWWzeh9KCGSrMLAo69VBqbxb7JKiDVYqP4YZI+j0Yn2kWH
pX6e1SJpw4S0g4ZXrFiN1ldGz4uF+TbuwBSlRCMiAgV1O77cBZeqUS2dtlqKTaRO/EksQ39a9M+L
GSW9J4KgINOEybEoJ5GfD3V9yI3Q2o0absOagfE1zE89dRfVYAWCCWeP0dJeFWPV3OVxPOxFEHZO
VGK7LsfDcKBUH9qjrCYcGSTrXk/G+qCEjWBz4F95GMIs29wphB1sdsGWy0reFmOvvkTFEuEfCWUL
xkrjYEld+VqU1dgTV/KdEMuyF2bqhbyUR9wx4mdZN2/xpHwW4rb3Kly2Lw3gOxfUfIJ9SMM7WF2z
V+n6VVTgcG4a+LhkTGlbHifFnsYBt9aW+5hWg8Nq4FrhD8whQC5L3iDG7heBLJqOiHn2ihOZH6Z2
omg1V407vERTfHfF8BAEgeYlPcgamIT6RZNbKnMCVCPzjNUXa2dxN+viNVDNL8CSVVUgqWfIvtCr
+C9vdT2PAHLIOhg+w5+q+otKQU7p59F4MUMc2UZQNVeXuFi4lbt0uVLMGUFQpexSTLMpzas8a2h6
GyPgzk1hqHkRBq3+UI3NDgUxCY52fBLA+3iiCBtMS5xCDDTNzhbTacLkmgouDPANwVXkdDiEuJ3v
eh2QWg+jfAsA40414yvsNmKn1AbZg6SdX/apgDCmj8MnsJKVB/jxc1svcFhDzbzu8wSPTL3AFCH4
VGgG5b1jt21m2dqPqrXlHrTnttzdUS3oS1Hab4TR2Bld7XehIB4Miz8FM3dPTwz12CVPWPrhKOwn
xfqmJMm1Jqep19QCVNopfBEtQEeCNMKgiutqr+px7Rq51nNzNpfXbsCHwGyZp4lerbx6rL91Lb0Q
UhHGohzoGiWswLvqufoGdu45AnjnYb4p3ws4mviQmJy0m8a3WEUaRLAk2g5qkG0XWdCeYwyWsKuO
DA/c/YwjqnoYqtD0ygCAoN2zVk3xoO1LtvJdYhq1zx22vjCr/jjNzbw3coszggSQxPIlHSSCI+MD
DzvnUjLT5KrHmc+CKih5uMUru3kZi9TG9RlrpcHMNtOg9qKvVxEO4lkZQdgLhge8u6vtyk7aGIsi
XpZj9rlsZQVDs9DY6e2o7PSo+TZEWeabkdVAxQYCdZdWAaBZUxOdto7Dg2C2wqbtjBa6uRHiDCAE
2m2Nt/BlaPXVtcmNBM+FYt4A7c1vtQ46NgIVfd+DEj/m2JL5dd1XO/jm5SGSgnknxGgbprGF290k
woMIpJELy0hQDttaxG9LjFGwiO3/gxXGkM7wRW/fVHMG3m7Ntew29ch9lX3iS0pm3DaETt1bRWnB
ThS6R+6Z/XWymp9zCB6/4uECM30RcEJOxCw85gnICx0sMNemCwMnXl/N9a3Wi6Kf4Qa+E7u58g25
d9cSEq0q1a/pqNKxbNm7TFTyi0HpBq9v1ckLRADfDZ0PtDXTdU9UhOBqSgD71hyy3IgQ+XbIzPBz
Kywc9cydbFoAwuaDbgADVgVfr0WfO5ejVCSmUzHYp3G/q5Ni21jJoSfU5YCwBlgnKJGP7OuoVdy+
wlnZl0OlQiaDVqlkChT4PrsozVz1a2xVwB3tFyuobgC6Gzd9oOc+1MnS18P5VRCFXQC7aLVhEaf5
eu4OMTRvqYw3SoU/QhI+T2kLwXQqj2JcXKJ/W5xWmA+dBj+yZCBveq15Atp5HAz83spcs3WxIcMy
giBoOifIuxcrnWXwm4OwkVs8T8raIam/zQV1l81L4WKf4taW9RpRx+YiZCClEJp+jM0APn+9tYnM
0OvT8UstfMYOPoqZo9J0NNnKXGWhtr2x5tt51m7NoPH1iZ6cWknxs0S9SPr0gerwBc5feW9GpkJb
nLrC8mDOWbWJiysqJjFzW7RNC33QnsscUmTbwRaexdwtwuFrI8mjq4xd5YgCpbBKhqmiYkJ75gwO
/SPfCXLwWg7Wo6bvZ7k/5hy97UKBQCCI+W0T6DzDcFAgywwd/RxkncKkYaGJDPbHTOI2qUDCrKxg
AUIeb9RQuk8FYyslWuUu3Ceugqj7Go0TvsLd4KZzrnujET12ICtSsf+sFOVd2WVfhyb8FqS1N4rJ
NirSlefdbCDdgrvnou4qWnwTBCDaFmKmF4KoV74ycPjtB6Chc2e5kpjv0QH5Ua+rNt6AsdeOnK8z
Xj7GW5p5Z/G+uREMTgXk2A+Hp0ipBLz9pPpxmUN/iOLLUCOCg/zRMUpTZ4fOHsCsQm6v6sfQkPfJ
5A4Ta+pMNOtmgtcQSOGu69VyT/EyWPIlHJ/kdekUBseqvgidcj8sBTbHkRRfCMxmk8NO1fKapn7b
NPV9pcWyJ3UrpC7WnCnJkstCK5q9gOHgdo6o+UIEK1ufqrpo7DYX5G8oAbXP2UTEqRQceAR7Tvy8
1LLz6hCjHmxSnWyqLlOGIveLKXK1TI0hhYZ6xA4AdnxQrMXH8T5zypqRLquqrwC29mYxGTjAFcLl
SPQVbJT0hafbg2o65kMHLU1vhytxSM2HztQHPswkXhqNFnAwWkyvFsANpvxatzEbAEMAiZ+kBJa3
YQ1XgLclP1rABw1dLRwErREdY7HyY22F+oOZilCQdL3ayKVRel11OysTH5uMame6mtQ4bQJ0krSA
nXQvWILYmWW6I69wEfX5whwBQc6dg7LjEn7bvopr2DZhEe9bM97MQ/I8Y7F4lXQEU8t0pdCtqxOk
LT8dQ68bzcsY56NDqw61HzW1dFwLhXGbGCUmweQz746z0X9OxQFC2LQcWytg00O4shuSrNu2q7VH
X5vXbAMEbpfg0I1U72dlPT1BveBuUVMO3idg5PRQtOHM78GdctiH6miP4QBut26mTRkpxyhubzt4
FD43SZ3pXKnMk/hTBgGnW/I2xLOrCa4GsdM/tXOL5zpLqgv5pQVE0H3JYqR9phLyXJkCcF0P/XYq
79UsfyxEvL4yS/82SNadXKa37IhuEYNaZp7uTB0WTSPrALUZ59CmSL7MGcwVXNZXdAfo7WXkc1ZW
o9hjt9zkI2gjo8heZMiqLGUz0rdE5xBhdrEnxov8ipBoU3CT7+IEk6ZC24hFsIdwjn5CGnIvNOGs
hVqVPyF29TDplfatprlQ7fDRJ2vpGInxKEv4WWeWtk9L06kz6yKSR85rljLtKglTSQNjvc0SCbfD
rEfeomnHzDQ8FrDABSSr49WgxV4XGM8Bo4/9Rs+OTanP3hDLr53cP3I4uupzbAiNZbmRofxqhfos
J7XqwtzaDrkmu6YZBJxMEmkTSeKTmhowk9SCs7kpB17djKBom/KxtBbioFEkHhU9Dm0OvdmGY2f1
Zsb5vAdnM9KJPUlXDRkYmsn+a59AAbGZphPwIXztdnMhJJ9K0+yOVM6CW6jRL0LaWSHq1Wy8FPki
bxpdHQpuRGm2l5M8+CQscCiXGVmgpsfCIU4SakQjbQQR0ONEoITLZo5ya9egsH6Qe+ZYkLcKRCh9
SkMWcA6ZmI5GbFdz7ExWrj3lQjaqfm/Fn4i5EhhYWKXttcwcmxJxni/1WoEaLmb6fZX3r/3U5rsw
gbZUl7IGgtcEGjRzPC6EoXHMUA4dOTLKCyFW1R2YBMMFCmncgGiH3gcDbMeqF98Xmp743PKESwuU
DJiVzoA1GKjtZafIoFxMUXgZg7S76TurcLCP077hR9Dv02WWjlZiTfd1GxZAIjIN8pC2AK1hktqD
ltRP5EvEbScu6Y7JOFwxoWTVkZEb2nolweVqocjeSVogKASY29LTq6K+HZsy+dy3YM/kpUGlH8kJ
o6wVbkurXg4m1wFHbrnXN1WheUquTuwtgemHYiBuzKQV3K6Ms9WMOiH1XC3RDXgUDo8NAkprksoD
jp6T0yqt/qUBdXGQ+tba04tx4kQGbGO1HWh0aZmIg6JkXl8vbONA3vPYq8w5QJBpApFNQnnyR0tp
/LofzUMKTkuEaT22nGyAv9sRrolOp6XSlRlVtTcYpoBJStAOULw1/Vmfc/HYhB188AHyrVGn9T4N
LcFtcokMMiRK9qM08E1VTh5wsnypid/dTMb8oglEAEvVEDa1FTU7LQgVN7OU0Bkjlis8UlfSrKF6
1KWvolhXD3sKsvNjzgnFjUXCdMGyw7ObMAm4dHDwYCB9KMV82Ogea6MOpiM08qmXvmq9Ye456ENF
MbRlGwu1uQXQUW2iohd3Fl4Lz0XdO0kRZI5Y5KjNQoWTJfE04bpoo86Cd5NHe6BN8bYRVOsVnmC1
tfpG+FL1c+x3pQwUs4kwju1wo3gwARrdFcbylggWq5Ux4IBdhMrtIv5pTJU4q/HctYCTocNuL5AS
NJttbUzD9SSN9Q1IOOOJ1SV7spB+3odRYFyK4hRtSrlVboM+ZA3IYLDdJrKl7oCJZY9FrV/CpBL4
BGDkQGWPwXiHeI4THRJrwB1jJk+Fo8VJfilNlfKkUL54nMw6j+w4VLmBlUEi7tSilq4mRR0NDwQ1
UOyyb6Aaq0KywUe2vMbrubxVidoQFtCy/nkEJ5I6cayFnyiJI/CpsiTcRXqiIVswBVEizKSEsqfo
YXfIlOQv04C/lSW4qt6Ku655e+tIAJxG/d/lDf7XfML/x9zAKgP7j38F4D/kBnbNS/0uL7B++595
AdX8Y7VrkFAJ4DG82lv/Ky+gmH8Y2Eagb4e1QuKapNFfaQHF+GNNpurYsP75RRQMf6UFZOsPZPga
/BLKfFbZgfJ30gKY9rzPCuCEhZuTZOKkJ5HH/VDCb3SQfINBLKjVEeLFofIFtFJBft9Zim4XBXFG
rDpoAeAaNcenamrGiHUsTKIHA7YsJUcQFqMbQyLMcy9SKNG5oJmbaiPRK7LD0bXSbLFtu+oy70Qr
8Y1iDsONOLZT6Fs1OMx9VGi5sdeXVmF3T9tGqT/3da7Ot0FZAdHlNmdle+5egvqozlnbQoQ0w061
Oz2XzE0EXvGZxHDA8pX24uJ3DXcIO9DHLDgyN9XRayx5rKlIygiaVTgU49uGAf612cD/tZsY5yzS
qpmQeWHV9PNDlPNNdjARMbRFKy/5njnrQo98YvANp0ocFHGy7Dn0inOnq84wpFV9ZFVT05uam5T6
IAdqn3tzXXedbutlXAqiixv0OO61MICsk1ckRp1ELjSAgz0uG+7YG6GxseZZuo+VjOjQEBn4NRMs
6i+FpShqL+hTyGUKommTz4zipM3mhyzVSqwsATCDG2crlJIETFbRpwp8ja4hAQo4pPyqBqNwyFo1
MXGQq4gnScrAuSzQRBlP6KKE9IuEYYBor8VS5Lc1jkt0RpxUOEktpVptwkhdBG/kQR/ITWSLLQ+l
dRyyXG53aZKmHZuY0Iffstzo5fsOhUfrK51Zmc7cZ8Hk1WbO/h8MbdxzcDYKsMuBNRzHUCHNrHUq
2rUJotdkh2EP3jS1cppWWaUjL2sbsQZx0VbJDllJ+NCEk7A4FclYTpyKvCx2FQyYPwtCG9xGxJgR
iuKhMngmR7CvQcpJx1NIHCRuW+Knd1GjKbvlJLRkjlErwRsMvvmR1EDDVasXOvgduBXVIGYnCQJy
KpSQA2FZR3zVfMbvR9gqWSPmm6AwSTNZgjEZGz3UGWJyP1gcUIcpTXygbjSQK83ox/oULW5hUPu0
MyehFl0lqJbJ7aUlY4jVg9X4Y5GZt/OoG0dlqqratUo5nx2FuwJn4zkhI1+MbUvUL4+yq4wMum5T
pVI/901u9q5UzCV1HSosPzvR8rrbTEZnLniLhCJuuWMgG8eZmtnZLQOzyXcVZKsXGffbBL1M2H0z
4z4JXU1Lp8rJlzZ40rvZCGxzUqqHJdJ6SgO0CmvabOjGyyRpuDpUUkbAr53V4KhKoandxE2QggSP
1vtYZSICskG9mIqdQ9TlQhIN5oslhX3kBso0GissIV6nu97eiRihwzsNGtVy4V2llT/IHTmJBBB5
dRz7sR3slCtg6uaVQPQpATz8YCWGDLWRyErotI1Vk2tqlZzQbSuYqduDYX0l+h2FJFW0ES3fpHbX
BcG6LymKn68VXOvZEcVhPFKkCLAbFpUOD0AIpdImFyQ/cfPh3hemcOqc1sDgntgscRE4YTqDOqJs
LcPlv3RHPTBCOyGKxVqoVW1rp1lCNCOplF7aFTxZ5ehNAgIWg9k69jOYhaqfJHwC21KrfEXUdstl
3I9W4sR9oXMSbLnD2ApMuMLVZGB09qwCItyCCJzgw2HR/6pmgJEB6/WgGONgyBIHK6oxdMuqxX5o
Dq2itwdWj8tMLTHuyeBdB34sxDmUSF3+Ar2hXOx6VJVPRglAxzaXXj7Mo8ZNcCnq9lYNDA6WA4sO
15BkzsnF5CyFToVJj+wVgSndZnKsu3Fmdret2A6TE8K7bDbJlEJApJ4rWNOK0rLtAzK0FBxmNaET
kVo6R1v6LHIzDumfNBlpi13Qa4otp4qEF64C3NTJOpUxp4ypQBxyUZw6XjAoS6Krgp0qlnNbl+D1
wh6NHrBHU3ZGVtnRIieXSmwMF7yu0APOe5Nq4XgVGYnLfTazqyxMbyddPWRJXV+nZnGLMITkQG6Q
chYOZRPdBR2DoInlA4HV62CEvBu3mIRjJHqtzBRXiDU6Lq2B8htWpCNY/8ttTrSJEJwuuWNV1zeB
Vu7VRtxF4QJCtM25OSrtI3scscMsuDUwy3tI5/GxCicu1XwIErhcN/v+K6e5jZTLj0iSdkFMlSZI
XhoK9CspCDappX0Zl/He6EjKNcPMGwnkajvoC1NWSo9LnQQ+IrwN+qAvpZ4+tEbeO0Lf7Wu5/W/2
zqQ5biRN03+lbe5IA+BYj4MlVkZwF5cLTBJFwOHYd+DXzxNVNW1VhymbvvWhLS0vKaVEMgD373tX
609jLLuVw+QysDLARvTUqbI75u9WCs3qZBM6RoyDR2fOXlr+BAO4GvIfmBw8ItdRT64Vz3uQjGN7
yDpxJfEeQFk4YalbZ649TrmaRZHu7XtznbydkKWTkB+moCQmO40Sc/Ee/coxD9umHO6VTAsXW//p
uiweqwv1Rqo3NIMszlCjJ9rny5BizcACZyxk+VgMEB/TOmjB3Nnqa+zsi9LK/Lyl5fLoMtAHCAwV
sbnqYdaWaw51/0KPpsM0v2JXWfNX4K/qwscOR+3WDvR3b4YZZ9Heq9jK2UKqe6Vbj1nly/1kO6u9
p45rb1ZAnpqlXtuyKKLE5eaVRSZBRsazaSUvnVn6h9ZSlwT86LmfptYLstJ4NEZE57MtHpeu9YPS
m6tP2+z4u0swpUTjOtkcfaWXiqua2o7r4PkdFc++FH1EUvPwPCFd+rYZ8+/IBjb2asrW3TrqzoX+
lfoeIPvLzFNxpGgawR18XrBqqkRxYPY+rePtn76m9tLMzTyucKwf9DWtn6lwLgK10CyMtYJ0c3+U
D9j0p5SXqpiutAm4UZOVaEH8oUFWIecH1fgqEln20i3Zm47k4tFgVA2RrnWxlM0bNcRTUMzp76IY
PnVBSULgYFF/1lKaoimiE7ukVeLLNZLXXC+314ImtQCtDPPLZgbFOtMpbEmqnst5LyafbuqsUIe0
EZ8FowTJy9bXyFKDpSxo8YrE0k+1ZzcvuPWmwons1RuxqyV3jamr4zKsfP0uM6us71Q729diqyhW
FsulNygalZntszspIY6D5UOxOhCM3F11VW1UvDY1fKqbB7MJx2S4xcPopOaXLYqnZN7ecZ5/y1Gb
HiFZ1xeTttFP4ruNZDxmdm6YkJMtrI/jVI25b2urpx621u2xjjlQTdTVfVYlvxJ9bfQHLOGTupjG
OHkprY9qsb/btN4oezCVtEQ0Jy1waDlaff/UDUB4J7Ps5knQRT/5xXfSaiZEjkq6eYhdRgW89guh
0VV1bTvIsXJXoKYhE04pra9/T143NDKm2ddYyoiZQFTqin5iFEmgWlmWJyRhI5hVYZaGTf65N5fq
kdD9oX0WctGWD7ssU5f60pI5Spwc9Iky3xNsWxvWC0WWhgm15pT6ou7SWupV9YCqqfD6h0n5psp/
JogD2jLqkyn51v3MlZhAXGoD4r5x5k8rBURtKRABOFgco43wcjrLfhSN85T7yBJKHeMZdKE3c5E7
E/LFa6flmnjNK695R3rV6HEF86K/NTKztH8kx/+Xttr/5676Lxvtv919/xtutfh0/91WG4ydktXP
/9j97Ot/3m7/9r/9Q/X2F1V+hJZ6xBDbCCBv++XfVW+a/ReM7S2KA27MF65+c8b9Y7817L8ocqAP
HpM1yacUEfznfuv/RajGzbnPKGDrSPjd/8p+i+qNxfufZW9IW1wkdvxLzY2nowbl1/9JzsuQCktB
1bs715Q0Q6lvV0YZ8WfQAEHR6+N42CoaXCrf2ZeTMj+qlJa5KTtoxDuDZC2+GbSrEWfJEPuAf9Gs
ZSOHhsax0/juebstdGkBqW+u1s5ZfXkg1YEHfE1ZUZNOj4Y+r8PKeu264bTOFA0VZiZjQO32AEjo
nOs+f860bT+j3QQnT5N7WS9dOPjO7kZXdrS3XRrNbGPPaOZ7Xg4kugSNBvQOUxw3dsNTV7tp1KzJ
47quVN1PUY7ObGhdVBjJvGNWSt98Ai1Cw63uVkI3o1JtejRvjvleLn22b7ayCc3WktB6YgkTp+Wi
1/vXcsrt+3kwxbEQ4MyuU36XBf0lSTv3D7qTb9+2Jj9NGMvI3Cj7RsqSH01usLjkL73P/dE6V96s
HsFFjCODUhdWfj+9Sres8dEli3ECaNS3mHpF+8lKSy1sU/uxkXO0Ns6nPxXGF9yZOwR9Di8cVUaj
P65LxX3V9lZy55l0O/O3WtulHTZxoe+rquM5zZ0dGkTvu80MO84yMarYZu6hbbIp04/a602GssXs
Hxjv3beiTYQXjHJbH2q6t6+Ct4Lc2LJh9E1dcexttFsPqJKqi+zcb6ACCJaEHyEj6TCvx5Vs0/2y
ViTDB2TrZ5Jt0E1nAYIJ1zj2nJWhqGaa0+EHpggHl/9OCb23/Or7lMK4vtXvG4QcFhNYYRoviOH0
60RbduVoVkzNgWxhiQs1BPRkoLZi/eVn16q7WtKgXeeioqq4WMrTYhbO/eTzaWRKNtTayu0+6Zor
4fLgiq2olmvhCfaLFv5iS90fdMGb6iRNMr05yQ8TRzKbQLLu0sr8LBnSa8qzKDzd5JtMzDTa6soP
cgExrNt7VBWCqQ6eCYL4fu2c7LRucCj8FpE+NrrFwT1W12S27pCu3+VQVZNEzjWs726bX9LtxhfJ
Mw1iXsS6HqcZXHqpbjX0C/S1dsiQ1Wdk5TTs9htbHFYXu724rroXk7unJD30VBItZf+CFiAEy0BY
opM/A4xwXeCYBuc4CFzsz63d7SlwCVPztxJbvECBOYX+rtt5/wSqcs+1FCxWu+c4GndESQd6Yp6L
DgnJmly4LLlbi4Uqty5ocjMeKsKS/c07SJknh0KXiAlaPlXNP3uSTng+qt1ULOcC5weoirmflG2E
47Ia4eyIYy6z/jRZ9vZgZ/y9Wa6WQON2jVuWmGdemzsDAielvlz/lJCymV6FAhUAnZ9hO/pHQS2J
v1XHdcjvTY+NTLm02m9nUnCiTH5bnCruYmRHXCYLI69wAgP1W5m3ezZBaj+SLk4y9xUPgwxVX9qc
c/1nAjR4B2GELF/J77oocPHgC9tyl/oTvYWmnr+oMIcc4208mlQoLkwS41JcmW1+wlDuDW3ZDoMw
fq2VWtJLgTg4mlG17dcbjv9YoxiJgFKgrPWtDme/3UM9SREgjLsirAxrqJL02FcbWsG8SbQon1R2
JvwV7SZxS136mvoTqfCav0tbFQ4Zrk59jde+eE5V9kdq+i/0uBxxmacey20Ot0nF4EJbXDmWFuTu
qD1Za9J/oct40inTferKRLLgm1RcsceLOCl84nsnHVjKTlYVmY3WHeamZoxyx+KYpo3xAx13H9Rl
X79TjDOFptUlsVZt/lOV570MlLH9VF3vXywhd2liDqE7mFvcNT0bdu3kARHCF0IEnrOku6H/3nuh
Mb4uRb4cZ3+iGX3S7zqZyxM7pX/yUm8MYWoadHwrW0XhxzmIWo+K2ijmBzbqKBsaFXbbUNy1lKrf
J9XA2Q80S2lSVOvDW1vWO0v9lOC5dpY+uxLholvrUJjAvA5sSF8fJqn2xgAwR/H1ck6nFkmaan+T
QnPx1Pi7XCTwTw85omr12BnG71ZjU1lTWmFHg7DyBWBodk10iir2uxU+clEGekuridG0ID1K3Vs0
BwySv1YwrcJhsxvNOcySCnhoa34nhq52xVCdFhDir2kuvL1dV19+V58oR9J3KLnC0rZCYKsR/V8W
UwJ3XUt5394yqnOUj+FUZbEC0kla2oTVFFTWD2P5sW0fvQ18oCR5Md57V+HL5aHr3RouZ767wXjB
YOXxMC4HW/uQWrVHxsgqaW5vrqf2ufbhdP1hbOeLay0vqTajoOkI/OApQRm/BLXt7ke9eiSGfmfV
Cypyh9fBdIgFmR5SClZEOp5lg7hY5tUv181oBfX6i7npx7HvjnNlRWtVXPzWeqXz4h019mmaYEF5
iOvsVg+UnyvHD8fKmAAD9c+ky65O2RytdQtL97K545tcEUJr4kUjYiZwO+3q+tWfbXpuezfbGVMC
htAAQkyr9e0g9RS5vU/Mn9aoIi+/KWZTFvzFfraE/b723yXLE0v8xRk4ZrqKk1jPr3VhHJqkcwLT
Y18crcAcswcfhUnoZYUX2KvOa24Gk9sPO8/LLhl1AIJ0oLL43eqSYGg7Nml5Bk4OR1J9+JHPO3/5
lJ4XCj52WE1bwPBD/CLaaktNO3p6fyw89KxJHuTGGuh5EWT9W7akZ7G+ESqz90oUwMsaaqaBKFmf
m5NuUlEp0+lpav3DtC2PUwaxvvlVPCb+Fy9tlPVinxQILnQXaZ/dCj2Us/blNM2RZKMdPzCgvhqR
RHasSXXyNtQO3RoTcxfpzguBUj+7TN+LXIs2jo2UTkBewO6agLHq1fBkdugARBFWWkudfB7eRJJI
+SOjFchPdSM0c3XxesRoW1F+qP6PVzjXperfTWPdje16sJS9s5st2rK5QCBYR3qxn4f8mLqTFxUb
iBMMor/vCsHHqzuRr0ZA24yjyrrDq3q36hSbEu31OLrjaz0LDeLxYyvHqETtchBT6Z6XXsv5Rv31
NJRffJRHhcQyqaGix/LCq4VCLY+oqz85fWIH/qSuXavXwKPuozMhQXPHOY/FaF8ayOVgk27cZ+ZT
2iQLn0T/dCMwcYU+aBnXInJ0O5uPHSVbga/3kTn3e2OxI2ceg1n0z7QB21E9zHTYevgIeljfyLKW
6bD11jvlttXLVFlVLOzeP/saj58zwd3Ui2a/rEK+G/WLvy3XoRHPNc1syHt3wPePmdeeiTW/cwd0
OEA8FSWEkdX1J9Zf7AvwuZ355MnpgBzsc9a9h2Esd5p/Z85alG36HtdDMPKzBxy8K2fvhUrUCUXS
8HU70HclCkxO0Glf2H6JvfK1rcwjUgRqLhp9pxqwTp1b28+SuPMsbA4l7plh565vaDSRW1jFrpL2
uO+hwG8N1608TGOWxborjXi1bR71BnFUXsaab/5Ou1+45eSeUT3jUUJYV6JwqUT5Yazep4lc7GS7
BUSHyREAcp2a+Zuo0C77zpGSHz43xZ3BuYBazQ+J2eLmkMoOhJv8HBDMjVNxFXUZMJ3g8pWhKPs4
EfOuV06wQO6L5Gql10R+VtALnnWP5m4/VQS49e1HP5nczFbYmg0mAf1TpMVO6Tk7TwZquSEBrGMb
xRaifS1o9W5Xl1400MYQcMb8bB0BVrzGnuQDsbUXd96OlWzCxpF79s/DIsYoNVG5bDP4JohKVWnJ
XtbcGrkVt4XtxKqmGHywqL6xwFXbz7z0wNO8yt1t1pPwSqShreYRPuntEoo02nQNJ2kbx1z3ptB1
71jwdjeQE0mqwmipfrTTEMnVPcjFv9pr62Fz+uXjdrKMn71rPayW+8sA59IBJ5ysNYI2P43Gm6jN
nzZi+rESL7JT2A82l1sb+iTXVhq9rL4N6qoVn1liJB9e2nKRAgK3AJnmut8obEEDR8dI23XP3eIm
PzK4/9t/o5MSx5S9G2TDDOEMNYpEVIwgdyoAeUQ5mdobx4RzhkT7BdL2PnM+w6AlBjTF7ZGEA+tT
+WCu4le5uDJaZPtsLHSL1PN28uf+zWyzp9m2urdcV1/57S5NQFnRNZrGvO82+WgDo8dmI6/JqH/1
rXbqZClCp0JIp9woT7qv1ppDxKkYHrwLefEQDlbcF0Sn+X3tAvTVyDqseEq1u5Sr9IGOpy02DU1d
KtTtV7Rn/mHtbZPptOh8GUNljL4R5HnZXdl0tR3Wc4HNQtnPxWD2O9+rsvfBcdVnom1ZUFSQbNIy
+zvnpmwbGm371EDlQoRtWkzolXeZNs0/APLV0J4m7jG63WdnNxSbdidAqZDQUpljBMhrYDmMcrO+
qQVqpsDNq/mqcjHep3YHAmlvnscLVbfOFqT9mCLGNzqAYGMEr457aTbGXc2ci5kHrnqs/QMhWqMX
JYNK7R+ljsgv9Gw0v3utWbVL4qRyz5NWImncJtT2OXPHxgj+0MwTno6VIzfMxkRefSlmlm9tOA7d
KIOpn4BuFbT3ibTNLQ2HIsUZ0G1K3gy1FjwEC8dEd6Gb1vEE/AHEwWDxhiHMl3xuJquoVWjOYRMe
oV9rmmAULzYKe4PEr6hMMVJrXSPCGpzdrBg2ZoPDmyF1ODi5bKyri3ENZDZ35HHrNfhoFMrpYe3c
7uyPhf9Swwo/9cIBiVO45eBJ2pQnWpUWBbr0SLvXZOjpuXR8jU+QXzxAfk0B7fMVjP0tYGD0VPMI
hFSsXjz32pzfe4ZmY5ZT/Yaj0JJwgeuC6zX1fB/Zrm/IY9myrkWWlqw/oLQzsXMs3qUOAouxM10D
Bz1tf043Wu5i101oAQsxXmvGb49rGdWaW+cNHjDX7pQ45JvSW4GzpDWaizaJKsVB7PGDOiaVXxV3
+bygefI7Y5tCnay+if0aHri7FuvQzsdic53lOUdbYfxhgcvcP7LyOX7mvrJOmZ04yzvq2vluGKzt
gFsapiZZlhmznScPuIMc46m1xi6BehmNc0JiCCeTJGN3Xw15keztwaO9fLYKgIqW04TzrKm8S04C
YBM4qCBt9MxLThou/4mRwE9LOEpqIEscynl/QfJbpIGvtK3DyKbsXzWu0RQywh/GU7IgVd7p25oc
O1tkSShQ2dn7Mk2Y9dBS5UZQj7p73yweQnDHN7Qnpy/En6rxx18mqo9HcOb+Tz0woRS+sqOha7L9
Uq39qdGnmu41A53somxzO876qpvh6NNYwWWyQi3aTTXsK3NrnzL0ByRpJuljjkkpi7x2g52jQwgt
vVzMY4UYJLTbTL7LIu/P01LgI+71Lrb0GUtLxjEwBQ6pijucfMafwUn8ow0i/dwMtvfUSq++mMhf
Hm/tNOxu1Wycur4Zu9gpbf9tmHP7sa1mNOPtmKs5LOy+GyCZKPoLsGOuJwfz4+3Tn3MAEWn7D+xP
aL21PD/2Bv4pyJQacxICBGu3uLr3ttjZ8K13Hs/6DA8QSpFVCNOEuK9kp+1aFOHnEu+H5CSRegbq
5SpmiNJoyqODFay4mTFFTnt4aqIm6/x32pWbU27UKcxlxzxizb0PlDWBtiE4Ha6lRGPejzdxQCmT
3I/WBNdRRbQtQbDsxnnfG7+VW6DFHyiq/0Fntw3MmKKczJusvm7C6P5Qs3nPc1QEAq/ut5Z7iJ+X
eZvqvUlv1QTO1Do7x5NXnfLvASR+ZtPN02Z8ytuSViTRp9YHtG7SBQWSJ+9uaDzn7SZ7i8E94K0a
MRlAPwbr22aZREfUI3VcQWsvG5jfkM2vYK7wAOasTwfDh35VtcWQbN0LBw2CUQhr3xA84QZiHIsd
Atb+AAwnjjaOrofO8Egm3kR9FNtn1iEETfMwIUz5DuRzJTLk2Z2EPLW8hSfhbIQMoWe1gzEl+RNq
Q/7BQcKIs+AGOpk0tj+kqWc9z+KWg2pt5PBVsn9ZdCT7ARB0jwQfg20xphZra/O0KWu9QqokN6bP
O9sT+xU/7+FRcMIwdnRVPC8vQoEQmEAMh8JvTcTkeADQ/MJ2dECSfBb6coYeB3+hqXOHci8JW0zL
gTNXejjZCYjqcB3n7KIXXKd2vue1KjDmqvd2tZ87nUm43msLjp4y/aqsYt8XeHIYbdy+OJZ4l0cf
P7KZMHZsSawn23g3e30SIF81wsbCqcopgw/XBXA26m66WPWcQHOvNssP7J5TDtobbGRW7vR6dn4o
hFWzMOLJpMpxkO9On59Xr+1+LVuZXcp1Ed8zgwN+CUufzm1jqveiXtc/hSWKD8PCI5UgPveWrIu7
KlEzb9Hqdocp8xr/iFSrR1/aqGrZ83yW2XFyfPO9cKv8SyA3vVdqE7+tzcHZ0hKVELvKKl51Su0+
nNpvrqLXb7rWvNd+pl3rjkjtl2OWqfHF2IybNFnD2rDStPSIYTUBdkeY/yvvLHUyJWMsv2k/2rN+
0BfL+UIG46Jgb5jeZ1ORLDNYwBPz0N6T6FYesKXoMPKay87lbvtK0wNCkR+XBXxoTM7ram1BMeAp
m7Ile1+R6e7nrDRRSoxowuv7lCswShocAI4PSZ2k0j/qidjhEzi1+obCkwjDIPdvr+QiB8wY7WWa
yx7sGR46nfB3FuhKsA84sVUY2JZTMF4U9s6PeVvipRKHxtSyrwEpEBap/kzMl0JrNg6HOnGsSGGd
o4PavYNlJGvP9p9LrWeZHfrp0BMjwayQcbFPMdHTsLl18orxJN9TL5/f1eSLBkszOLFTr9uD29cf
i+z+5BMyZ1S9qYm7Edl9dRqB4kNzWupIYUyZhvKHVmixSFrx011HgKUsx39GVfzYjvvUq5Ij+iKA
mNl5NRwe/G5K3PuxgpCXWtntwLTidRwY6TytDQF4u3unseHT0wbmecNi0LvJL9OrzpAR0WwP256U
34+2AcGslyWwSh5jH5NSqMEODaNwY2/6yu2Z5cI3Dw2VVOE6TI9J6rRo1Pi5oINz49Gb3tCwdbzH
9hXQJv/B+Kn22E6nmOMdP3uvELn1ij9mfaIgJIIX2qVFVu+mya9jy6jXQy0m+6h7jnH0AXsPa9VN
H6tZlIzWeGukSLWHwn63vXrfj90pBdqN19tyI5z10VD+sJtS3HirSA/DtogN0TXyOL0b3HApVRop
SFnk8ea96BxgYlKcDZSQIT2vXG9kGQDUefNvb5vJkHT0Het1c6RiasIBT2KRq1D90LQ84HaPzZTU
Is1oY9iYz9WrV1C2holpHDBUAJ23PkbY2YRLs+z5QfO6G9lfMa1qKOZpv+YNNJZjvwx4PsEe80x2
j/PME6OK5QqlgBjPu1kISvyCJXlNz36iX3y/N46jVr70xnpnpsvXsrintsFfvbl3eZP/8P8G9c3D
MxM8Tue6LB4bw12+UoA79EPdtZ887TOXyr13dFWAUXTjgXN3jG16x88oqXOGD76ZeSTmwTHVr2G8
CRd50zLYxcgnmCvwepXC66TXssteLUB8HbcE+L3JZH9LBUY726tHKMJD6bmHDDdkOHlI7xnjQ0eU
BzSuca+N95WNbHLJ34dpcx9XJO+iW6vHvG/tn/UyeU/EmqO0TDjpmJb04uwPKWPFYlovC5tAWBRT
H8+bFXROXe2EAMfEMOrucVINd7MrTiYgXjjp87VP+vEH0d3ZPdEwO9zL8smoNiC3wVvCsUFUZuDw
CDLf+9m20IphW68kKMwGqE4/JUe9tgDEiIco9M91a41DhTnQI/YJIHDezyI1dvUoXkaOkmhJl+40
VuXwa8lXl2EUK5E9Vk9Cpqj5tzty8J+03vhlinRfcCR6gIB8oiecqoHpP6sK1iaVczDM5nFNtHOq
LIwLzOd+/dmseEqr6Txr5cAg3g2RhWk+xqrF+9oUQOsc7H6xKDBy/beYKlrc+W7yvP0yhHhqOnWu
hUQ+2UVrjuwJiN/Zsy2tByfTM1SHxY8V8BGPr3gdS/80AuRVCsnMWP4NFuRFWDKz/7Gsef+2lBq+
CFgXL+tRzs6riR98s89u137kaXa26hyyAIZ7C9thGXfu0qYkFcAX6fr87vbuW1/Wz6yzxSvfDikN
9tyGjXeckaopC8R4IcwaWeYdfXSYMM45ABKudV3uxtW+z+WXWcyES5B6ad1j40BYXYULC+GHnMzl
V9ct9v0k5+FLpvPoxH2O926hxxwkXbY+QRu8gogJNUBSEhIs/7GsEtylylv8HykriHaGIdfuxepV
H3Vq2z/1G+ZW8FUiK/Fu75PX6J0WMrd1fUxefRs1GI3KyKxWMsatquiRIGI5sM0Z1BmLyj1pB17k
NZl+MRxHbVHnQkhZhb79djNGDPCY8g/DaAqPSEDUQN4IBxg+1PScko8KTZb8QcUU9MxBcqjnvclg
FmaDk38I9J7zJbHECrjZ550GgbgYYYHk5e8ZTP8jBvlfSDX+nRjk+RZL9B//+7uTv3/+ixjk9r/9
XQyCoUHXby3HlAMbOoAzso6/i0GIQCKbzyET3vwXo4NGahJ97SbS41sovUes+n8qQTTL+eumK6Hw
lDpjahz44/6vAeP/JwEJwvdfpCA2jdIcJlgQTJueFAGb+69SEEvC5IMS4zl10FlGKVANcjkUX0jN
MUJ8mAx0azBphA7fZXTmqPa2+iITSVK7Z240Nse6Y1dHytQ1HTEkNAiseI9FkW1Xy8pH73Fuke36
gb0NafKkLKub7iqs/G0sdKCuw1Y6+V7ZVpqezLkx0HgZ1Zj5kXSseXp2Nt1MbshPJW4ZX+YGBDq0
KwQrcU8z92dppoYXLYmWPlYjgoTIhm9zPvVeDY3PzOib6V7lrOV2sLXJutzTvb4w72yVlUzx3JVq
eJ1dzAeAthYJTCjft+L+dkt2e8XAmD/rZEOoJ1NuTfmr13r30U4rR3+0sV57J6du+yUSADhVZCIl
m0haadr6UEwEC7yMiDjtPpKTV6sIdq0qfpUwYPkBZSO3VGQO0AxHQKMJ40A9dGYkuPfc9SKwxuRb
NBA2p9uQoduckiKB2F6GfHv1+mEPRDSe5gWV6R+BvI2NaJjqXv5kdlJI5bdybmtkPAZJApBRVW8e
FPis4uqnoeczs13ZX6XDOMic1MzasWxE7n17Yz+MB4OLvv+zKpctOlgE8js96Ce4EzMqKCUtUsoL
hkq0YdYtMlvwT281FoGUj+QbIaWD+63aDG2X1EbNx4ZxxRJLMKANSsmXscj5J+gK1wjf4JTQwRAg
JqklPwhJ1t7t93dFf1+MMNDXya/87V0byfgTt3GenLojGkej/7QWo0/eCeZZ2h/tQDTOA60D8cyy
uN96+UI/sXWmi1v9YMQdjulM1tSg3Heyg5ovo1Y3cmaa3nWPGyVJLRJteXAfM6XqEKUdEnkCLTb8
yqnWBWWaogRclqVAGVq74k2kVjJ+tKYq5jMKVjKOdSFnPeqlrrEsjY0FyOmOU2UzLBR++VIsNVsU
11W9yyc8uAlRpTs+VEp7tExfdKBMkuYj4UOG9rbiy1kgJbi4Ze58oMUx8qNvyw5baOnPUr+qBQ74
Yca8lyZh6jlax3CKKVohwLLW8U6uUrJkaeay/XIomx4SMiFAlwBv/Xq7L8xGmW9u4o0f6oYwtZZ2
47oHUqT2tQ9vyxuWfPBbzX3eIDqEnTRRGLQp/1x8ZgXnpJOs7nNtd9PwRB6SwnKfsbQVeaDXiheX
QnRLe5fT2k+/1tL35y+PyhDvqDulhsCiKWZ5IaSlNr87HYvsztBGmZxwjOS0N+vrOAYM62Tf3YM/
1QMpA335BO2Uo3OgKcvg0UNCG+IJzkN08Z0e6xN09I1jRqo7rlr9wTXeZlGuSMYIspGj44qGYjvB
AaFVwpsgcEqTG71AGSrv4Fab7e583J4xsRitE/pAHj5gam2HJhAu5pdRy+9IuCLRhA1BiXOyDSUC
D6PGj0LDG4o5uiM8MzbnunyfyhFl5tr56qyJbnqoVyaBiLgbZwzsxip6SH+7eh/NcvtD8plzJo+H
yXSU81dteiBIYAZPZea9b4mN7asn0vEo+aYNbCOJtpvNXu1LpTmkmGwTbcMt5ydfCOTO5ur10W2l
sd/qaY5JteErY0XtPxYCrmzy6DT5G4Bbe6usKb0f+DMjRL/I71axPtkVYTQNyMC+Tcb1rmLReknz
cn6EYhHmKXH7bxx1Q0d1dEVgibY1H83m16+5Sy5ZqA+G+U0UGN6Dzr7ZNlbPBYaXCGVLbzBeUrFt
kOPsR9/6INx3tzBJY0PQPNCNsjhxN5R5cRodLJ2J9OwfljMvG6l6SIWzslhycpxMdYcQ3s2iyUza
+wyvUezMiadiMrUwWFSo9f6M3fQ6dA4ItDtP1buFSeGFEwAhlPF/mDuPHcmBLMv+ULNAYUaxdafL
8NAqIzdEiEzSqM2o+fVzvKcH6CpgCpheDVCL0qHc6WbvnXsuw3CzqwCuTwPVMD9hOUZ3qhOYumWd
xl7tLrel6ZLf1OuszoXT0rQbh/IKqVPvdg+lFTzya55PfhUVvxmN4mx2mnDYj0D06aZObWHiFBUJ
OXOKTLakVZ2WeYJv3ic+7EESZ9cH9BmFeAJ08XkqBtmv2g7G25Rr2MFOwId9wN8PJlTDHhM4Cwf2
VE+tACHUJSnvMbDOZBDAN7z2xS5mfTeJaErul84qjiaHqfLaahq3ZAIQvzBd5F/3R+X2tLPZiYGw
JLZw9iZbvhpHfQnd1mdnTi9FhngMbF32b05LgZtLFRiIx3BfLGH50q7rGi8OE4CB5TX4V9OzOkwu
JIv9LTdc8ziUQ3ODH4CjgNe61YdKuuDsur71NOFZjPu6AdEnD0WCz0o/IoXxRFfBuNO2tFB9uPZM
YCcnZtjCRD3OdqOLU7s0MwMxfgvbDiR/b9m5upTr8Bex0H0UqFOtdYL1wH0IpqJ7Fkh+d7ky4l2j
A916qr0Lyv7WODTT5FmrrI3VVDbmlasa3nAfMZ29dbTI3izLdsEI2enUlThRQ8ZxAaufjphOVTZR
Hp49Nlno2bgZrNmUvKBaYg/prz+ul6gRGL9Be1ANBCTy5qad6n1dm1zHY1fK9tS64NobzawfqLK/
x90333DICY88UKNLtebWAZxcvnEMsvzfmnFi+jP7C9IauySoX2AuysjK6DWOAHLqTZIn/XsOwuSd
EX7ML0w/uioerWRo2zhITUS2HC21PlYph5Inhw1P8FFGzviVhZUPV7Bky1HlQx1PvW/HVuv8bdNB
LXseclw4+Mi/Cwf/vUQh/cGNnsdzo9etCsAthqRLMb+1ozomfYRdDwsGl3GZ8XwZIF7qwNa35Xzd
DvoKFVNEkmxewOCBR8NfvDMs6BHLkwe+ecIMTVam+4aj5ttcjso6UdfFU3tw0gBO1CGctg/MsnzP
mcWwKxpV098LkehDalr9LWcMFY0yDMkd3FiU6lbllh3LGCf+yBrRWG60z7ug2+UL6FXStvduTq/5
ToRBAjjSpLGlWZJuDHK7C3c9vp80h7yb1osk65Tuq7aGD04ksrB6AQkl40l2zQqcPYqycZcUluVC
E7qIhgSLrOv4OZ3Q8LnDrhu96eKRLdy2asb3ZNJi+onoXXuuQcw/wkIWvxZrFL9mnEFX61/DjjpY
9Z4Mbfgemq4/EqOt9/PQ/KxVYB91bso4ZVV/2zp1ddv4U7cPSFT+VBPAylAI+5gVXEU1uX8elF51
b0Y7i7FO4BlNO/U0TqLedpnlMIXCxU4Qej1LVzrvWdC+looIzKpD+9Dk6/jHlVDZcxn8aXg1HEhY
dFuszCiEMnayYzE+cUzo+DBVgsydjuTW7wjxuHWSnfI1SG9NFPCSDWcu1Kud3NI19EeVMudyrPAX
SSH0k+Gv6Z27Dh6kG4bqXXiVFTc1gM/YlNnXxEkS4DXkDUdWhPCWrMuD6KoaDxqivampy5cuv1op
uIlQcGkxkz30M5G2mEB1di8mAz3o5EWzSQL8EGwbCtwd3PlqzmbzOCHGdP9eyRN2k5wvNt1sB7sp
IHm0LVTAOEcWPR/+DDsG9v2Tf2oZomPKAQGLI8sVJ+MhQNvVVegQpkxNYp3DcCXbmMwhNAtcx2uV
Z0XEi7O9RsCZbm9mDIq/LNfIv6Spyi9XD9OtinD/BKswv0nhujH6m6TZmhyYfNN3dfvJSr46OzUw
JZu7AUnsKmxSvgllkgicx0f48ywjdLmmHOm6h9KdxN1YzeYAQhgBnFX9U+C48q63HV7bXb0Q2UTs
i/8rYag0uHg3NuWARAjEz2YhZRteiZ4J6iCee6Rctzp3B2ZijNAdYqrAlVQybpDFsccU7v9OgK0X
IYPAvm14bZdxvbiGH2lxXPRZ2uMmyCt2uouGoHhhgQX3ai1Z0t7MMmcYiGTxSUOuHnVTiPw8GhUk
cS9F9zqBTNubKWdusXRikdshcNBvEQJ05vehW25pdSUsCTpRgqkRPsUjVXs7jjDywUswmOlU+Bh6
JhtXOaYI8u1FCShY5Je5WtOvoKOP7YRNzw1AZxqzm4RcGN4vPg+tQjUEmCLSm6yMS3Bi2UilWd2p
cR8FA4bKPOQQWPrmJWW9tg8azo1XUZj9V4R9tfOTJD9ZPOXeWX+przF3rnmjfPyFUbq+HwTPJ8dH
wO0Cf/Ko6jPrfliHlHDBaCeYh5vyDZswhDcfMMvW6CW7E0U07LI8wE4pMzii3sEKqLwiuIsaMX2y
9ZNE7H3xPTYk7Ld1Lm2qckBS7iF0xpNJtLiEwq9fmNrXH0GIgZRVVl81151E+9S2kb3XNUPfxe7t
336Rdrs6T/yTjUCg3fDxk/yItofeq3B3hJ6ZHtcahw6j8A7Eo8nyMLZlTzDPV9+RPadvBf3D2wX/
3S3ZMlARAOM8RibfPTmiXo+jMgMLrzrIL+yewzPtMdOhtRYgMbuWZ+2H6xJLW7xnDs2xph+XZ+af
+R+fjT/aZW+40Q0vxcHuk2+ZElzrZXeFQefiieycywcPGWJ2+nPxmLlRyQts7j7Zd0WPKrGTvTtH
3Y7+hJP07eFS+lV6riNEMnDmvb1lJayfQyK5v/tes21oDRfuaVCXjA6D672tWO4kr2Jab45lgnBm
0ykvn7eqkt5viUn5xre69kI2wNlpr3nuVg4tm9lxmn3k5Yr9MOeiEGLqCrOBnp9JghPHGZRk3T6Z
8o1NKomJlEwkD7SyiZHYKca40CuPUep277UOOpZgNPxygGeKKbakWkgGp5MfPaap37R80LYrQ/Y6
43LN9IRDNQbwDQId/9hzaqo3vStBAQMzj5/aNOIXi+LpFXdtJbdilpLsgnbCNybjYuTlNLNpHGQb
3TDxVvnX2gQRSI/mjD9FVeGdhCg0smTueN2Bo/IPUaIgJjUzPUAtSpZCOvxrh/n40anS7m7mNRzy
+8aRzJNCDvr2pi8XVrum+OqkmecXgHfeuECJwD16IrGTLP6xAx97ZvBBDZqafThrN7XlyZMa6t82
6XJEXSPZtlRSWSRxvYj5a7r4u5Bil/psSQFjOOloutRDbee7lQlcAdjlefso6cJYoYr7QV+mD0nR
5NOuzDiN47IikjsFQPiFVdp/QA8YgjRYFOYoqKh9c0BG9lxPV9QaFWf4U+tPoHNz6C4XBjss8K1U
Vy8NH5fAsHK8BthtRzANRh8xG6HCqwWYqVeUovuqVPXNtk6eu2zsN0PgPysypbEZJuvbJgDAvddj
FLB683OWK3HhgOrFzKeuKy3XvrNylT9ipKgP7kS2hYV6cDtYgq1+T8qRn5SLmFUVHyQ+TBe3KQ5z
01VVsRGOV9wtIY6eCpPWjs9VOI4wjFKcY8tCoEjDr11TbwnhBKX2sjH5k9+gxFZdDYqfLeRq4Mzq
8sG3VNFt56SRjLaDhMkgkoGFKL09e2iUV7DSJ0O8gLmb7pfyhmkHzSOFcjMi//MgyZMFnuU9ExRo
riKiduDexitrqjBKFpnw/4hqHeqvIa1yuSeATjo0BgFilWt8vTZvKuTxcRyKAhvyJkyKOfnVyyE0
Nq9CP0FuWY3ZEMUt93a2LnlQyIeOy7g4JUFe9Nt8nLjI9NEUJTeZyyqInbfiq2a9DC5ybsO/U97n
0e8ZJkCWG7vn4bRrILzMZUyq4IGbgyDVHqFl3JC0Vt1JNGEe7rMB3QSk2zQnjzLxkmZfcmuYTmjn
mny/9gVfVaWV/EH0sep4DfN80yCOgZbHX8kOwAm42RK9yUUKuyLdxNklAf2im9FjCvWYVXlbHglV
WcOOr93vfeyDzi4dxv5GTFmv9lPFx8yTnnDL71XhVsnB5t0kb8cu7NcbUxSLOMoi8bIj8yHw6BJ+
bjh488pEcrMOq5M8WaHki3foSFle8IOmByaFy3hKCff3D4vVQ4p7yK2WQx4GtrUvAL6qY9+5lvWQ
qzaqDivnF1SVS+c2x0jMfnIpbcxfG8M1yn5llu7z2GV97XHcygVFzQG3xAeWr3zdtV8Z1P5HF4BP
2NChuBOX5WLhUOd0LD6jzGnPnZ1EqP2yKL0WhXbNhbA1LtSKUH+498nUQslPDlKcVFb+Q0eS7pIM
PiPma6Yr07w9uZ0gtxTJwZ8scyUSoH1A7aqDR8PM1RLOuaOq/C/V4cEZjZ28MsaAErVNcBqYHp6q
wnVu/GXF/j3gWCcWpp6KEUAvc803QBp75WH4lVJhcdUr6Fvmr8GLxLN1PxLzLjBNBOOE1Nme7ue+
/tHJ/DqHLLdHQ2pjqearYOOs2u7s9j1yHB+LqIxG9vyOi/icyD6EceFu1sLFtwaPtEUL9G4IZm3G
vA020Lbdduotswe4Y1WLX/uQgcIfg5G9dC84gsG+EZeeDh1Z0l2PiWvbSvaKSWXTzwsWt2Mw7jwA
Pifb0aUiAD90myWQ0KMGISZ8zlCFB/hCJ88urB31ic4o3MuZp2wB3bNE2yAbPfTuZkWDWgY3FrqF
Yw59vRMW0X7tlk9dKD+VD8iC11nqxzRMnMNopwVWBtGdsqVFrVP47d8l9LO7jkuZ2fAgJKyFqDPV
GpY5bJvh1sHR8CFsp9/anQvf4xqwbMjX9Dd2YO5NsvYwqeTiJlV6/hvWEVir7Hhj+6oYD0nr+F9Z
Pl6IUJRvGF/S95E9acxtI/gm1RF82ZViZMkvli0m546xy9QzinxgkNkZ7xynXHaGFdGWeVm9qzzS
mh6Ewza0IPfsJhQ0DGTvoDhLfugdAiIboydOTm6UPlmD3x47X/0R10Ww0su9x0BxU4zBq1NnlJwW
Fo9qrWwGoXgHojn5K0ZEnU5WhUCMIVwQw3HtVj9QZT4zZoGqdpXvgw83d00Px9nEad3qdXIzBqZ9
CKr5E6mDta3LkZEHbzwyPUX6oMKFlkl8lH0cBMMjZ7Av8u01qqGIT585f8BsT6zOURNAUFb/WpsC
lKsUDit91ernolfXXEM+l09rA5sxrAmXtsHerdbUnqohtWJRstNsEtuJF7z829ornvOssjaJjozB
lzlxtmS1/DkW9tNKknHpl9elKI5+DekPIvbLCkxzk2OEVo6dHnXB6yr3po/amddbNSyAnCB+CNKT
jUDid0icuoeSNM1tVYfz2ZGMeybOtRjOwbF1m80bBz7+QLowvWNzTNAudP7oqOc4R03JdQRMhNbX
PoyDZ76VYX2lGXKdAx3obTg3x6ZkT+L2Ubm3NeetXJBVQaUYw0ss8einE4pF/xfP0PFjaKezKGEL
VGGINg05ICHWcSwP9DgeWfaflxKaQGZtyXSx8tDkJg4ITu+O3n1ICJS0o9fLihuUqM/c3OosBvQD
W0eQr268JPHvIJD9uF3VfIy8aonXsXxv7ZzPVJM4rzb9pez6lipmvVSfgwxCdqlQ3GpZo5jyf6WG
VyZM9RyXHjk1FG7vlbsK0kHqemPL5w55+cI0TOGj3XGDfXdK57shGRAXFXGNTvg4ombe31SkyIuo
B+sHSRC5bbdR23aCKFiz5rUt+JPOkE3hFvICzWXZuWd/zENmLDp9XwtwXz0PHViixyavyPUWaVr1
gR7E2RlrmeN0rMJtS0cV1scOaNXruunQ03e0EsQFatpWS/rDRZSzBp3PoCQ8G3kOtryOm7SFLVid
TRLWl6FI9JtjWmcbpAyu82TmTRnq+hg4VEmQGbHmHT0d/hGr2oHbDFnhDICZQg17mXb1pC5D5Q9n
hoM8wzNKNEAAHpc8lzf8Des/YoVadIuaS4qNt0cMQ3eZ8rJ4yRoOGxS2zTU/Wk6A6Doc/mv1HKeb
bmheaVdS8SCKkKEJq6OYYDLxTtsb+HkdaxK3pr0GYgMhf8/MkE9WBAW/ZdDZ9bs5QOcRUcvAwXBw
n32Wh3HlzF+Za0UIcCxDSi0ZJ+XFlALgW3Zr4TeHKXC985yb/j1hknrTLHxYKoSbj2y3ccNaCvfG
dZS2tdVE2jlT1icDDA7RFklKp3FuXa8vX9ckX/beWvOi1eonXJDgMJR6dOrosbeKkMdRMkPir5AQ
uV5TisttBtmFiDaQHtAwZipIig1I5IkEfasc9U3FOiIha+Brwtjc76/ZlzL3tm6LttssKQNhyg+u
XkmfU23l3o/sXhkAiW4/Uoi6rWcPoq3xfbbMpkViv+IE3eSlO+5b3AH7DIT3WAuooC5yyj/DWp/z
YC6ZvNvLjeoc657ntX9YFj6aOaziFQ0T+8UXXr8JMLnc/jfA4L9W+P+9tOjamtWUeGjqa7eS9LFE
0eUncOEJWzgC1eE/qRt0RXECmC28iTseuaHti2VwWPCCFf37L/TP1UiEQDx0E67jOLbwMYIGV0ni
9+eTqtNrldJ/JJOciiBBWmq8Wuhz5St3vlnk6tjxv/9C/9zgFfJjXF0UjpCeY8sAweO/fKFwmfK2
qtXOY5sa7Jox6NHlVFHyMTacHWNqDTrSJTLKXhyqHsbDv//y/9Iy/J9fn05HDwY/kD4M9b/IMCYN
WNf4xGzQgcN846riWiYV4ILIAq/ehxaFHL/gJ/Lx1h5K5wFckkmD0DKJWahb2SWNWju6dfqhk/8D
soZoCP/4n1lD/8nEcvjTXFu7un/9v/r/UcISoCz5v6tFn/+Yr38uHXOv/4P/0q94EDeUBJJywagN
XAPS8l/ETfgPTLJIR9GzUCV4bfP7P51j/j/wnrsMKPkP8JEGvO26K9xDHZn7D/daQxbB5GBtcf3/
t84xP/znN1bgOoFLfCH0RUClYmT/Z2vnf3tjKdWpiA0N/gqTj2eVFRYBr0aeLaJJn17jDO+uAa9b
cjbq/TL/9qKr/N7tzT03zeSiJiW+SHSv2yhXVFpkS/ae5eu6l8MqLn2eKwz8Igh+OfR1H9Cr1dmN
JP5MNplEPDW66u+UCvvRQo58itbeuiONYcAPJ32HKpOblpqGB0YT/e3sD+1bt1qEYKYMGaEkQuPO
LMg5yHU7DKLWa97jEG97m2YAZ6kosVEGRQL3ycdQLuJZmHY9ICrGvhYQ6g8yNZ08Hv/Hua36R/i0
9WbufZKNkAOXNXNWbtBrtZd+hsmjm2551z2kLrfXOXgqHewMq+s8JzbdYQh4uFjAEPJr8JLP6LoP
tRtnN3PX2giFoHBt3R/WHHzvKe/tcti2JW20KDcPjPX3OZ5JyJfs7HrlvZ++TkvzZMnSHLMUNHdY
kmoPaQG2ZKfT9A5yzCocxSrf/dD/CSeOjqqEZXdWJtwlWUy8GNPy5eSZ/SywdZ6YYb40fM59FByO
t1UqrMPkpPGUeXc5Wc7D6pj6Maka93ZtwvaVzMKyC/wBAhn88CVVNG8Yn5Uc98lyOmeafFpfQKz2
3iwVAupy3qVCR/fRkH2zcd05OUNcFhG47xPSiBYsNZs4xqJDNmaHSnukK/AnbOoytQ7tdZjEivde
IniO3aYHRO9/MdSfNpn2tmCbcgvJf6qrNEYCAg+eDXd6mEFpfLyFs71Ni+Er8NQT1zu1m4viFj1I
ew7pZ9jCRGTXSViza+R604/zjbZwYDJQLFvDIYO+ppRhJWuT8XV0w4yuBwyYF0t3jJh73fJNdI4Z
YCZ9Rp5FeArJI7wNDGVuEFlMN0nIb2eTAuewOOJ0BLOyt8cWiVdORbMCAdI/rg4h41nTbjyIaGCI
M0Fhvmtc5DtNmQSC+Slm2sGvN0uSczNkYP/Yx0yEpVLRKRb7XYjinCKlNrXCb2eyxL4hU3vdPQRh
PDrO8LBMYiP89OBzW8TWtxwUnVt8FJfjNpfexjHWziYmDQi38aA/rzNUaP1mPmpX6bM7Rn+McU4W
uyI6APobh+MzsBWB7LQP5ttsnOkYk1R1uD7zhYlGQBc/wToQPmi9DHRNFGxhlXMeS01E3bL3kq7C
Le48QJHW8+4QhV7RblbpVsk2I9DfnWVemSk0904oH2sX7LbElYGcFRl954iVDKD1OYMEX7hu5k9c
kYdNvniMnzFduGLm1lH66FkDf6FCSzQGjYIwn2sPvmKyUBygY4INI45t0SeQJT0/UZtnHzAk9gFx
0fTGnRPrfqOH58GVt31Id0ieWXENghBQoFHW3l8uIycjMnXrY/Z8K+rVhVi+7ztOqeHCAN2EIqPi
Zfqul4Rkr7a9NzlXOh7ICd5E2sKyuACbAR+hUrb3teEsaZvsJVlNTON2Q1kDPXYO76Y4bFRwURj7
3sR1npo35rvM8kdZy+EBJgT4W9xannNSS//WBCg2Ffb6OOjbZ0ybPzVtBcGg7+RYghmoDGEWvDyA
fcIsQ+Vn2SJkTmFZTlZZjG/aqlgihJ7FisiqN+6KiyqZywImOzIXRn7cPAH9/pocVrD2ymnXlH56
wyayY7eLYnnT2cxdchYy2xaM5dyTs9kjgeKwih4Qox7tQsKt14NZQnuTkdXbzxlTKkotspjeiOBQ
LcDiBT6OnV15X+sk/E05JS4rIGJDqXDDm8VjzxWNVvZECsz9rRoh8UdmvXM3+pW579hSiLR4TFyg
kV1ZRkR2EE2VBZIRUsgM6yi++vFxCB6dMcp/pVItFKd05k9UVPLPzJ+NNoPo0RlzPBmM/L/YCIef
S8vsysjkhh9kDWKifDGk2Snko2g3auLpJkzL5ypQPz24TCwa7TGucOq3pl/HJ1iT8q1bcAC5/nrK
jF2Q93brR6sZHbVd8gjkPF/9X9YscaBEFa0r8+8lqF+TSuCqzVeLy0KW3I26+J4yxkKdunpkrYC0
GHAC1ZmBdj9bGktQdVhux2Q580F90K3aDGVTbz8XJVlNFxblqV59VhLdBNtz6BY6k0LW0h/e2NYX
jh8Fg6+2Dl4Eg1NArLodPnDKXkvZZP3QW8OI6r9oLkTfrbgTOVNIV1VMDbx0NBcv75gWOIlxX+lj
YKXCrJwYTTWMX4MdTuEGy1lydArdvrl2KF8Iz9CDVLQZQY2OSHx07OlM/tRYQJ8gfs2z5aFaddus
e+YoEhIlrP1t6Q/ssci1MlrwNBIRHlpNJOd7Xwbr7ai74ZwVlDHJZC1eGQy/NRo3BB95oD/t7J3R
b82f/D4yPoB93fxZrtkiVpcQO/yXlrhUnYeKZ06xXqUuT0jCOQzJjPdQXIVbUbidu3p8Iq1L1oU6
TPR6NMYl0TMWb4xnNjJHxs/4aE5ek2wHEqmUeJSv7NKTv8oQYl8860gPEy6KHwqIYsuGCRA0Man1
y3b3zFSLOMuUyPFpJ1dtaYMyreDaPObTSTjjZzhaKCcp8OaJp6z263pcvPGaIXqo0q7Xm3lNOhQv
wYD2tfnU8Ksx2p8r7pbcSrJYETHbfKIj1Y368UBLknxlfE7z5TR5RBF5HINspfv6uvJyMW8BjXeP
7Ib9V7YhnN3SftbPOew3+yoRPWRp3X2yJZVXDzLqlBLn3QBtib0qD5Fs4rNQMHX7tG8Z5LJt+OMH
3ddCiuS1hC3gl1Mh+rIH8SMXme04e3V8giJlGQyHtE47bLXX8lkWNBUqnJSxmYl/NCvFLJnzFeT2
W+T1FL4CX9w1kRHHNKcPghHd/MHKEoOqPjDX/pFWfQGVPLhJwFOSxPxmdYX9pvgbE0ojOHjDh1D9
Z8wXTinrdUbrthjv4Q9I1ZZ5+qO74jMgEXXvVg5Gp1lePK+on2RLgaMQbvbAptv90GYcb+hcaV5T
v/Tup6HvjkgO6rjzQQTaaRYHXfb591jj5Rqvg9gVr+nrBO7AUQCa+69XlR5vVan9g9tynG1AgCQI
S4Yxp/DJOKZnuxiauK4OcgoYzgn/WDE9Y5OalQ8pQuTz2rjmOHd9SA9jnt5jzkBsr9AF7qidoykj
TUhO8Ql7ql31OKxL8E5iPLqbVjALLRv4AjU6zSuJga7ZIs4aqOOk6bTlMa68K30KKGwDn2Qulaa/
p6U4ehZKUyd5jsqLClcy+Ol87VHsV32gOHfkuozz+5SXo/O3QI96bKvsJlBefzap8pCupRqThlog
wJfqZAyBrHUI3HdGmdWWmmOCqZYL9suMxKcbtNJdiOdHqd0QmHLZcjfqiPPJ5JIOHUri1c7TiE7Q
hGy4mHtM8KvAmhqMAcPaXADSpO6SEvO5vs5Vs7S/ocStXSv7Q6rq5tfUlzA766ImiLWcQ7FtE7Lh
FIXqmt+yE7tdndxUvNGQaRUG1oXzp7czWIEm2Fo2zURYI+slYtK3nqwgSFm/XS1aOTUpx7YDBt+U
WEI2ol2H9wk11RbCRJEE9wnnbgI12C81lkOXL6TYsKx56TlxCZXCL85m2d13BYbEhn6B1gteFnbB
M+bJqyg796qDFSYBMsAVE9ECb7hZfMvjL09AdWxDb4t7W1PS1RTLC+MM+pO9vLrn+Z/u85SDXNeD
KqM6UsTOMJ+jKzGfLoiJj8iwaP661JR/Fg1bix57/n5u9MvYNVe5dmQY8NUcNCjkpfcyR64L/+rd
WRnVE4t/qSSfSR6y+zthiEHmdVu+uFwDeDBxqeMDRGwrOk4A5FPxm98ORYVZ4ccZMP22QSexb9tA
XgjFfbREDuIyZB63xYUsj4gz1tNQJTzyatuv75eBztM5G9Cxt2m07Q1L8sazxrPDh/NZg0QeCODa
cWgITE20ILNpo/hm6EL7JuGTb1clxjvVeaaPuRSsw3JdW9s2GKpf3dLKU96GjCFDlM2rj52/Darl
yL/FB6ptuLQcuqlw3tmur0XMhfXJ1tFXxet342KWIWOxbPq+SnesM6h5drknVyAMAT4tlE1VL5Z7
Cgo9em0nizYjy7oZmYd3z2vmkYIX55Bp8a73nQcuDL+H6Meb05Obd4cRHcdJVYozrkMzpT09Ndz4
2LlO0TnKvACwS6gTrw/49H7qf/GNfiTw/9u8b96tSbFI0zS6+YX4M+UZtcjEl9dyYoW44m/xbmfN
FDxPWjJvQfbXk7wjmL0yCh1cLgzRKHdBXr3PYRtcZkFwsbPcHRViCCuq5NawL2THUJZ3xhM1T6Ay
PK7LHCYx92J5a2d+gDEyietCzq/90hDeDFnsN7bFi5gFKqdDmgBr0uwWp95uzb2LGGoKF536hh0c
GcwCpLEmNb9W1t5KmvWgHfkxJuDpPAiLaw/6b7AikoaN1Yb80Mqx3uyapTkYkzzwp2/Yf3YS6KR4
mUZuiDzaYKnyqOeuwIWe7oy2fmoS0iC0ayR0rjEILQ9pZBMH0KD9W9TZSewkZIX4H+odG+Bnla/f
C7UnMZVwIPhsizEktsmDDiT3HR28eRhGoCkkHJaI8uErHx17K52etR5vnZ3Xzvs0ytvN6M4o4oIx
enIjcNatYUOvuRiFQ3+rEIjfS6Y2tELC7OhlANzpxU5Kg0cJ7UtMGRGxp265JY9fbiLJAVP3d5GO
vkk/QWMu2NWrstvNlnvjKUbXha/Z3If6dZDWs7Eag2eWCofM6T763p+OXCp5vUr+HPRssk8a/fGo
RQohQu2ZSxIocRxxHuWy3jtz+RsaENeJNwZHEASar+hCJYHYcXJWd65l0hOywk3Q8v+BCukgOaGj
oDfIbUmL7fK0OhD9ilu5cOCxHQLyPV997JxP1cNP2ov7O5c6vO4yKErxTNyOQ0KgNKl3/PU8TsRo
E8KR4XcYYj9rypXFXv2sHX3SLY8kS1Li7eWSh7Bw2j0enQuftxtKaJ8L98typ/EgbLnsu9morzll
SsSY60wP4O+gG296juua7elhMnwYN4XzzGdFR5fu0J7JnzKmqPFVDpOgsxl1SpDUR9dPMJ8K+pJN
/6BrSrAJK1TTVehQkH9OAGQRNvLASev6lDHvI4rKVNmxS/lofDo9ywTbazS1S+wTaZ0iOdx3RU1L
N7bEiB6qbd0QWEuGdZsXgK2cxxEBlgYsM3U32MJepyrfe4awf2V+2jAMdjbg4Cbl5zoss1oRTOpf
nlObx6oLXvpEUlZdwn7whMHyIsLxrmResF2ldRyE7k5c0Q0dhA3SA0GxRylSf497hIpdvLG7oXIf
I4hJnqWW88X17cvH0shhvnJPbenh4ujWuNBJsgEq2QqO0bsKJds2TTMA+dGeN0pLuc1mNPPs2prN
mNonx+efNJmtbtwqvS9acNAInxH4HsM/pdI4F75925ZVElNf/zon3p3dpfaRhRK1JpoRDwXWXOl9
VnHrWGXfymbJtTEUU36mnoq2RVY/t+782Xv4AqoqwlBLmzf3NlBy1c4aff3/Yu5MmuNG0iT6hwZl
CCAQQFxzZyZJcd8uMG7Cvu/49fOgqraR1GqVlc2lL1XWVi0xiQQCEf65P0fFqNv6rFIjjNnc1ygU
1GWr6ohjnuOmkpQbkekPUhQ9fA4RKEV2r9NYHVSBFT9wzGcmYeqLzDy6cBfv+LSJma1T1Zachjx/
7GoRHwxFeFg5dXQuvIzbBtMMK8rlUiRtLvdJfrBH7vIw8/WeaPg1Gw9zqzpNJtLuKJlwsQJX+jhO
hKT6ggNmxwNKGqj7GrIp+/Sm8N2O6CPqqYJdDQHDYpYokEqmN0HqtA+Vx8PJfiraV10ObE+3Nw4Z
CzWTg8N23t5kLdbzKH2yrbg6my0aIAgFgWIW56ZRXkMdY5xsqK8YnFYyohKjnJ8Zkin2mBww5kyS
kUKwWHHmAbKlJB4oK3gBJBjQSgrGyErPyz4kbOwFq87murlsyZ5ExoXHHAET2MG93PfXxRifrLbZ
yTKtKVdyaNwbbTQDprbhiCudpPWdTDKYRiQbMJt7vDimYYdP7bVK1DHz23Phv7g995U9Rp8pFVIL
/5TUXY9YSeM4Q1b26I7DPN7plMsUzU5Oc6iux56vSw8gepuQrVPGALmd5y2WdV61SRxw5My3Fk0u
KrsDn3UmEkBcRcq5LwXYSyU25cDkhvRk36vQxnYtwPpOzHiqkCIG2jPr864rjHOveTGr/smQ7UYH
sb3BUfZBopApYNOmuNYxWVhznGGWKMFrySF/4z0LTQVjOSa7+gB65Xmc3RL8JR01dfVZS+pu1Qjt
GVJZkr53zQjj2iHyA7eECVcIUgvuzkXEtPlcVJZzR6VucGlIXIGJfDS6+JW4gX0AvtthdTtUZfCe
FBnttbiezoeJ3ClVq+kO/ZttC6UNbn8uIvM0dLxMxmZaTwleH4ZVl9iULsJu2uowmbl6ZbjWgzXv
LEeZzxGzBm+0nG1X+s3BnjJoTfRkbBvu/2q8YjK4HQSVH8nXaX7oTIZy1ibi3cgQPt9kdvI5Acby
iPPtSvxaV1SWpcyNTTA9LQgUfPyPTZwaZ4EBIs6bz11W8zvTAPGS20b6EXYW5PXcNo8uMf1r5Ewb
WG9brEITnu5cGvmR7ah/PvBkEXyh5MK/hJYx7Hurii5SN4CO2MB0Js0J5eYUBpBbnc5YODnkNhkZ
PFn0fHTwvbbFbBD4Sajh5vKPO6NzDn4n+aBFmN/VemSlKlX31BlPuKh21jRu2VZRRQVTaK2+2Zal
qG+xA2O19yw4I/NZwpO4Z0vyjtmRKEhwMmvAXV3/kfvFpRTclByPPjRzGKuAu0U/+ckoMBvqgCs2
g6aAoWRrtTVSCJAgqzbSDGda3xwPoy7N5iT59gRexQkYbLctRCkfJzZKq8qjIUQOi+80bOpVMZvz
BQFE7zD6TYn9tqUvRpbNtdXHxlnExIBwSgrKclQtr25PfmJsWk+oK2Ic322Xj+OWciQKStph4QjN
w+0UOAcVcRMCV0/3XZSciZiKWd64DnSbyH0mVLvidbRzO/wNwRBOF2Qogl0JtooE5qqNMONOKCrI
4hb7X+737qpz7d2k41tM35AO8iB7obz7FPsG2tdw07VORYHPwFu5bu5zdk2kWDU5LVqSMsIFx7Fn
bJF7GKb6yH0fYfGtFVuJyaThJ3Yr51Qr3lSIYPVJTvk2GLpppQoEhMrlQYAnfKJHhRixTe6EXlZ3
MVbT4okxonbygX7o2Zo6SGFuIRb5r7wY57o+UYY8o5sMLCo96hzB9+YCgfRrUebQcPyKhRcMlrud
G9F8wbqvcAwbBqY3XpM2J67D5LX1hs3andsZ9qE1supgwNACkCbY90jhDZsxHMCo1dTHNRXo01VH
vd8uzp1wyftQ+VmJ2L138WOvh05rvLdOfta7MdDouVJkP2iYyy98UbAw8Q4KtmbVensiT+ZWQFDb
8OM0jGJlvxnm4uDtPVCDZpGRzsJlRtK2MF9l0Z0bmdrgeonONEa9R8tpKS/SLPP9WBFwlBVFBiOY
DDxUdEkJMr68lz/5cildpdIgXrkeEcgsic1HI23Mj5C9Tbny/TT8pEWH5HqHIobnsQRArJN3p5Hm
Oa4/87WOZrVXeTs8Fe44PiRoz3Aq7GIHKCU9hgpxv4ooPcRUaD9bUtJbLS1nH9dsNDsWwi++ju6z
ufXPx0Tn12FjqbfebOg/05wTNsSWys3U2eFDG2NkWyVEsIG0Z8lF2rbJDjAf/Wnw7i6moSufOvyy
R2gq/g51qmFXm7Ybu/Gti3zEgpbN+WtQ1VcSd/MmJPW9aiCqnoVN7F5yQ5DY1MwT+MLM4pZtX3nq
iAM8Q8+BTBZSvfUw6hhEakYNtJn48stUdmTssQmbR4LZ8oShcr7FZhMB7xQj+44cXEc7WsEXFzM9
XtxA7dvU82Bz1t7jIMf6o3caaMa+V+zAU00gDSh8pE8ZgI3d8VpcqlaDTNxgFirOLKtsnnLLmc61
YxYn2hL8j9pCOkEDgudIR0RbS+7qLP8YXIRsicMKu1hz3xrCZLkxgvmji0CbGpHw90il9qkYH+Im
MV7dsfU5Gan2YGVmdw3gjkwtLKFNnEe0ECRxTERM1yfAOyOvMDYXCSV8PDzVlKzTDHsNfJeCPV5l
+Vf0tw0H0xLyRCgCmP/o5OwQ3PS95AIc5wUjhsTQjmu3x404IF/e1Jzwt/8jeZDrzEO9neOeZl/4
AZj0Ggddcw629uIxT40gZImR9dU3D8I/wqD8tu3mBzfGf2zP+S+0Y9AT8zs7xlVRQ9l9Tb9HoHz7
I38aMgzMFZ5FO6tS2Ja8xU/0L0cGw7M/sFXYkupW28LJ6P6fJQMKinQUVgwBCgVAFAaPvywZtvmH
aQPu0NihpKUh5PwTCMpCOPneUWULPh1Wp8UEpJUwzR/9R0uMkBN0zImoIUeFlSK67hu/2rGWRUd8
SQWBZBKnq4pkGwYgFd5+d61+4eiylh/wwwdgifdME0eKiWXU+mZQ+s4QMpSooqEtiGlzLL03Gjxt
bWcxeWYqd9bXZMrKgtUWe2sTXToZLyamvbUmuNKDNi4MAxOFo8qHbFLPPn5w9gcM2u6sgGUO+lbq
9DsCINt8VM3feaf+/aNjqLEFX60AZifETyaxSk2wYRc0mOKklx0wJbKENFEp6RSYLPdpqizgk3o0
BL+TP1vRWWGPIjlNo9X4f3qleGiCz+IX11Fwr/x0HT0i6RoHl7Yc6oWX//7ddawIoWVBSL9rkYDi
3NIdAdgNGEZi7ij/iN9ir3V2GNEIqflJNhe7vOkZmMEIbc09hpQoPBZO0U87ywCtuE7JmqdbWtwq
vQeTgwBkmQOFpr//9n90v3F/41SyLY7kBDC1i/3txw9tJLpJK2uEO+M4UAuDvBOKAyxQ0DUYL1lw
LgZgvhZADocNMYqy+LvL9qMfafkEtqV5LG3J48bn4FH//rLxpkiUaFGWKsJseIfAogdrKp7GVWKn
S06pKnQcHk1f9sZVJieNSa7vijEgmFQoiD5WymuyBbqotrb4VlAQV1H78PvrJH7xMZUtlcV14jO6
avnv3327noZjsUA41zxJCW3ljdfdElRNdmVnmmDUrKqlqN7qCgtQsWGFl7TJhvEeYFjpY6KZq3Hb
zDXHC8UYqF0xhhys0+8/o/1vj4PCH+a4DqZCz+Na/mRl5Da3prqwijVogIDMZWWXNf4GOCKrbkID
3zjwDAAEaQmAc8o8PGDwJ3bS8Cz3kHcoa/haYo8Jk9+9NeFQcdwek+FUOekbYzejWCm4LzeF0wJi
VzYpsk1eGYbc1Abw3C2wkUBuOxVn/Zd6cHxnX4NfWHIpzXDvklKidbpzm2ajugwSxe9/efEzSQoP
pwuZCouczce1zJ++IHdOoZx1Lly/AOrgWnoW7qXMxAxPmDMLSDH5VWqthwEmHw4j8zH0evsciYe+
p75QOfhWmhndv/lYrv3zsoCnT9m2yc1DXBHr7E9fCl79ofOI/HJaKSjqEcVQnQ0Y6+KNHooqf4ut
rGZ6Bc6kOxGVhrjfFTG4UkZaCD5XOmdKuRL9OJy5ZTqu+97AdFHXnIW7gc4F/aRzhzIwNouAxDN4
IDigSiogoM2d65Z2lYhpqOda+ZdIQKohF9Pmx5ogz942SY97hWfeEcb+yHPayGw3vU9JfF5ONYXW
qK9TvEVvZzRnYmXzq2GLw2aNQ7W9LV1KCZjPfSXOVq26Mn8ZzXrp6MmKkrELDJNtVoIEsGpOEZZb
Z6faq/kkhokphmowYtw6CD+S2gCHyWC/Xm5V19s25oiVxUAVvKA2q8EPPQVry+264zSON7OpnX1g
m/Iwl2N5K1RArpVTV8AdcQDQMl/IMWUq5vl5smPyUu7LUXmvUBbEeoHhXvhZxISv9tULa/mxsWu5
wSgJ1rMgr+HkFoU3VcG8MQBQjXYjXJB1Dnb+xRXiPFaYgtaJa9zOMQ2iTdzmZ6mYiJ+1Joa9yK03
1YTVz22H4Qa20L2mE+yLRS8HMY5aUAdakaRmIo7SeY413H2qs9F4qXvJoTYzGUQtoupsHp1BDc5R
q6T7JIdQfWQ4QsgtbT27SQAFA4JCtFoqvP3stgzbF5jS5F67/NMerarZ6golezMmje1wPFXztSHq
+M2sBeOocW57h1m1H39t2salLMB2rrSEtlGPvvdJyjgnpMR8CwUlNC4ldLB92Vyw70DK6M6I8+WH
kLaClWPmJxN+/VlJkJcJAN/DlnMREQbTtfUmHkP2vxD1rwcmUmfBXPt4JrIMKz9Gp8t+iVPAQqLS
a9b9XmELO7MbT5HML8mN9ip8sCd/z6DTPsXQgrYgnOSRXqmlPoKOi31HxOys7QNCclPZU0vjMJYv
q/69T4KFxOnk9asnnPrNGmyLG3SQ886LrPyWbEm8aS3qKrCPFWz+56IIXzU8+n0XQr+PWlxeXlO2
j8x2LY59xK1ZwQXvHc8ygLD0Kh6uPE3qey0ENXVVR4SSYZ7sYp6kJG92yajcmkPZGDEgR0/rsugp
oA3ilqM47VT9VL2xsDK3klb1EtKCeFX1A8Xw4HGYjcSUBdJsDX2dIV3CAntX4WMAYuLS5oTNLdyY
9CrXDM0T695ZRsghXZ7sgYChETYnqZ5VXXI+JRWyTA0gqHPAWltY2lKHZgsdSn3I0d5OzGyoqh5N
XAtD91aac3ePaMQUJWis8ThEqgYrtHCdM5keU3+4Auvz3HaYCkfTq8/0xHRvjavd2eKLHZ4L6g6u
de+j8TAivfYGGd4ETU9fNOQ5ZnzwS/C/6kMzhPXdCIW5QThI5IFd1RX/K3qIzTw+JG6P2Jb3hnuG
eyC4S113fOsNBZMVkw1EoyaLqSspi8sJ7wB+I9rhBVTqlAjRVH+AVgNU4cZx/twmU3+YqGXFTt9P
B78emWO0ZJEkXow6vU/m8dpOGY+Phpre9ExYp5rat0w6n7qqmAGWNpKdXZt4v6B9XXZW3H+lr8Nk
72vHxTm5U733sQwcGm9WdATYfH12MiCo+OOQMyPosvusmT/qKOqeJLLiTSayAS3M9o5kgThez8tF
GLmO71lM24qbka1OTI4rJO5FtgXX2q4Dx4dSLGs57QNBIR8Wc/sgLANYKp2vQ7XFcZA/WIlnf0kc
zJ4O+blz2O544MwQQLZfvorW76/zdsQU2JTjvqGgjqGDQZHQqMxtOQCw6fK6efDzkiDsUIN5Ja3+
MPo9I6y0Sb6gk42rgf83VlA0B+jSjAB6umLoFGdM2giwNzIdHqMkby8xAdBNoDCrODuqnZi9T0lU
fSGNRtMW9biMw5wg+DSjkkQNwFLmWFl0qRoOEoNq9dZgD8W/NTPf9FNbqr/IvKVAh7aOqy7uMcv0
AGobRTI5qKYHygnoZC/IoBbNqJ4kJac7SWsGskYFFKHz6QJZN2aM8xGUvuBg1V8HtZVcOH0Y3ojB
qikFJmvPLDxV0PeA/JyhdZkPFQezc78w1HlR8dYL/dCi6sPzrD3l1x3mWKZeohiN99rtPyNdWFSE
W3QIKQ8DqOr5BzgUJrAk4OqNzqP40EzsqOuqLLYJRozdWHvWXUlXG2o0DimjsfU5WBMEONl2/Zeo
s3ZThC8HhPE93Bm4rch7d2XhWLt2cVDMSWG9uFQLN55bclnaWXxCR+D2B+SCg4BeEzahjAW6coHP
ie4ycoJplWJgPlPlwByIKTOgCWoRmQzPEyy2qTr0i6c+VwK6dKTsU5T1wT1m4Mce1exo2AE26WGp
wC4xU3Q04CUu3OHkFKWcumbukz2GjPwoc7unh67HxeGnOHUjy/oslRxuDbrkdnJZW5jagkGvRu+O
1loVrGu8IDSuWmKXebK45clOT3NVt826rmER0o9H9bhvTyuob3I7FY7x0NJzdhkVifs82pl7CCDz
EeTxfQzR/ijpWEo4iVUCFKbpF/VDFZj2kzGMrPKuHQ+fmODdK5UTcsdz2AVb7ERFsOZpfrV6eYuM
0+Cn8fej2+pbEvz1S0dHxy3mRfl1IF36SfImvI4iP0F4oryFCWuKDbLBU56UHlQ8QdDxTCnmX1EJ
0F3N4RnNHjWfkJFQFOlyg6EruWiX78wCvcVUL+ddRVNodIiVS6Qt5hGxJ7O6hafScLKQ7C5G6S1F
TTOgtX4U5Qo9ObjGUFkQfnWS6EOgXZwsXEyc3HPDeS8hZN36do9roB2oYhn60rgOSzb4GwNOp1iV
enKeZgy7xBKz5JYgf/UIEBOzEnyaj5BBPTF7G9MUKzoE4ZGwwJVTlA1H7Yzu6clOvS9GBMh81ebh
yASkZ8unNU89xQ9TeE6Hb3HTGQmxWm1OH13hLGUj2VRbOyeq3GcrGIjvmQI79Irtn4dj0Sd1Gtma
bl9u1m5lO8xud9rIxvGIszj2HigjzHci7Rjdog3AzuPDaYk+XtYZVXYcbBko+5gfmBpjY9LXfUSc
Dv5Dq8oQ7Fm/ZK0qq1QHHwffFXdHEpzraIKeFVdK6c1gTr2zsyLFghPQ6nnomlbfi7DLIK615YGU
OqbSRf5mb5GRVunm4IpmWGwbPWFvhs3z1LHuaOwKoatw1XV5foFxs8ixWuiP3Gw9TKg2/h8jcKtn
3rzheekKSgyiWAfreIxkT5Gh9KeN2bS8N1CeFXnGZfrV2mV4TsVAZQBq6iR+d/Y3zIWG4hlkqDtu
qRWG+197TbczvXku14AUi2HTzwLjp2uoysJ60qcf7WB7ODUb43Icav5ivPGq5+8sjFef1xbSv+cX
DIc8N7hLRum/mrPngsSzjWwP7hCsRupV3j0GnCHHZ5O6zzluAcAbht22e6EnXW8ituU1uczQfdUx
s4gsvWNHqF5UZDBMytzWDJkGNMml0YUU2U4GBng6iSyy+nBoipuRzTZ7Es8mImmCKwUaB/LFpODF
CiEk9sYlk+8wXS+va+ZKQ7S4vP3cuxcVs6f9nGhHnAx0f7w+XaLjl9wm8MGjnBtH0zS6ds/2oJsZ
WDiFtUWwoPqnDes6PTEZbeN1NQxeiGHVNx/AzHuCajbLA/0bLKFTK3cxuWUmzso1AUOmfjIvsbjY
7Fuik21m7oOD2z/eGCPf6NYrO2dg7IGDl7KELKzXftFCigBb617LUkSX0zCkW6oK+LYY2MV6VQJD
x45U5RdGN3rPYU37+8bvPDhTjN9vqKg/BipUV+S+rWNpxcarFQrKHMAqcMFwtzJsGUpFiD6ko7EP
kvHW8WteDRRCB1ifpX4su9hZ2lAJ8hTjVJ86Ss1eRxZvaibL/qtGiwSNMRrFwQply5KHfI1tIMs4
c3a1NZQQl9ol+xtCElxB1ZmcHR/dVrtRYqxaG42BuaAMHWxBvz/2LzLsD6qb69guhwoX1cNBu5Q/
AaSrJOzB4QNAwwqlDeLbnH6ioMaAFetyrzPQyzAsDE02gED7a4+HiIzQkNbM5no80msAjUH7pfBn
ip0FXJFsBVSaFoDBsUJeaFHbPeOBw6VoJEN2MqcA80ob9sBVaSCmTEgZkC3XvVmlxyFNyVmxtOiJ
k1pHnRPzVFCIFQAnugedCP5bhBUr/pus7L+JU65C7iFUp7jvHGWp5SJ9J05VeUSBLGdoJmlx8C5N
neXrHurI5zS4wTUfZVibdimug5AKk+WFzhBKzcAowNKJi1RN8RdBgzZ3bSTHy99/Q+JnVYoP59E4
j5ruCaDHP384k2lxW1bs+pqsiu9pwuPgx4xIx9yBVdaf40qJ91hyTea7c+wUezfF+7E25DKY+f1n
WdTM76Vu1zOtJZkpXT4OsvFPWmNQWuB9+h7w2TRBr+vrU6Y7kmzKbnfE+J2/uTl/DksvP872+JUt
m/mBbf70tUi6TAY4yLjNJvnaGmP50KpmhnOs9Ovvf7Ff/iTCpqYiosCNsIhj390AWQAoEwLOMhfT
wJAmbR6rjEh+q3t59u1H/aMx0/8nE/xfOF9aFo3/nPZdE1quiyL/fry0/Ik/p0tg9BmfuOIbFd/l
5YD+92fc1/uDrC87BWVJCImEzLnb/sr7CjLCno3ubZkmSXpl8df9NVwSf5AM1sxjhNCQX0xL/pPh
0o/3hcttZ1mOjTTqoGYR2F/++3f3BWdh4dtluunRhg7Kb+ZTZYMNjY152n13TX4x/vjx0frXT+IH
cTUsDRngx5/UCoRjP083ae5Z4TqsqEtdSTNChHPNN0X4OfmbRe/HycWfPxCKgVJM7SzHNX/SVWcq
HhEyYtI0SbSv25HVLG7H6evk8VJKmwhBgAUesWSstfE304BfXVbl2NqVDO24vD9dVn8APh4SgchN
oKWbppT1tJei4RwKfJzO1d9f2l/9tKW+wbZ50TlC//Rwj6Hf5pSqbEpIF9Yj/Oic8MXglQhhZVf1
V7//ab+6rswD+dXwnjrS/GmNjMS0CFIFTSBxtpfWbGy+YetZHc/8ws3WXhkTlrL4x+9/7o86+bfv
U/JlopIrain43z/eQL1ykhKLAEwaEWArqdbEpNU6Vva7D44fiCMxst//xF/8ptJVvBGURpoHbfHj
T7Ryr0GSzjbCzj3wZgJpCsWgvEjcudmkvBnPhQl0mtNJ9zcUDSV/fCny2y28ZsHojbcCG0TrpzvI
tZ1CjgmBsNZociLNEKhWfP2Y4Ri92pgfLP8iLAxfHyCCOdVOtKE6C32iI8ZIJHxNtAN7SeWo6WZR
uMxNDlHjU5BHvHdiG3pkGdX9vG6nBK50mnfFOQgaimYSzNFvmJnJUSNYyCsKXupxzzhUZPcyTcDZ
ePnQQLxtRppKHQ/yzlqhA7kYWPIJpm3c3zBQgsDjeXF+3XFbmGwBSedsU0ZdR4IQgFtwufkCpAwj
glUqZ2fajswDQMsmbmdh8+XsuO4rURQnwtTJHKOETG22s1qas6ONC9ocingBp6bfTyXGfrhCQLDp
XwDIuIIrpKiC7Yfso03r8SmujUjtI9iUN84sG3Xdaxp6B0nwhi0nsiyWSUppUrzY+LtsNkvbzncJ
ZdLi3New0dOWJ9nL0we6yZJ4ZxBee+FEEYVrd2GHwH8t7eeiX6rBQN8zxSJZkrwESrHQ1BiRLSy4
uQAWC1N0r5tGeSvA+DkOKo8R3Laxeoc72sTW6zB4luuUeiD6qVX7GTY9FurW07TkFWIiJuU3MV28
UqijcmKmw3Ehe/lgE8Pj/EiVWX6W6aYMVyCrmuk55pBerAYOquJJ2/iOBCSZxs0uwWU106oeDDEV
W7BIefiQ0LZOrIv3he/D1S2D8nrOEtM4TVWc0hMRdsCMfbBeMDSfjCQY3F0bOmHI4coCf7gy8q5K
hst8bGX1BfoLIgf5VRnvwjaLCOyQDINlXoxqYC3MO5OIASfc5MYkvBAeM3OY5EUY9gW5edvTWHgi
JzFcbLDgn4JzkZWO8RRmXA9mICPpGSroM0VCeuNN+NTQCCA7nXtujWOYRpcFp8ROrvpAp6iIBoS0
cQUzzIKWYli+IL6XSwFfOHg3O6MQt/BzqOjz0iiSYNJx1zkbJwvH4Wk2LezRpTbramM5tfSfeb5q
BJzOhMQ3uS2acdYW7tcuRaxfxW0CUHkSMzhm+Okdk9/WTfo1aan+DrhDS7VbYFMvTbdWC8lXyekp
7DWTuhHY8LopIdeu3XIOvVXk58Zt4A3DU0ks46ZD2ipRjJpQrGrdlw09S/j7U7dWz3aAdx9tAa+v
2ZFo44wMfhEJRctLs1wSfGnBtJm+ldpABFIQr4hDjgxpUnj8t6ES831GbeG7AQ7uVQMhfrZZRd4r
xkbdquIztdsiNgkY5qH5Vjee/kgmdOPB8mkkN9MaDProVRiaUtAURBEyZVyrKgShiAHDfg84nll0
Vebylu6csuLco7meMzyPB39c1h0POQrBpUmSr7YVOiUxAsB6LpXPAQK3UdDo3ZtT9lJFtjPZDBV8
ZeIxlHn8THp15m90XflBSWWAvUTFcwgv2Y82zDJQBvHuO8+zropwzeAj1MhgmDrX82iWD6XpCPwh
Lf9ahU3oIx5EZfaQBAXG90GkBoh8ZKBgFXKaJn0SzJxUDOkDgzXs0odjbyV8cTqzRLOdfLs4Djpv
+XKEiO5QKmbcHDLEF1BHvfNUeokwmbC4gdrA4/a52Svt3rRRMKL6eJXP/S4lvtM+bvTWJMuV7UBV
MKlWAO/arWPPRAWoEyfPDKoK7K+nZ1wRlK3CFakF/eN+k9GIBEwmuGmQM+iI4dc6QwAuwy+Rp4is
Z42mhGfDn0s1ums+TVclmbzozBZdWR/HrIPWOcvRBfdGhZzaN9ZA7zpzUiJORV8iotWGBXvCqtLo
wm4T37+DQ2rMO2BKtIklMdruLVm0xbRXKYimJCEJBWZDYwcbGS/jBIPcRLqNQkdykiaM3tCca8ow
+KTEMdD3HKKD4Dw0pwSPPmfkdO+SpulOMP1miF/g1MMPIRtS53XlcaxxI0boZ6LijE/eaRqqqwRg
tDyx5lLCEOqi9HhPEzY+JAnQ43c9lZSms64ZW5/9IIFfchPMK6HwZ/KC32uen5rOGyH+Bn4w8TqR
TtTeJLHfAehyHcDTiL/4ztmp1P1JNZY5HUOTqCaVIzoiHBEMdhW8qdzCcMxCILE9Ncgew1k/9Hax
6fomizYlQ/lbBuwzuVCWPlJlvXUfdFHzNSyZPQycDk+tWy8UdHxUH03VNQdyICPljgKaNSIvKJ21
mNTy5GECwvlSB1TyWmpRWBIsO9ClvaA+FZ4Dv0GIDEGimROgfL1fjc2efqei3ohIuu+9RynjGn5p
sxdRazjbMXPaZ0gB8iHC/QAiZai992bKC9afqKnehpBX+RaDUGWvZEB78iEwvVbuhjH3H9BMfXrb
iwBG626AS/eEz2dsIYobYEEIni3f9zCnZ6WJ0vyFTqv5yNs/KumOUL43km2qu3Pdwdu5GOJciFt7
DL2HJhjxEJMy9ObtQjpp1vk89BYR31gtPstoKG57hwHZGa3E2kUcHpOeum3hQh10ZU8rQS4amoIr
p80eoxorwxOLNzTTxCgoahfl0ocwAE3+CBB7nqq51a9Oq4zLYBA532SrxCXAsfSJMaiaDkwlcTzN
MMjUdgm727uWYhy43moki08tuldvciRZ6ld5Mc1rktJhtkLodsoD8V/alAIeH2SkdFouK20/PYMr
jCbroKCjUzp0bUWcxvhiezY/6Nyh8YIobV00NAegHDkhsntbJDCjbZ+yD1CpzXmRhJl1UeWU9azp
anJpYnXaMQNyQ8DncUDRxCOCw0i90Sam871rTH568KlTNvZtN896ZdCW0B4bDzL5cTQ8Fk42GJW/
gyne0HJCnBFjsT/haa/qRhV3kRN63XmdjH14MqORZWYlFfHkLVOTnC1ZyFZijeOWB4OeZI5GK9pq
Eu68KpJPZDjgOWSw/PXaJiCesjNw82Y7NKkfslFrgqN0tWujVoTlmyuIrK/xc0xsSDW2/qn3qBz2
eRWx08kSvRPDNOE5bxOWYTTVSNSrsbMpJy5bGLofg4oE3WP0P5GGcF078L+CdO3JkKiRZxIdOoof
M22X9FRrLp/3jrdrsdpxiz1gryreDO0ApidF3tcM/t0iISVhma9FYE5Leq51CXuFIUVDYxpdtoMY
n5sqz27m0NH2cENKty42wAwzTdlBxPmJQC4slBwc8UzqHsJtDCU+j5L4BaxK/ugIl76hSNqd2nRR
z1t78X6+TD2267Uv0xCMC/Ld5eh53leqztJrbYgy2emirp+JOcEyofLKJE8sW2pE8AYQMq57NoCs
vwFRgCkJEsAfI497I6lGskRfTVtwpEm77+sib8CSVNJgE9FYrzOx1kdmmBay7QRawaviHmU0xxaN
zO0MF2FVNXiAksp7pUKmuiWTaNDo0DXmoRUF3CVG7PNVlBHW5oVfm4fZLBADIIsPtD/4wngLB6c6
Qxde6u4GnFNrg/N9sOZzpq9dA+pCDpZjyDWE0L4iW+EbId6QxGuouOOIwparigEcRXV2P+fLBFyz
Y6SGicNFRrpp8XZraWVXvjlqkKd+Yz8VDFAey6nKH2XqJ9S68bjv2IgGF34d18+T22lCk5FIzh04
kXdKVzMqoRyciUFMTc7KKjEEr6LBCF5Yruxyq+0+fBp8kZGG17XLQJ9xBE0hvnoUcddcN8M837XB
UrsN960lfhDQ+bGaOhrlnYxsxa6soQCtwji070DYhoyugPrlQGhG6W4UwQ6G3JHu4ChbnoQVy4v8
Oi19vOVS8mbMmAcR97GBu+KdT+toLdk63WE34xig2VBfmnrKGJIVikMcRJ/2HJc0AbjGj8fpT5/b
P1IF/6Ol/Afj+W8t6v+F4qDD0f034mCRFfRlfK8NLn/gT21Qyj+YTthsTVkfnMVj+y9tUNp/LIZv
yzXR/hDMPKThv7RBQ4g/ULXEwg4kBIFdAW3gL3EQA+cfkoIY+IEoZjZsVeefqIPfvIf/p4fjY0Wv
dNj5MkHh86HC/aiA1BX7mighfA/prSZrRliaZ9ibb7o5Mm/sNsDAQZxPbKXAWGXmJvGjpMxurf9l
78x240bSNn0rjTkeFoJ7EBjMQW6iFsuSLFuyTwhbtrmvwf3q52FWD0qZylbCffw3UI3u2iJJxvLF
+71LoeiQJKD4l7Rhv2a4JoP2hQ0sNphkRKOJIiphtzjcSZDbl3fsAzBbPDtyP+BbRLzMLB2EpTbW
a4+DbQdfMOeCvNSz9r5VTZHflEVTdpuCTYncpWZG4GmNH+gu4BCbVGA0WSrm5ylyrU9dlloujKVy
E+fRZzr8i9+BiahdZJWNgJxTD6OXhLZ0OchtKofgKaZ5/DJ6DQKTV9/+BAh6xKVfXqgNpEMnkhxx
qODGEQoaebk+ZTmN89jO9Me5xAnDtmRGDxFa0H05Kf1nS57P1pkJ18D9fMDLjjt//cB6TZ8mdDi/
Z4pTf0Ylqa/yIHdIyZnjT42RjwPZRFZ/hUcVNiPwGsIzP/4Qwd3/dst2LHAwuiPsj0eQVAbAltEv
pwgpsH4bPDsgdhsZIuJCua2T+Jzx6hFh/u2Ayw96BU5DgogidwBP4Z6P/Yj4mIM/6AqFbmfdT1a6
a1z0W9Yor0S3KGULktey2ywzrmB6PRnEpyqKOQjK/vtfcWEKH64KWjbCJn4PhBfziyME1GjUODDh
bYoLZOtco8orjfiGMxjgyVH0xfQVZjBlxdFUqTTFMepWTBXNbm+aRm9Iaen6Mx/1iH68f8mgqgv4
D7Yq7GNYFRejGbcpD9O8RELwx1GNzM+KoJZrePPBl6iLIPpg/z89CW5yXxrbwRyuc0TyvTHn+nck
QPZiRkC2SFRACACCeYZHWMcvbP4VNwPCEbdzNzrRFvZkveGSV/a+8LLtEJgfOi/ssE4acxjN4IOf
+kwVz9iaO1eTnTdqbQfZNowN+EFUs7RUZ2ACan49uxwF0d/I8Mf5EkdBGur7b/w/59X/spiu//m8
evhVdT+y+OVf5e9/tdGvf63LIixfn17LP/7vzpb8a+mvoEgStBWFueDj/zay1dFGudjRstMZSxeE
lfvv08v8i06MwwnFDqIbi3PtP4eX/RdpWfjhgncjNIKq/ydnFzXS4TIVkpx2Wj+LZGmRdplH+5Wh
cYYmTbVbtD8bJucUfvCMyTRvxnqui5u+0Tiu5KxSpqI3R+PVaIzNc2Rx/Ua8gCIaQagmrfWMc2qy
GYKuSzbhbGfAW+gBuMInEwkRKVDlpym3bQ8CblIvzL0p/mJk3eCtszCHAlkaQ5RvTGJRfxd2Kprd
pHfWoyIF1V118H0+tFjFceIJExigW5RoF/hZTv3CNnONVeIiu9+MVIdf6hgy3yXQgT49gXTW05U+
EZCx6VFtOxsSVeHK6mUWrnt7dHA+SDTYRgbE6m9WG88V7q4L5wA366ZazTNyAyD4MuxXI1AnypoC
iamnoZdfOQZA0GrWp1lDS6OlP3JMg78J+mViPQLAwTlspPeFq0D8XKNynXbcyyF2SvihK+ll+u+S
zA/47KQdDNTapXM5jEOLpQ9ytbuo1GWJu41RyjUWTUa8nS2tnBBEQ5NnB4pRy9uzrB6JYmgaHime
rI1j1jC7rTadP4GKkFRRFHZARLFdlkhKeZgNNiyLxIdILZyYqq7BH8hsv2GhlWGu4SxEvsBpbovO
wYujVjOb3dg1HrFhGDZ1a0tUFBMkebCxkeXwUMJMn1ZYLUL5bLIBcw53ds0bkC2854i0Da018Y/E
4WH6SuadWXiNvmuEW+cXRu2QB1tLCKgPY9O3zgNEhiH241706nLqUMhdqg4R0jq3iArahh5RE5up
yHSxxWokAISv+kIHDFYpVhuNhhK+xwMIV0OigaetjbOadqHZsWhv0gzV8g33Uy3fRY5TjRudbRo6
noGd3JVKDe25zlwt+SGnxFBbjHpj1MrY7XNj0Z2a5C897SNc88w62eQjLj7rgkC8cpu1NR3THOVK
dzMlEZEypIehaajHbKq2dQVZGonrUE47HDmIJOurPsadZ25JpH6E/u/Yu5BLKHyrCcn+VZOS5xvn
dTvuohitHkh8EsY3GMHq7kPc4dv42c6MhG5s1U7D15xQgYpAmL6NHzMNRt+HlACzK9L9+vw6jkmU
uA3HzBs+Ni36mct6ILNlV82Ay8zX1AyeW4Or+29+t1ZeeFMs9Y1iAtk7NU06HSREUNW9TRBUgXHT
ZMS7qMb6ZjtOg93RFArbGD8BCWu/KSO+DYhqnd0i3HXlx6xoEKREBQy2K3PmzNtogS30iwiS5G8X
f5BhY5GfmW4FkFu2FmmiMIeD1lPualQL+hb0LY/8kSZccuGRQ1+u8UEZGxwSKIvXJIxX+a0xhuxc
Qai3xs8yod7iah107Z1H2gfuSSNgwc6mMxJuW7T9mDiJbKENEjHYXpZay2FbkR0Wbg2zTGMfad0S
EIcOLvEH0ajy1tDZefyRzSK6VGB8lZ+1JE2uYYflwVUT9b28KOZqQBSDftxau53eBJhU6iRg4haI
CV6p0HaDCEAL+mQRwkjMCtwge6Ngq3+BZ8nP4evzDxWuksSaFH29iWSZfE3R+vyu8Y75PaWwUzeF
msonMSyj58rkT2hRD/lqFNhuscRy9N7SCirM7GPBX+0dAGvmUJvyJXCY3taBzCAMa2P7EUcAdKje
XKGT7Wfxs7LskojZKcV5Bz0LHalycGMKk9q9TSfe6ypDkPcUOWXzuxXEgPrKsprf06jZvxOD0AcY
4ngZYKWqMJLJo6x8krqSaD5KVf4MSoPpk9nYH7EZCbJFuqBqaNPOdmyvqnn6imoel4iodMS0Zv2O
FhVjmGSb2J4rIHqzk/LS6MRgrTA7B39v6Jl2u7kIxi8DdVJN1ytOH6u2jNKLwaZbh9w2hlLJgYFj
gBlY5jO3txRH0dAouWmCy+oacoylnQt4Q2e3LaCd4qq0dHwjgaN1vrSBY7yZxcbxuumh3/eJg33P
GFcg8RhFtn3p7HvKkIboL8NbCD5AlDB/Nl1G/3nSoYPRaiD6E83sghQEVodfRbkHEPZYgr7HFSJc
1W67PdpgL8BDuccg+r/xiD02YRU5MMUesejAcu5R+oNjtHtMw93jGwUdHXejj6aJ09seAyFh2nis
98iIs0dJ5gUwCfbYCR6yKl5j3g2mIrR8foQvqe5lNjpPyR59MRcgJgxiMBn4ztFzukdq6mYMvxns
5XzvPZZTDTX5W+4e44H6lT0SO5reODDV6P4ucFC7AEOY/oARmQtcVC/AUbVASEWmGc/aHlcKFoip
26NNBCeRXINLReBu+yDsa+wpAaf0PU5l7jErFHeu2qQLlNUkSQmsZU3kl1n0vWi8rQwXJjGbLM6V
22rO7SUSPSHZuob6+JPGWomIeHD6exQ76rHCfwMUTyMgc+VExMzAzx3kR4qAtvGFimCeh0XN8YZt
ISBnJvSA1qzRubcdjEWUZmPcPLRGUP5IoZHSXXdGudCtzRrLxb5GV1HhIo2GMsEOY9Xqsf6E3xDm
1MUefGqs+I57JMEqId1mLDzLeHxw4Tv8IOcwJsgXCwoa6jFW7tUYV/2WHhYBwaanl/BJTd6sqiNy
/wxa0nCw7eabjIX3Y+5sLCPD0sZnfTS/YAiK3zhqvvKn7Rp0N/IsprVXlSO+wHSI4nrneARErzLS
Fp9q9mEMuhEr85GxWPLLRjSE/dJ3JH5xOTiw2OjVS+y6KlobY+nFeLdV3kiHlKwE35LQDbetY2UY
9mHs8EmLs8pYmxmRdxuS9Pq7GkkAOCgFzS/b7sLpKpv66GsBOQTWnSuMfl1RSVEITpOMN/QUkCF1
AmWPAgAhLL3RrLvlvu+tCFpAlulBNkh3szkiPtB7i2RcEUINxc1+ngkV4jC6KiuNy9iIUENuMPQg
Yr5GdOEHmZfclRV56rusZsmuxXKcrkgsrUY8KzH9B31wrgnDhn4B+Ske1808JfKiGWqrWmtumYw7
JDxjQE8hxAbcbjAA2ph2lX3QwgJNs26Vw4PlFW62Jd0quKORuPBqixkaMDRhRQIrlQrJqdjIPGta
aP5uRDTmOKkmAEGGlvBzRiIeP1P4DR8LygLMk9N2+uBVE4K/djLpchqBiQxgwvEft2tU35iJVzEg
f0Q2EjnPzVB8jzOyBS6tzkT3ztVRDjgSSvdbhbbjS1ImuN2KKKGvnPBGu80oTYnHVFFmOI5kKXYh
rfLgmurj9CuBIH+bJx1k/MyJp4fSztSLmdHKXRHx3j+75aLaQFmFj+rkxZj2UDRTp8aOgRscYpvF
eF05+V2jtPiFVFb7qy6TkawAagZrk7LBUmeHIqmIgCCLHElMbRnXJbXmfchteUa0WAdwOEwMKtZk
cjn3IQ2ur/QY+iUoD9tyQa/P24C2z58RbpWfZ+y2rU3Q2AlC3EgJ1NNBU/3EkL3LthRRHEIePcVs
NWYhFPQEhxksi2Q6fUtyN4M+IQvURsTeEU+EQCJ/COm2lbQSRE+T0BXp7QhDGwcxQeI59Rre5yt6
rRT0QRhaL3ggl+jBcSR4bmu1qJETvXoZEDBiu09zDF1Fa5TztuGA0+GjdLTFVC1hyk+YGaB+ayZ2
NGkL7am02sB5UGTj/sDtoP82zUN4J+Emzfe2o3Cmock3OKsoKPmiMEc6ynW7Le4nj/4lzJKC/KtI
NB7mmcghbpq4xOrdAKS4UrbsU5DxsSGF15yJbZD4y92bwDt0i8IS5E0fhuQFTz/xKzLQE688DxXb
Bt7BeNOCLQom5jBOUHTNgUAAx8h2jpmqT4kzxS84kHIpoXk2fHFooT+NelL/MPpRW7xSLfYoyO81
lIw2/aRKuh5rr+CoWJl1nz4l6Gixn0yYOuuOQvUeOrBxO7mm/JqnzqiWnpJuXxioQL66Jo3wFTIV
ssNxscKZtK8pXOp6HlPYImb0A7JWReZv3Nnk6070p1Y9rfXvuYrjH1pkJj+U8trnMG1myI+aLtN1
59rJjd6E3Aj508VDLtMK5UNPPARmSd1HuC7qGTOgzIA8Bk8e6zF0RDgTwERCxAQ8s/Ag8vRzOnrO
Z1GU2g/h9VBUpIpRCxky1LgAG0x7nF6hcIVW1D1AjIIUVVDuYGaU57/nYRyfxj6cf7gj3b4tN3r1
q4vseiC7tc+vsO2jaVxnPb1OSU40QWPKcpP1oET/nNVe+Q2GrO3CB2l1FFOob+RO6jkxg42d0cmi
VR4QDksw4efWMJvh1ktcp1oTQerJqw4XdbWZBkrRQRtRTopY039CcKywdjNDK7mP5lhz10bZ28sG
lvc7UsmoB9Hd8icKnBi5ehqZfjtGhDZQMOCla9kd1ToAGqG0Spjhi0p7eAIWmeAfKYoN47ZrA95x
0MXCxJStLedPFspJGAjhYgmcOW3DDDFIHt0YbNsFxJGZhRs5+N9xurl6d82h6myDesZnETMALP2I
voxT7NowZvhArhqwW522lnzQl3KVv2mMxNfRaBNqKU11mg4fCTfeeU1HvwwwD8MZFNB7jO/CShKu
wstL2/zmfxC1dlpSzxZ46z8jausozn4dIGj87X8jaJrj/LXIDCzbxDbk/6NnOFV5f2FaTq3LPgSh
1/4HPtN0d2GNg49Bm3JwGxH/MMM12/nL1h2Y3Lq+OHwYUHP/7/858KdRR///dZIbg7xCuR0BTxuM
G+CM9jsChT06/xp9dzMT/GicqbZsRZQj53p23zYyCz4b0I/0zxFhIz9evZkT/RH9kHILFRIOuqvD
K4bginPS0ip7DfkHKJNEUmYSfdawqZB65Jh6k9eDUfYKB8Z1YOYbT/qe+wkdN3UNW95orwOFvJgj
1LSu0hwvk6r7u3t58G5ev4sFKvwH8Xf4TQZIJrIJ19MBL70Fq3/1LqowmOHSue1F6VrDVkvxWHQo
h1dgHe7d+6/gkOb891AAkwiV0AwgXTpCLSstQEzk1S34TlA+hra8KuaRa7sWpjDLOEPbtBZ/g93/
8fGOPjXNPcQnoK50diTs6gXiff14BConRDbYuV/jEbgj0NeBiNQhxDOwu8jJT7h4/xn30Ovr97kM
qENt5nPD537TSgq0pDYaw2DAHMTGgIy5tYoGo3c7dTcd1y/yd+sABmdEZndbu9e4WVe+0gcJ3hrW
uzBth+9VJXCJbok6WgdVgW9aHI+U1PE4o6ULkgfNyeVK2bn3wQ1CZ4XHQumDqkgcP/p2G6vevSRV
Lb/G2L7eWlAzNiZWGjvbUJJIFRFtndTU+V95tq1IINq9/w4O2zssKsuxLGBuLujCWKDqw3cO38DN
c9ofO7OKxM4jmWcHatb/6Sh0bdEFODSRMFDC0fdwFKSSZkAntN5NDoXrYAd4bWldc2aU4+WBnkOA
9y9KFrRjbB2Ho0AqTbHsy61d23rNl0qim8xqe/jUOa5+pvd2YihdGhZXLvY4T9pHr81Ig9yNMCbc
TVj6bjCHST9POUnPcra6h/e/0KmhEOiYNI1tNmj7aFWU+QS7GKL+btZD7O1rjAp1yES7yIi89ftD
vZkMHvIvNj4a9tw90SkevsCEVCRQkMjZee5iliGrYdMCe55Z5sdbi4mzwSL4oVfDzGOpH45CdkKs
2sHrkAzoxm+K5jkC2rbi31ngsa3Nyq0+ear3sjO759GmDsuEAQUVNZoR+Ap7iear3VMYkahbq8es
JQzhHzp91jwjnxjSHfqY+Km13eYr/E2rxhBXGd6Z0Y83N3Y3DksatrRrDR3hyuFT57kRVT2kMpxA
RA3PPix1Av1U6cKzbohpJugs1P/wTWOJg86SHArT8UybTtfhmDA0m7wtNOeih37us+uGz5WDQZJq
XPN6lsDrYVy2Z5bG8SSybIvemc5/2FhYkkefl+vonJs2QvS8wAqdxmz5AcZzfKYtfbwq9qMgiKYD
hmqFhzx8NB31zcQCLP26Vfm1ngeYfmV2u0vVeI4tceKBDMr3pbOocwLbR28xRLXA1YEHchpoHYOL
SZ87z/32/bV34oEMndOWegmRrFiYNq8PP6C20SUNvPKHwiipLhR5M2jfLeJtano41sc/HY4z3ebY
Q4tMZSeXh361GDoKbnQ97QgQj8MAqG10Lc08XtPezs4oa9++PzqvNoUiS48O/PGuMnc4ykBKnXwR
BA0xmllDX8wbr95/oFOjAKqYlJwWfQ5hHD6QRpxp6OZq8vV80nYtCZu+hm3ZHw+C+yTHxWKfSDm6
LPJXb021TDZPSwa/KgnhTGg7wduLSe16f5g3ewVvC+Gl7S3lydLbPhymlONYW3o2+Bpz8qPb1cGN
gfDjQzXJea2mcXp5fzyK9YO6Ev4uzEWbCoBzGlXn8WKyyT7qwJfIh7fCeydtNQDEFA/+nMDAGpek
TQuMR9JW4Fy2+PSf+XRvpz5Nesy23D1bDPeBw8dN2S/dCPMlX9kEIAUVFMUVCXNgnpg8fH7/UU9M
k72RqgONjOjmNzr8SeRZ0euDH0JspYuQ0VH0QhGbZ7beU8+ETyr6WBdKC2yrw2cKKmUmiUmaxjhZ
xXfeqKt8WahYvyCy3Cwv33+qfRru60qWKo63JxcsBgk3rK7D4VTc4SRuZprfQ/iXuyhzankntLD8
UoSadjvPRa6+JrknH4dAygdYa2CQdSQIYSg7cNozu/Pe0fTw99hoQG2E3h7Mhz294vVCIXgrQWAh
hB/yHnri+cbeu9BckNqdMUcW/nPtZKttbFD0btjehb5LI6evwPKxoSM2ZGyLXWaTG7/KNeQMmyhp
tS/Ye053xliYyeb99/dmASxsMg5oUg04pd+8PmzQki4358lPcG/Ell7DxDkycIqIGsO+HvCI3Xm5
VB86l+htg0SjM7vxcUm0Z7NJWFB4MHLtPL7YuW1X2VZeT/5k1thwFp4FHtjHF2aeN89Bb8U3Bc9+
ZtK8maI8NHdrE7cDISSbzeGcmbsZw+xCm/w4TvpvKTYrHYG1qgxWvV6g/3//FZ8cjfRoTCaxwfUW
tujrGVEN9LQQz05+0cf9pZu49B1CVQNrRYY4M/1OvU7IjWydyGU5EY6ejGUPHbRl8WUtZqAdVy62
6SnufK9Ed0RE6bgdyUOzzqz5fWlzPOs5vBHbCFiz2K8ePmOkm9Hs0nn25xJ1Vo2uogM4NYM7M8Zl
bo1vnE83ZleR1veErq36aI3ONixMiPtRQ0Dy2McfEE9r2VrLwtY4U5i9OVX43pSBWK7aAmjj+K3g
AqOR3pYIf7JakmxoeD9mXYg0R2vbBguY7NzN5dRngKCJ5QnV2oJbHL6OwCV5Gz9O4dPmydZpXngf
UETifmjV4bZrTOsCfoZ2xl325KBshMBPiMKpNw4HFZnZa3ZkzP7ScnLIgrKaLXKm+hOtzughMiFz
Qj0q6VL/8fwGvMAsYanxgdGOIKNx6YCSmyv8ePAqnI4iT2nbLOjlT4eP+/T+YCce0qQmXXiwKDrk
MfVTI14APzN38iOUscwiUFTMA53udohUseV3ELtZdepPC7nlHKNiRNdrw2Xzll30VfXjIBjLzMaZ
fWFVDlGeOrl+azEkbrh9//HeHNL7gdiNlxcpOUIPB5JRZJrY+s9+nghaJZaZ4pmKidufjwKtfbFU
h2MkF/j09eOIOnBxYyh1v4W21W9sIjXEBpOuPD8zkL7UT0f7gulid+Og+PIWS5fDkQon87Qg1XS/
boQYt3MzdfWm8qwQJVa4vD7dqfJH1YaW3Ax405W0FQ3UIVrUuPjkDqT0rESFZ5ofSxgaZ37eqbdN
hY4tD7MXavjRewg87BQxSNP9JJPoFssktdXOQSx6Dl44cQSAJP4z0NFn5a6a0b5iILsY8TubMWXG
HWusswe9gex15rHeXPfZ4jDQwSscjSvV7dGCrOu2KwcCyXxbo3mC47n25CStcanGMf+U28r9GDcG
hodwy+IzQ58oJyycGhbDJ4pM7/gcmAjmI1qWvWDKveLRljO0l6b2sAUuW/TQWeuJm1ALpitEFdV6
Ihj7nNXSiW/K9Y5nd3T+G+uIwxnnGmVXew5SJydPoAoUAnbVFXrQyvu7nfIfMdsTAzGzuX9yF0cK
fYwTF1NGVyttXV+EJK7T6xo3Co+EPz+6uKHgFM7ZKhZc/vBxFM5QrTcGrh/YmkOLKh9Gb9MPcf7C
RhSlazUH1vP7u8OJyeouMNGekE6L42hIIy0RiBO74pfaQMxW6KotlAlxxRUwOHP/OXEwI7Fh+lMp
cyc/PiepjKSetbBm67xtv+VpWNyZXqD1+DXkCFGb0m26M7WfvjeCP9qTuMSC8nE86xbz5PCVgn3D
C0Su6vctmrJ1OlIE7FqoQPeaCBdXAoGa9ELaVZtcxNgXYjUwGvZLGxI1vTPwPEmYuEVvbx16+V+S
MKrLjWLjLi/jBHt3DGybSG57KF9fioJk5jX+kzBeQygkMEGKOfhUGnr2pGtxfgspQ5H1N6eN6WMM
PH7MHXdYOrim7Wx68CTnIgqR0+B5kZjmejI0a7iO0rqV69lqLKi9/UQ31pa5/rOB6fqbuq8ubyLU
eWqdDUb6pdaiXGPetK67jTNVPthdjxwnUZqYV5VSLhlcRmu99J4cpjUO+i3puYXOKxkmzXtGse1C
BsYKpdmk+MlLWE6kSK+1HmrwOofp+ZG2TF8+JPhsBRvX7L15pQF92TszqdFDW9y9EMrU0gi2c2GN
3zBK0dqPSdw1H/rBNlMIUhCMcIQnCzcDYvquAsLvLqc8HqZN49nTl7avukfCw3DYMNWsP5oIcn/h
TWm9SIXXxYUiZPUeqhF0oHTECgRFCGluZDhwoaL6HW3zPoOUG276yQjum1hg4zmhK75rVaXrK70I
g5cI811yjwhYvW0FbipEZZb957Lr7OCjg4SWuGUnEfUWp9T8tit0/FFyYCSIO+agNXjRFfm3QdAJ
uMAjO/s8Drae0iEeup+Eb06hj2EfMtxcxzwCTYWwX2SIIRNEhKooriMCJgri9kZoHiGEERgOVoeV
bdDxg3aEVsh6F9P4zu7FPMD5yIsaTYjTj6pby4z4s0stT6Z+3RJAYawis8ffMcwjw0+bqiS6wvCI
Qi8N2J2bsB4g3ROZZ74QQQBnPtX1wcUxvaHZLwkD+Y77wPhC5TZfTsTRJ/BTjKZc7A0bc9dg0vEj
lKL8YZltru9KGIli7QZCK7blJLVnLRQOJDqVNfcVpzeHNy4dfso8C7dStANJ1pqJjASCHu2tIRtz
axtyNv3+3z2ZHKNKSDxk6i7/6gnQcQVdDS7A+/vbiePR43hBVMcFEFfU5a+/KuYSs/JqLVBQygYT
PgPu0XW6Tccxem7CcVgYNU3hN/joUkr2ECw37w9/ZLdH04kOMaiFgRMZDVbnuPFkl0016cSc+tAF
4HapaTamVUTa1B1W4PX1PBTVQ1iH3W+rNUkGdOZYvy9x3i3P/JATB5hnc0BiRsu7oBg8fA+5qQXF
ICrDb/mVtw0dC4w/s+jMKCcKdm69y4vmekgb5+htj1MHWRbSlm8oYtknHJ4h7GKkTmLhSnCCkpyI
E+ePyJ1U+fv9N33qdOF4pi+GDGY5RQ8fEFJsuJQKhj9lSZ0Tz2pPF8oUM6Hx0r0YlfP1/fHePuoi
SsO7F+0M8OTxh4UiXWg60mnEgWjfCUrRiAr2ajzArrV0tknwVvYM/R4C0TmM4e2cdi0wFGSqwBpv
+7k0nfS4xsD0sprCxNuWrWv+wLhJoGsUgyRBtXSLbtshdcWlNoKUf+bueQKGA7ilVbdcWribHV9c
2inCSIdgkUsndqLQ7x0Z1euCuFioNCF19rblSrcYLOB64NMHqLRdbzUmxFgl2s+WKIpzVpJvyxha
eWBasAUogZkGh18/JaDCRP6fXmKQQB/aU413jbzTvoLCLb+//+XfzjTGYlMhPUS4ZOUc3Q+r0CYl
UGTpZYGV5zYy4QKhNe4+RNbg7WDARWe2sLczjTsLlAFeOci15R4t3b6PLRlns/RlnKQXo030s2PP
+QcTM6GLWKEGmYSpzqzkEy90AQjRefGM0DGOBjXhVEN+MT2fIyS7paJADTg58zbshDjzfG+3JhdJ
NtcI2ibibeMEmbLjtrbyfALyjJ1mdelVm0znuuYnvhq2R4vym8W6IKCHM0Qnb6qEqgKbRSQaZ1mg
fcJyu9/GgxhYpXp0BkUwDP6Fh5UnlTz9NHqDLBXQ+MMBkUqaw8itDWzYILLFhACaYb6emvX1iGXW
PWkzuFYNbQpne0CFHVwkkR59VEPj3sWaVZorCRMSAVnQaI/ITlS40ZWZZx8Sw0IWHGAR35EdYLf3
iWj74NYtJusr+hTv8xxSk+3en/Qn5gNEAG57tO4krpJH94SYpNHEtNvARxAw6vBAgjrawiHHFZ1w
0DH98+knof+AWzDkAuUdvjwNz6tqhvnjV3UnJ1zwCrKmQY2bRyyPYJm//3AnZiCEIzYinUCpZV89
HK2e9EZzIz3w21xR54a987Vz8uYM1+j0KIsRjg56yll1OIrXMEKGUY9fOhqUZC3FmOezGB1dnhno
xPkAtxo3A8k5sWyIhwOlOO/UjlUF/uzGLnIqOk+Uobj3NKrLoRsGzrCt5BjdxNNMzPb77/LURFng
AK6vTHuxMOZeF1wZeLHW47vhCw01GaVZazyniVl8Jnzeqh7/fLDFGdPmKblQ7g0AXlV3oZLh4GGM
7WtNi3ayTjyCpepaXPYEb55ZASc2ECY++C7ECqqMN7SbcS5SS59Q/2Qe+UN9225ECOm/baYfxNud
k4qf2PVpVsDMA0mj4XvcTrZF2474F2g+rfHooyHqZuPMTnaDgLZYFVWvXTZ67pyZOcvHOdqzGJRV
ay9wjjg+2to+akfObs03qtwRZMSLKCDzBg+nbeeoER5ePuBVacbF8F0zAnlhKEI0zpQXp56cPh88
Df6AuXW0GknOdnLb6TQf4DLXSTcKIIb1oT0MyH/6SWxmLwzVWpIv8+n96XRqhWIxYP2NJsGdOZy7
LMWo71Su+Vk9O9c5yXHrkHv1mec7NYpkbdL/olxFKHY4itIq5CSy5MumWGasBvpw5qboPOWeGejU
jCVTiQINAgQNiqPHcUiWS+0g4nFc0KTEa6u1F/c/rRDMtQmJZX7/7Z1a+SwLTGrhbcJ5Ohqu9eIk
qzCThBGjrI1F5g3tp9ZBqdD/F4sDx5Wl9wotjalyNEWkXU+CLMnA79IWeliHkO8exrgFkzHvcmOF
QS+Pl9Rkz7z/jCdeKfspYnlqX5QkbzaBkqnfzjxjF7StDyyboduenc8ZKVRrwNZi+/54J94p75Lz
1qVHYLypa+0MUH251fqZbo9odPRkM0XSBHxU6sznOzEtFwNsYlfhQANyHm3ctPILAhtrz0fPFt8S
3xdddU6fXPz5A1GCcS9eIk7N42taCDVgKKnkfWSD4zVxVu02rHWMCEO72Lw/1OLnc7ybcTZ4UL7Z
0vAPOXoiI6safcgSz088VV5aAD27cUL1DApAvg0Rlvhjt8TsZWEHS08hY6gcTz7htBFeBLgknsE/
TxzLeAjRWoIWx8l8DLVmICx5My7nv1qU2rgrVxdIVvqrEEBvHWshDo2NQ8XHgXYuWPTUPMKwmkW5
rJc3reIY+pjb5YxNr6VJbgZnXPLTMLBxLx2NaIkzc+nkcNxR2XbYwN9cxmMzrrrCtKkW0b5fImg0
5YYpMdwN1WSfM44+tSaXuAlaXNJioSw/5lURMASzN8iezzy7UKkJsSdZCqMMtIwtlgIZEr8z82pp
qRydkktvn6qDf80SKXA4oKORmVTYLdFp2YzDbI7WJV93ZHHMWJKic9w5ZRAm18D8xAPmoerLbVRg
KgswO07ZmQW1v2y/+TXwmqXJrOJQOTpOEhz7CLG1UFMnQ26tPUCY+qrBKCv62CC7RDyPpjLYkqjR
jxstS9Nrgp7GX87kdM9RJYkpIjEP/Zgc44TM1FDP8wvRdu7VBKqFFWYwkJbx/hs89cWW6mKPjC2d
ycMXiG41HMUcBb6XNM2vyjPjryJNy6/w5bJpUyS9bZzZC96uPa5idMqXSwVX2uOtgFQRZIB6LiEF
zEONPqjXvwZ2UIsN7Iqs3aJ1bNINpBzr04x2yzgzZd7urVLg3bAcHVi5v7l8drZKMY5NJXWV2XjY
fjqJSywhBL8z59PpgXAzZ7/jKnNM/o1g/nZtKF0ilUJ5QQBPcdm1eFa+//3eLm8eh1MCwhpgC3Pu
8PupLGycFGdrn7yXbKfPvbXJGzwS4CWOZ6b3yQfiCoQ8BToixMfDoaKp7CJ4yq6fBZBoPPQBfmX0
3fq/eCDKCIBDUB2qssNRINmKWU2O60duU2yUp9frphfmpavhN/1fDMVVGjBSXwhJR6WLYYZ2PFYD
PQe2irUkvGtbeRFKYSxJ/5unkjBhOM05/o4nfZFTYFswEn3sdp6w3x4gYg/qAuXhcOZoe7ugF4YV
9nnUzHRjj0v2mASxdHZGF2JX2V7GeiF3Ikfyi+GjgUjIPBflcmI8SMSQOaEBQic7xlaCyDQK2EXS
L3B7uCqXVGF82tS2MFW/1p3h3JZ/ajyqTRYV5oAS+ujh/ChS3EKNpGX7cBNx19HqvufeVqubIO/t
F8LsEuPMTezEEkMDAXkTwt4iiDpaYiHK3rTTKulHWodzaDmUKzr4+P5XROX88Yykb7oUB5Sa+hs6
l0t+APwxU/oz9tlXkd0q8qw4Kwqr6M8MdWI1gxqykJcSaCkBD99j6tUmMbY8ldmD0raNSskD0YYz
8/7U13o1yr4n86ogMLHqxdZGSZ+lAfkSGyqaj1P/iBNA64+54/zxcSZBOywQcZetnaLn8KkGyreJ
tjLfqpwxCCxK735yEDGHY1nsLCsRf46xLAOi7yBemz+Op78me1yqtFL67qK3dZXX7RwIebTbxnNq
kuWLHFYXgMCoE5cuFijwcUZTZydkUeQF77IRxrqt6JClFjMyzYmMngdT+GhYIQGiVNjYSWP8fH9u
nqjhGR96AigI5Dr6LYfvFr1uGpkk5/mDm1iVH+vh/+PsvHbkRpY0/EQE6M0ty7LV3XIjNzfEGA29
SXry6fdLYYHtZnGLaO3OmYujA2UxTWRkxG8y7GCXHpJ/4mIvXuh2W32YRdaMF7dBt4MEyGg/F7be
PtSUyGh7j3Fa7OzjjXSCWADCE54LmKp1zlU2c9o3k+FQd5LyXLTrtKe0CZ2/erSVxgP9bw/NAWPo
/9MQ1NgzV986RXS5ILpQYoNJuNpvhYRGC4+EF7Eq/GpRUDhA9FSC+1O/FYHYXAa4MaiR/AWvZz6W
Gp+JQtvBycT8jOwYooHDjNbVVP9zf6RfB3K1yeCdcFP9YizxXng9VMeRQuLLcq9gL4b3Y0mv9KDR
57APU5nbP8wSs49fisWBilHHF08baTt3eJne/x0b8wpFEns0eno8KNYtgt5IDAg2M3bMyP8+9xkU
/2Eu3wzNR6xZ5TKhW+WBLlxH9sY2M31sNO8almkidRyGART27Hb5TqYhZ+1mVjHToa5NCf0mS4uL
SAI8ovAKyQArgbxVDHFs8ib7muO6nDyMaS6eDK1T94r3G/EXVVyAkzY8ztvOx9wAAUD2g/2Z49rT
MdsPkxNHT0jSdodydu3L/XXb3D8Sbwi0j1ml7/x6/6AvRo6YaVRJTGP4kbko0totnh6hQe8gHsPp
hOW0eYTu6l3aLC3OI1LPO5tn66NpH7B/IHCb+rp8MpndsqDyTmUIOv+PKa1a72I7RYpGTol08In/
Ysl2Lp6NI0oKDqGdhjv36vrioewxGhjQ0BnsHCwvFmTijcqrz2mDz8z9Od4airEo3cgwTJb8eopR
IezLHtn5awyiQooKmT9bgrPUh7EisbNzN8IrWNX/G0we1BcXuKpiamDNvGLsPkafRSEL/9EveRtM
wMeQUlki7QOoE9fxKxDC0/X+p26FAZ4bsrFvsqDraKTTe8QyUnGvij5Wz4mZjY8wBfSdlHlrQnlD
yUCjy6KM/POX35iRT9T9THidsSA2Mag5TLNtohmIqOPbP4hKKS1k6bR4Q/vA52NZkF92ryEyiEEW
Lrj4lHhLvX0UIJjydS0buTeggC6FY1dm9jXOixib16I6Lomod/bhBuXG1WVbkLRYlaD71UakgD3V
OKnaV+RZarh2WvtpNhS04AeTmp6Z2Yc6nONLrU/Jsa1xx1Gguj2CYqNpaUqJIgV9HMcRDfpDUeWH
KIzsrOxW3KVOSN+XlxfqEKtfGA4yVYyhvXqp3mOlWyCcezyhwa2eJs1yd6Z9M/i9HG51WOBSFoka
Rfa1Hgbtr7BDOo6jOhTnvmpG+4CiX3ZN67j6A6KAWT8AnsFAwAsXsQcL2drRsIsIZrJJTFb0ekdX
pj7btT3YV2VMu+9erCUHgGTR+8wq451dsHVEXZJS2lSS7bGORqx8jD3Q7EDrVAxEE1UkyWPAl/d3
9FZIp9Av9d0pwN+k2cCox8QlzFzjeHYCBPb0owFqjDJHVX4QJuYb98fb2DgGG8BBq8GhAr8uEEN6
w0XHC23S+qV/Fw7IMTRLoTwzA1gzIBoFfKz9jcBO69sgtaakQ41MFjtfxCE988LIVRgU5T38xspa
P46jYl313kp2QNQb8wkHAeCM7J1weNc7NV4G5DRiVi2pvYOtmclxqKvoEuPjfIDE1x3vz+fGhnw1
nvzzF5+Wq/2SDmmKEb2NJUyD5/0zwmITLwSR7twZm0PRzUB+GXIMKeTroerJyXuAv/a1kPp/mKO1
70ehjF8qO9z5qK1J5LKX7FxQ4mTnr0fCALMVALuiYKySwQ+l30bTut27ZXTTQwr8eie5kr98lUUa
wFdgXSL/IOmkr8cbkkJBKbmLAqNxnDzowqH8Ih2CqkNWGeOfrj0hLk5FyI3weDb0d102pMH9ddw4
7ZQ2QGfQm4Jpua7OdfGkcv+6UdDXrXayah5/3EFi57RvJB2ELtjICIRILMhqt1h6nuRCGBFJRlc/
ohMyPNnu4jw5jW0/RmGH9CwzhIiY03nRp/tfuFbiofdBF48eLdLeMO/hXr+e5Y73fKEgMxvETuXh
CzUDAKcbVLjmY9+OYJ3x0KE+ONW8JlGLwTntwcoHOp2DUuBFqoe9eWkm21zOUu9hQQ45dfrLqLhu
drTcukGJQZOQaWc0xR6FYGviLDg1zJ38z7qf3QNnN2rLAxhBGRc7e11xzmEfxx/yZOkePIQQfTdr
1ZMzF+7p/rxtHTsuATpNEth1000MnSrM3W5SriqOhkevX/RLWFjTMaumcWcTbp0DQEJSiYEs6vaN
waFTi3JJAsQrM+8iQHwsByDXefenHRr6n+5gaD8mBQ9cfH5M9zFD7dfb4c9ufS46UTjB8u/bThcC
iR1qnz3+chryyZ7bhKfZQfMMo/edKLNxFYEa4CmDBqxkGK5OfZqlkWrOCcAar+7RAkwiaFJJrzTL
IS4AR/qDjRL0CbNH9PTur+lGgKPewwOK6oaEgK2G1kfqosbQKleD+nX/VAxuKvwGH6b2WPFnn1qU
7cTOzbQxsSZBVUJaJU1kXeuY4gRDoTRTrmCkv+SiK7+oefGlQAxwZwW35pXZJAEES4QUgPzzl1eS
Y6EHp1fhNccrFSFJBSH4BS7ng0Bru/EHoAUlqImq2HuTb30hbEaeASwnnYfVtTGrWtd3WExcq7yL
XeynlFL14fLh3ORgd7uTAm+EBLCCrJ7BtUFYWNWOnF7JuUpoNzdTrUcXr3Ogo7pYh3VXFJ6bCmUv
1/4ZO3n0uVSidt7ZQpvDU9HG+IDewE3xPFOGmOPqhgA0dOWL5mHBiWVNO+d+S5oxPfYweaur6aZV
E4hlHPYMqTdihVTAoXpPz50ztPp8ZI6wj23SOEiLwRn+hdjRxQ8V+284LvoIA6N2nbSEh5Ghx9VD
Qah9DR/Z3yjsS7g/VERbpVG3PsQA4QRi3MCZFEw/3+Vun2Ji2sNZcqL/lRv8f/lxG5xwF1Fe4j8J
Mzt7/ZytSuxRF8VRro2wFawfaiNSz8iXxCU1NMMMKqfCV9XvlRZthNhWi/abV0TpdMDXNXfOYiia
9OLAl3yw0PPs342KMj9PPf2dna25dRBYGUIbF+7tK8Uqxlr1mkgBTT32WBPWWfSnMgzonodZg17S
24MZm5DWM8GUxVgduyIL0dDKACjiZ8rDyBKV5ZtuvBhBhHTxXwnnZ8/6fSNb4kYELK7z9qQmtAox
5DjoHSD1EZizViDi61T4Ntj66f6H6fKXr/JCEhVMqrB5Api+7mNm7oI2umuRsTSYLP4rItxT37WW
NuPCrC/ZhHKpHnkPc+eV06VXnUUJqn7EAioEvJUGkW7k6TdhmnhSzY3RjO/Ccuif4zGxOxTXh9o6
zEvqzBA57H5+0FOnbj4lvNbtn9jTdR0CvjUmUgsUiD2dlg16AwxPDg0oXbrBN8d3NLUpA+CaBIqX
G16g2YszUUYA6uILTEiipz5V6+agIzqKO8DSMsOFZbb62TCU/BnDVjh492d7a02pFXGWEa/kmSY3
9Ytrw9aUVh0NG5sEJ6yDRCCqGufA+e6PsnE0yGvAJ4NZp5e1LlwIobtDY7tJUCBW+6CSDn/IuqW+
OAjv/rg/1OYHAW/gH5uAsb6OliJtkmZhivUomi4TwIuDBg9yZ9o2blv5d3PMocuQIa7icK6KTKVq
mQRdD65bcRqR+2MDmKCqIa7Vpt49RVpcX37n25hEdLR4f67fgvmC57XoOIC6tGn1vdlU0mMl3Hxn
DjduObCdkluA6gSUBvnnLzZFOLottil5GmRRzJOIb6RImTi6gRAv/h3TxQvdpH6m6j98QXUlfTsg
mvcOH2hBdUd2ah1oIrHUE37PMtA0PMs8vNRFIernssHaoey6+Hp/XjcSQz4VrSFIIhRH1o0TNB+i
mkpqHOCUm54R3zWu5lIbx2SOscua0j3hhI3xqGciCgvIgMbuOsKB6nIgIYgoKLK2PuUxUsRjmpQX
lJumqyrK37iZUH6FV4zpEDChdVvPMcYop3URBRidggfp8vo8E8rP8Fj3yCkbJ52huAGRUJfadatr
idCdjrHIoqC1Ew+gnK2/E2qtBTV6YsH9VdscinItW1UCUdZJCGqqWl7pvA4H7DkOS9rm70IRuQ9K
gQT8/aE2jjuam9QEpe4gTdnVzbdUWjHiRxMHy2zN5buhDY3Gr3kQGsdaLFCd5zhNw+9WgWnat/tD
b6Dw6LKBK6MpS853sznxghe6RXc6qBa0ni6ASGCUTq5X/dvGnf4um0g8z/0iQuNI03xGQRfsm312
7CTODzZK+Jh0G7X5bWglGVz0vfPY2/wXJ9tKk+dItcz46/2fvLUwQOwxFONQSXja6/CRwU0C1TJ4
11FYuL5D3LtSBcofePnsSQtu1agpcKCTJVv4t+whxQQOQVPXkzBm/TlphEkiXI2nAYOJQyHi+DQW
7YS5DFYVoolxYeySPVXhjXCJ+gldc1I/boR1uGrxK2hSZOvpu9bDfxU2Aw9oZCDpj5jpYTaT8ZNr
FT/DVAw7e2PjruO1R30CzChPvnVbGR/iCq1cGr7ZEHZXpEHsD86EX9n95dxCSpCxeJwzBKlvKVPT
XPfGpMLYI92W/kCtYobHOen6+KwXRvMDGEz6rSuU4ZvVDfwPzDQueWvGVVWdlSXO7IvTLV58vv+z
NoIoRTu48Bp6Osy/fCq9uKRyLW9jvIbByjZN9pQ40fKf7UULkkhz7NdzWH+/P97GKgNDY6JZYVRY
bvCCoxMh/UKva2zou3j2f46WYL9sP4nI/tZoxl9VCVzl/pgbcUcSTx3uYTDBN6/ddoQU0KDLf10i
o/rRhsV8wJpdP0WTQ5l2qf9VM9vciXUbp5ejy8OCgyspeat5tY0i7kh9IVt46Q8qTXg5IzyFoM7S
HO9/nfybVok+qaAEc9PcplWwSqLsBqN1KzNpbCfmkByUTkd2qbXTevKF4LT5ld1Zw7GKNfF31Cxt
ePCKRnk7HI48nNllSWmfrYNV1eTKkGBjddVqBVdpJ1Pt59axQohBdieqnbO0NblIW8km4y9nxVVo
tNoJSKtJsWRM+hwkShV9baw4PSTGIH7nw14MJYPHi/MxJMoQTcUQXpM2LS+iV34YdTpiWpiNv3ES
KehAlkP8CI7j6nYsEKnQ07CHM1NMSlDrsfq4NAQHd666gzu15uX+vtmcRHJu9qaEua7TtRoTKajD
IrwaaoYIHgLPan/S2674aWgLvkD3R9s6g7yNpMoCPe6b3llSqkJtOxuuh42Nsd9NSZE+e2BFsqM+
zzUFFizGYh8VjGSvJb31oaThgJMJ8rId+XoJPWOyxxj5lOvipsNJKv0/l1WhHozKFKf7X7k1FBU8
2soOIK8bTJYyJfbsxvCeRBUt554+66E1I/Wq9e5eBXhrKPDBVEjAhYJWWh37Lh5UPGcAD2fVmH8o
VC3i7M3OYVhqscfg2AoxJE60BWW79SbTHh2vzBaVxmBt9s4HgWJC0Iem+hFoPqIBWje2Tzyz2gBi
6fhjpDWz977eujXAUlpS+FgmcasDH5mZsoyFxcMwDkM10EVY4gxH2eSnmkfhfwJN6/YYjbnxjWwB
V5i3r6r3S7eCwj6/YL2B6OHRdvCcq1PMxfuusKdz7ba4AoAh//YbQ2Gbg0Qx0404yeu96lQiTiwa
vteqH8JzkxrLUQxJ9qC2+m9gtOFSUr9nINZ0HbLxVOFtpTAUrk/LY20bSNYAcjvEIp38AWucnVnc
2ERMngTTgAO7bY5EVlr2yeK6V4n+xcnMsJYvAhRjIz10oh+zlXF7NSXiTjwiqodZb5Of9ydXxurV
TQkogSuZKCuZT6sjM0dds+AVKFkemOQ0bZcfB/TzT/dH2TiY9ArpU4KwgO60brcZLjKIegxcu59c
5zwKM4ZFoE+XtMnsnaD6KzVdfxHlJhI3aru30hNx4faV1XvedejVbLhaY5IZ+BDS2/gb0bDR+6bV
eYgXRN/nzc9I6azHZTKTZ60OjfrrYqIKdDKH2hmfR4STpvPYiTn/qoyD0wRZNzsaylJVVDwVWlx8
rmr6LjjdNsuzPWCbc5jHJlseh1pTP9MA7pqTgnR4f1nmcP7XS2t0NpKw1Y2zPs6YrIIJLQ/j3MVJ
UOVYCMiys4amFBTj+AHXIb/xcu+75ozz9BFhPq896EZiatcyafPPGu5ett9CGh+OeutV/7VmnwNy
rtu6O+AKpKNxZyfdX0ol9BCVNLyZDq5o40925s6TX9uZWQZ5N4iBPoNZJ2D+PNwy1D7FYhdhGDGe
tKK2cPSqXfM59eY0+4ZGnqHu7I2NbBtuH49tTgEbcH2852ZY0l6eOapaygGrrTpQjBRFrtJagkEv
7bcnSowngU6oK92qhCSkoKE1Qk+1RtX5KG0XHzq8AI+D6u2cra1dTwyEQoWmEuoG8s9f5EndgMIL
SrNREFtmVp2dvoyig5ZFbnvGt6ncQyBupBPcfNK+AdoWzdb1URaAHXg7K9ceYNCZ6zH6w5rxHE2R
bz6mpmkeqRyPO8dt8xv5W6WYLNim9ckWdoMjjAr7vhzGNmDxwmfEvOz3EJ270/0gshUs4Z8jkIsm
FI261YXXOpM5j21DXwLAykBHSI8oWuCKaqPa06Tu0cjnyjwkuWo+QLdCFS6NHUNc7/+KrQ8GdyRb
rlCOb+59qOkFRAmqhXU8Rl9Ay5YHc2ncr4Witzs79dclug5l7FJq5yBmwSavvrhIGsfoUNe+NiSC
8+feK6s/6Yc6uIdhqhufMega53OPuWf+Dh+y9BE3TSF8vHbt7xl6/M9FXntdYOSWUmJOPeGmp1og
mqAgYUj5MYlsrzwkk+UkvhL3zReRl5l7GNtORQaty5TiUNIb+QvsRvqVVLVUzpCxtQd8jvLYHxE4
eddglfobbDPwLHCRYIkAy1zv44manKLZuoLqTfElywzvUs82EszqZOys5cblJzU4GAepba5geaJe
HdBU9xBs4MRkXY66fUHsrepkZxm3KkmUmmk10pghGqx7FFVdm15TmCxjYk6PojKQxbCklrenMcVp
aZp/13DxT5OdfR+HOEGwSPt5f9duBFl+AlUkQLsbajFaTyGz9BSOKWoAV8XM8hGn9RrvReQnz1pW
RjuggY1jQtijwM9lb0r09eupbRc7G/MW5ZEMeLtfhkN+MPERvfQKd+/9b9tcRXJgwt6vOtnqlOBw
aKRWj8WxheHPFXWv+Tp6jbUDdNwahYe1BHRJVdV1USgpBS4xY6hc28icsWkBGK93YHjvf8vmXpEg
OYRUKanfvAkrV0ncaaaAj1OnE3hQYq/lZJjvB5x6A8ublv/oWau2bw6e/WgU1hIfQYDZH+//jI2r
BEEVFzE8Ijo1jNVVMnljgbtQQlk/m+LrDMv0MPRNeiI1RfnZm/oLbcM93cGtQSVWCfgB2HLYGK+3
jKAzVZjRSJc7jtBeV5XwwdDa8ilHThTzhFJ80nvR7VQYNi4VVGPYoAQCaeqxCgFNKxJ7mhA2ieKk
/qqhknqKOgFIcTGS46Q0xbsJovohnrg5tfJ3GBgSb4IpFg+cW7iuikaV1GbjXNLkfCq7ujxqXv0z
dKk0StLtm48KdQ3AHeDQYeLdtL9SrdNqXW/Da7w4+h+OMceS7jrvnP2bl6lkQUgBFwl05h95lF6E
1VkXnejoaly9unU/NkNTv+89vT32Of7RojAcSHg1oETwS29+aDA0pBKp5Ug5mZz+9dDYpYUpfhL9
dRriXvUXOxZ/tuGyzL5TWuEeRf72tErpcB7ftKRo19KWeD1cNLvmAskWN5iBPBpRgkrJkQRNl+j9
4EzCPmo1hdDDUtbZDN+wznX85MeSnNqy0nQHELYx7TyQPXqWnB4p1PP6x6RpZ6tRWg58e4nGbQZw
vzhFzMa3VPTud1cVvXmOWsMZaSpZPCbux4yN4akoywuG9IjbdBWG+yU2hpEO/5W0xThUHYUlv1vs
1i+zZHhsS1CddZ47D3pffHv7yBCd5cuSu/ymWeHhmESRpRm5AMIGjZI6f6eWpph8syjHi7ZE7rum
Ef0RaHUY3B9au7kW0HsC20jCTYuIdGW1A1AowwPEs8ZrujjDQ9Z0ZnacyxBn1iFeLpPWKo912hs/
vLkf6Bol7TlVcUIWdrvIHmbjo4YX/9OH5Z7qz000lUJUXPj8C+SQbciM4MUhrAyI0XGqD9d+VOyv
Lsb3KHAtzgUOwvJH48XGl97Mxy/3p+MmzaD4ZlHMgHHOw4cL+fWgNeCayGr1/lrntaqekLfMr60T
J+9Hr1KaM2RFvOPvD7mxAC7KW/Dq+T9uq/WuR89dT6N6uHol715LT+aTShn89BujgB1CDIPL4gYq
1rWNWYZhO1ybprf+Ru+/fk95wfiNUXijcQuBF5A9ktfTJ8zcLZuEokUzuhaq0VOFJY+31ynYmjEa
9o4KShb5iDXsrZ0ts56HcbianTIf6maOcU6LdzVeZKh99XhhLwDLkZIRdPcoW7/+mFpQqbDRGria
o+Neer2KmmMZ2tqHNBJWcqwBx3s+BRDreUmq6gM+n5V7RP0KWwXsld29q+9ma8LeAEeCnDoJDR0F
Gb5engcHDr+jiUWKE2S6b5RUXVBCV6vYt7HGVmh8T/O/b9w1ckzKazjHQfO8abJ1dRUPLQCwq0J6
+qE3u/a5qMNxZ9dsfhlkWZgw3OtcSK+/DAtKy0JvdSGFQba3MrFvTPtEfKJ9q1+0JPb2qPw3kZ5+
OEeNvhpJGlnT6pRHE2LgrPp8XXIzPXnA2R6dskk/T0Zc+5MWORddq8Q16pLorR1EOTK9BP6fO4Za
8utPtROaQaBA1KuiiPpsFkby0ZzpJdie0u0FFvl3vdq/cizuM1ZPgmLXj0PXgKvZ1cpyBdpsnprQ
mx87LO4/j41Z7LEdbxMJBkP1Dp4RyS8ZzCpaT3QIkZ3DGmfMFfHNGPX4Hfmom5yLsRk8fzDRIPO7
1ur+GSPPfHYHb3qfplQEd3KIm9hAm0aqfREboHPRsnk9wW7U1QO2J8tVF3r5AbJGdwYJhlb0Ww+G
hqwRL3xd598wV14PMxRdZaUOW5YNFqZ+JFC+OHhaNO29vbe+5+VAq9sh0/RCEbmxXLVCMd+lzSBO
RZa/GXXFrL0Y5Rfu9EVswV+U/DCdlytk49aPy2H5WJvpP6G+DEeE8KedTOvmapfD4Z8lOT+SVSo/
+sVwzYLUY4xMxBU9rOVUYZgSJKY5XcZ0EX4pNYDGgqLwbyzZi0FXM1mWs2Yt5rBcXWvSLigPFQ+R
GPWd/Xd76PArp+DFf6RME/7krz4tw1rHtBfOAR7X84dYn8Wpc1JcmaE67Ax1uzVI2JHogIqJjMyN
GLqipHHXmoNxLZUsPpoxCB6zb/eob7cfJEeRR5qKMxzjVcSSFUswh5gG4FQtDvqcj4fRmOrPSU/1
/f4K3d4DAFbYGDAIgI7ePGVTU8/DLFGN6wx12ndxdT7NS+ueuqJIjiNo3G/3x7vdhtICk8RbciZg
NOmv16pjd+eQ3bEJ8PLhgpmY+LOqUrR7ozpKTmmODbcPlFXdKcRszajsE6AIyOpRX3o9bAVF2EEn
wrwC5IyPIPWGQ67RLK8UQ93Z81szSi2Gio9UEwGC9XqokpecULEpu4o8E0Hc9dmXSNjL44KNyk9v
pmS7ExflIXp954A1I2niNuDmuZFbthDPTeoY9ueIJdpfaMM74gGyN4QEoy4qFJHxKLAueVPgzUel
PyhNvfrn/qpuTK/s55IlkU6Q6a5uolAf27xOSgS4Qtx0e8/B+DELtZPrpm/WSaMnwulg05Id3jZ2
5zmmSxVBi18qI75AirOPC3Nzuv9BG4sINYZDAUCVWvoaNwoF1CoGwijZinBozVlIadRWf4Q4Wl8w
+MDR9P6Aq8BCJ5aLDe0SckyQPxRAXu8aBxRASYcpD6isuI9WiFx1Z8Z777uNUaBAc7OAIAFgvH7t
502PhWmb5/B1svIZC8rmuFTuHslzdcblt+hY51HG0eF53jTnHFNkWQ30MzC1svfzPtNOiFr87Qza
UvvmjPaMH4GE2JnB1TH4NSqAGB511JDp464y2r7rNFgWTR6MVlL+gUFO+zCEmLaiO5xWnl9lQtKI
+wTUOJI7xofMpZ/2O78BVjR7U3IY1tBLxTDniUs1D1Bvdj9ZBgkXLleOL6IwPdjJ0jwpiid8e06L
77nZ1F/ub6KtieetQzuPxzTvTfnnL+74Oqf1O1RNFdBmRuFyHo0foWMLn/ysO+iKXj5BDiPqvXlU
A0o98gH06VHhWW3dZWym1ptFFSyQzT5GnapfhD21X1t1cp/SOvuZgMH4fn/MjY3M/qJj79Dkuq3e
aFWZd0szlIFXCeO9qBThx4qaX++PsrGlgB9wAevUakDcr+o0KDUBkBNKGaC86/7pijTNTqMYs/pK
ZoPaVaFHZYW9UpTaflZ5yJvUbdgkH+//Cjl/L+K73Njg2Cjtk+nTxlq3tsbO9XrNyqtAFhO+h+bw
z1zOlq8kvf7H/ZG2ZvUX6JAMkUC+viVjrV5wKyyqQIRhd/byyDovxpRd7o+y+T3EuF9XBaVlOesv
dmncJnFjNksZtClPT1qQjV8ZocNLRXkj3OnX1OHsQUkBoo90w349VGtZVVpiQhQ4zqR/HY0cRmiv
cHafEAOWGbBeDXYQpXFaHylEWsXbjwalGSoZ4HMdyvWrmIRODEjapKuDpc+UY9sPc4AnY38aK7M4
ot9NxjN1xk6us7GKgJAcQ6WKLnX8V/M7plWEqdhQBWOkGmcj7Cvfm8Y9O8aNVYQVQw9E9vHBz60+
zUCYn7d+WAaxlpt+ltT1pTZ0VOgUZTjd3zBrnppcRsaiIGLyqJbL+XoZs5zavapw2lsRN9PFaELR
+hjhFB/yES+8cw3w/DGym2E+DujhZI86jD3l1MyOGHHp9co9scCtKUabB9N46HH6jbzjVMRRv2gz
Hz9M5T9CHzvI8PiF7rzZNofh/gRhReHtRte0n9pMkO9UQSba5mM0Zk6AAa1yvD+9q8rMr9nlrweR
KPsgN7LSIsn1ZvJEGViDlxl+STHTPhpFn2rnLorHB3OOUZpOByW9VDoSkDuru/GRnslzgHo4FCQ2
7OvF9TCai5R2aQJaH8YfilWND5rX6ztTubWH0F8mIZfiE5RJV8PQaRh5lxRNECmm+sVTmvB93ajO
RWm09lBnpnKosfA7DMPSnTFv9A56Nok/LKXIdp6QGweHHi2EaXqWGs+RVUxKpr7RuzhqAlAg5fNg
W+U3ykQCFcVo2Im0W1ML5oTXKkgC/pE/5UWkTetkmbTUFkFPT+s0lJDn2ENvbMFKsBLJuNSBgnRC
5reKBNCdQ4WXchaoTol6a85O42tGb+CMcn2qZ0rx7YdID8c3+gr/GplMR2ITIAHfgOXzklQoFRAD
qVdGn4wO3jf01H6HSH0zi3wf4CEuEIqx5JWrBQu9pitdLUvhkDm9X0J79MtZ7J312w0qh6FbAPvV
4IG63qBFHiVkqGESRIPgjM8FJATfagqvfh6yYgy/6HG3qA/jqLfGeVCHBDB7YZXKiQ7Akrk+ghyp
HtwPDWu5ll8zLNuikpDLA2Wd24V12epO3KZBWc/GxL2lkj7OZlTQG53YcCe1COegbqrF8WM39f4x
yH5DH36Ymr4L40Q2sros89UGY1B/so32hzZDTjpjJhf/0TZ1ViKIlCV7TJWbQ8ZkogIBBh3CKCnG
as3MfihjfJyyABWY6V1ql0kwVTk2mXnh7Vy3m0ORXICmRkLkJn4pHk3iwluyADZSdl3aWPenKnOu
yZJ/ub8aWyNJK3oevwBVb/i2UVEBYYu6lINW2H5nNF2Qh5OBsEKunO4PtTb1+rXw0F15xslCFFHz
degYUCyOMBDLAnJN/d/KpE8Gdc3wvigwumYsj/PiT8Ea/JmmapY+2LBuXV+LevUHJLcmP4imNw16
25nSP1n1YH3s8s5STk6eONVh0t3ybzUMTc0f2sn4WrmYwvp6XoA2HSNj3vuazYn7VZkHXXQb+3UB
kp+Gexo4IwZlYIhTX6iNOAw0VnYyvq1gwRMesW4I35zlVaqC1WZcgltOAzPBAHjp5+QR6FZ0vr88
W6NwZYNzkx5llIxerw6A3M7LHScN7NRzj2mM7FGVzPbx7aNw8rmbAbrcuhdgortQzO+TwCpm64jd
nHGGd/hGOxa504jgYD8k2FWydl5/SwJfJa7wsgzGTI8+TC6q3JbdF28P4oxCHgmgHJT+usk8K/ZY
Gn3EKOrcnOAhZWd04o2dLGNjo9EHoQImRdvJWFdhp1G8iupfRiwoxeycnChrUV6cXLf07Rrznp1t
cJO5MXWSTSKJreRQ6/s9K2IkGLslDYCHzNd+cEtIJDmsPA+/4m+TFiMKrqbGX2qe7r2s5A579SiV
Q/Pwtn6FvRu1tDZ2bFlQSYPKa4xjY0RCgfmkLcZ1wkj3SYun8WsJ1O0/1Iudf4Vq/Xt/b26NLyWb
LR7mMLzXJ8AOrawsGy8LhrKo5jNZn9vAHs57N7C9LIswDxTNxxb4XX8iYmF2YCxuVu0kWHI917OA
+CygBQQFb1PnHIlQA/eVLIjVobgYU0sgNoFufeq0tPwcZ2miPwiz3Ssxb2wzg1Itzw8ySXbZapsh
iD6ifmthSzpaxnwI3VJYfkL1G+wtNIa3X3A8Igk0sqTEu32d3xkOaAyrLINKjKrua1h0fxKuiP6d
jNneS+k2ZvTVYPrraJCZobCsJuTF3mfFO8VNoyM6/arfpl+UVP1ehVa1c4hWpV4Zf5AHoNWCEi4h
dX2I+qQbhVebWWChGD34WZ6Of7QlasNYYSeqK5WUiunp/u5dc5h/DUpz35KNfooDa6Rr1SLnOeB0
HxSuWD6i8x4hPTbNV7TucLO2y/E84N98nFJbw1azGg7gH5oT+WPzdzuXe/SXrUnnYgSXjosakKhV
nYvdk0yt7pJYWCkfrA79w+S59WMfxekx5N0EXDzD5fj+JGxcYjJQklZTskXldnWJoeOUlbZSZQHm
7MvHrgIAJlTF/fv+KFvLSycGCqEUSLHX2TsSPVi7dyQyS+wq5xKL7DOKBOJzA/rgU4Zf+86luXU2
OSMcS84LR311ndkd6XnrKcylQb15WKbqZEU9FjV2sSfOvz0UeTl1UC6ddZMCR80J44wiC+xGt3xL
TH/XprYcZs/aM1jZXCpoL4AE6bDehIC0TRQlB7QfxH1aPqqOMj6E1NZ2yq0b15lUFCWLlqyyG2Fl
T23a3hl5aJlpsQzvy7CNJn/ykkWcElT5G1yYI0M/euEknIcyruL/7m+VtbaXPJXodhAJEEQit1q/
GhazdZx2IZXPShcxR5Dj6jVS0BoIlKXJxu+Gljj5t1JU2Dq7FNVHP1Fm1Of9znOqL3OS2uYxrdOm
PSxWapanEidN++zVnrbnO7axIPxSD3IAd8At/wmccWnEDWenbXnVZHlSvKO4sXN0tgZhH9MWppfJ
MKutPIQm1V/Q1UFC+/7CwybzrWWud+ohGwdUvi3ZxODXqZWuLjMUhMpByoIG1tg4n7RwTt631pT8
Nddu/kWQq+/ZBWwNKLWSqBf86liu7jMHRKMSF0MUKFUljl2ClmY3RfOTqyw/DJrfp/u76ldquUoS
yNTpjYJ0lS/8VeWpDrHrGKshDrpCVB8Ne4lNHypfbB3peZeftTEcqic3VG24gnQ8r2O/DJT3zXF+
sOdFt85Gn7npsZQtt7/StDAKcAFpPB/trhgMX52zKDx0aTmZh37SNbDEmhFHJ9tLjIyqtmtQh4Hj
o/hlkWrKoWqiDAFdKcFzztWiOntOqjQPInSNzm+mPDWO/8PZmSzHibRt+4iIYB62QFVJsixZtmXL
2hC2ZZFAJnMCydF/V/W/acv6reh30x3R7jAFJM94D6qORrbW4C+j4+hsXfXfYyQDcQoK8h/95csn
0rmtH0NjRUPG+OawxhgoQbbx8mKezBuXeu1ls1WlFuezPg+ofq8nJH+0Ml6FH7Al5rJo3fbzPHfy
Ee6inVWN5f4vp4tZJkIgaEaR2F8c5wJeha9KTF1XR0d52Xk3pePTb+LEdrXv1lvSh699oyw8mfUT
vM6uVL/f364aWwPewUPWtqe88oIy7zHneSMyv5JpwEkjRXXeUP+5nbbRIS+HJLQuHHe2oXYNzrtJ
jdNHBEGaT3//XF67oX9f6vxC/zWzhCCGOnOMjNKEXV3mW406RR1iVP/DVWAaMBQAMoGI0u9XCcN9
E8uZMVPKcUwb5uIntnhveYC+ktBYGgI6RPrtzGR+EUBlJTaJj0N5WUQehiCNYx2gg1dHaLXulQpH
cSpjaeelJOb9/f5eO/bJP6g8H84G2qC/35+2ZxfeEV+Y3kyVTXzyp26RTpo03O66qCD7+/VeqSAZ
XWIWedYSoZh+ceoTaGH0oRGSZb6x7vzJiY8N47+jKXGYQ0NFQpw1bwECX73o2eyBrRD/ejmjmlm2
yjqIxeXquMWhWfcl06MILpGkifKlC+aLhJnqG1XrK58C8k6YYaIHB0c1OZ/ff53PaAqHwrIm9G7i
1rnpm3Cm2Y30F2tJvOPfH+qrl4JHBTqXNM8n/vulMGwMl1iSf9uqio86LGSqLFXexMPy9D9ciR4P
CDkJOHhJaKrbRAWqR5EtDoZBZ06FgQILtk59U9hivoU9fglcPddZEHwo8Pj2yMF/6AdspejnRojL
adb62o+t5hhhd++lcVyGn6YVNb9DoPZdZX4x+Y9+5w3Xw67UW+vZ/88POS+/+FhYLb44tmU/REMn
USOvnMHLhTM0J4y/9HF1e6xMl8SiBxwWHoXTxRmqWUSlQo+Hvz/8V77Vc3QgR8Geowlzf3/NsHra
NdjQY58ajZRaHT0pz52QdGoCBith9D8cYI+lH5NdgPxM9n6/nOxW3y26s5X8eb6Xd5uuoCfO4scM
PvotYcpXojmniT0XU2QG1i+XGlu34/LS9dZFpdY1g5k3XpnGti///gRf+1DO4MWzOiu44JdJ0Kgh
1IGE/Lv11bTkAXitC9NA60qXufK+/f1ir74u+iD0d85iZy/XXWK1w65zYRwK6FtB1s4db65w2ILU
nZOvO33BG2/stStCQUBwi0GX/4eRVu9HG7kFDjtMBHTyY19pYAx1WdxIKzRzHkgV2W8E9NdeHIMR
VvhnUOgfENSht2jUpC4v66rmM1R+AkkgfOsqr0VwyjLqCiYPf86xC7hFrPYoxcfW0gAxQsyDTyOE
tSMq8/O7mS0EvuOeCE5/f4evHJjzqhl9TRh/kJ1eVIXJynBJtDbHMqidKyG66tB4a5QWwAbeeHkv
fXzOwS48AxfOqyhYzeH57f4rYaD6vZukXqrLRZTKPrmqmIdctbLYM726o/WlWIMhPHrKVdVFGwbW
kBXtBDLG3QugMXZtx5/sWLBHLRuvu2i0Wu6lmurwWAdFYL9ROLz2ZP79a19ExNEytZwnhbYIwJHc
Nwvidevsplhq/kdv+//3YMCLuai149b0svGTU83+jh018599+Wxve5d1Latjz5qG2073fj7Ns37j
zZ/f7Itm7EySooIEW023/6L5Q3p5HLqRmiFqk/puXh2ThpYjMo2TdhaH0srRwPC/8XrsfNGJuvv7
wXvlUwaVcxZmYNZ4ToO/H4alE+G81qW4DN3Wa/NylCxO42BW7qncMOZIjR3pt3qgV8pQ2gNAUBS6
dCUv+3iFIBlATNwUEsut3jm6m47BujbpbkmHQ8SI1cECEKig+I/Um39eMcUZVRI7F4bkL253K/u6
ccFgXlp9Ed52kd2z8BNO5tZj9MaLfe3JQrpB8/AMxmMt8vuTjUwIVk+ddyF1cS7pB885qbBxT2HP
5LK0h/2NL+W1pwqXgq4I+AGklBcXrLWqPRCC9aUol/LrOjU9gKuhPoyBY6KratJJlxIykyPdu6Xe
uPg/f/uLc4xbKYU2PR9g15ejqkA7BVvtgSerRa0hjlr+kEt4HOLKQ/RkPJR1t7DvXEqRezMtL1sQ
Ybvp6MXtrSWm9b4cLWCxTelO7S2U0zHI+tIpriJPz81dUVTzXTLG43s0efFD7fu4349jHHTtG1/E
K4kGuik0JiIkNoovD+c2isFHilRcDn293WIy6pSpxoLq+PcP77XLJOxM6E9YGP0xZYL21KBAKMVl
u1jmOtaIKrV+9JYI6CvRE+lYJDM4gmgpv6wnwynYdbiG6rIPYL3kHgwUdLGtHoScz1j48e/35L5y
BGM0uAD4sDwFQfUijS2YPPXNeVlSeFNcHoup35YUhJb7qVL+qrNQ9G2Zckxn92Rc09cp+pwJDOtp
M/JRuUG9H7mPSuamNvrJQ/Ntz/zNHeVF1EX8BZuyUKDXSVxMp24vt7sVasZ669uiXD/NYVg2md/i
55HpoSitKxRtBzLWouU7v9TtHcymfXjjRb7yiGHyIaID9I4hy8vzghCK0pH2FNVyq/asGJb15JW+
6C91zT/fKINeUrXPEQyPVMA/MH7go7683C7becHdj0dcLU6coXMlnUwre1RpG8hSZ8Kd1eOMeWJ/
bUMdt099adVrGpYRAyZwpVOcWsvoaObzHrqM6676If/7OXjtkcCIA9dPTY8Qxoso29qO2rcFvH1b
x7x/u9dHazNTGkj5H7Uu/3kckEaBfcIjA/H94lKz3wmBo4u8RCjVOSKGNv8sVNFm2t3b5/9+V6hH
w/U4b1fZD/0e0MvzdrtHAubSnrv4aBovzGd0TrKwaT///UqvfUbkJwByjGeR1H0xLFmLRjf7pOQl
05hHqar4kKA+mdqIptz5ybpkWLk0+er09RutxCtB6R/3n7ODLCC4l8VIMQelrQKeZtfN/cEzJnpv
AH/99/3tWRWGqQxCX6iGvIgScvJlO40TxwO7tou9sfqD2PD7srTzlrL7uTp8kZW4FPNIMhMQpZcl
XTXbhXLsmhuKS3El1NpmY0hHVmnjkIAskUHx7+7//vpeOf4JCAhOCHCEP/HOxXw2QFmgzlRmnABD
TcW72sGwrYuqN0AkrxyUM88QAyVqjD91dubKTUaicXO5btayXyYucr1XgmDaZ4O3we7Y627bbhag
puGnsozd4q1w9EqVc97GEJRJMH/CHmYzKrvsbAg8tl/9LCxm9nhJi/qzE0o5pFMUqs+IdTGpRfqv
Dj9apodoM1LxhqkO/OrWnfHwPi0oMrwD44WxbL+WpZ/KAnrt4e/v5ZXDQNPDYpKMCDP45VCpivxF
1w3btJ6S7KTcLUw7u9kvusDbM6mo74tqW94ge7/6igBp0k0yX2LL8HvUiPtutYtoaS51JL1vTtLJ
e9O1K325L071NDfXiudLerODy7/f7mvDJCoMvmLSMR3zy0szPTItZpDNpRsZgY23goqdwlTZ60wi
xT7kZBopERTp+jZblsbxsLmLPSjay2B9/PuPee2bgAJwho5THLKo/P0xzK1H7xwFEvXJcIhT+nv3
oSr94WzdYs/bG2/6lTgGSwaSDLPYc/lz/jX/anHpspXoehIQ0L8ImsOEECP6cvl/vyfqXaYRZ/ra
HzpEJfUKg0PNVaQT3QGi9VJhm/ZQkhffuKHXPjOKUQba0LDPI9Hfbwj3wWaw5hAGW1A0p0mpqMq8
TURft2YVHvsC3d7/15uDhQuOCDwVxRyVze9XRBQY0n5Sq0tXIt6exj7uhkgv9nOQdjtW8H+/2itD
CSphtp8MlkPC2UtiSuszBrQK4ki8xKiK665GS7pVQfMFU3E6GV9N8ZDNEAT7u6RbRZkWRQJ83IyB
ZU4hidgwHy6X4tCuYS0O4eCv7WFo3blIsaEY/P/8QlAsRprpXHVAbnvZ3bkTuiYtMp+X0MnHQ5Vs
wRVyKtgix25zOyfz/sb1Ah7374kMljDbSTA6UIf+MPMAT9czd+nqywLp4IyyY8zqGFuH1luiizfe
xTn/vrwW1QcDUoZR0Dxe5GeUw/BLc2Z5SVAxUy70giB7eJalTlGRsD93tO3fCjkN3WmPxkpnBrrG
lsJRrUu40kPfpMOsRPgOVPp2JbcyeQLENGqEYDcbHkO5rmUO1TVc86VeycZv/H73z9/PQuQffU1g
oixTfz+60Y4GbjQAoKoiZ/xQMG77sRbUdVA93T3MxiLwf9E4JrCgVEIEaiK//qSaRpnrsJVoJAv4
NNUbRc+fXzAyNZxvgDEM3v7QKud5apzmzqna6frPTmWFqbcmyWFRi3Pf6+3r3x/CK5c7T+4JuNRY
f2rOV5a9rnKpJMw5+hGBavmNrncATUnIUMff67dYM38mVz5dqmIAAfErWJnaJ8RbTQD2p5qrj6sA
k73ZtoG878dYgxp9gdx5/Ub982ecB9OMIDu2RBSs7NR/f9OwATo4bM1y2Tf2cNjjSZ51pqM3Eun5
E/vzSLEypamlyoE/93LzFaqqsJdGJpdTOXriGMJiKW9aEwWHxDGWSNWKuXm2ii365sxrNx1EsE1R
jmzCYlIVW8sTJiyte6alhQ/zFpS3fSGFugmGCS+10VHLcA2rZJ6ytd1Mx5p5FCWQHrecToUpEDsb
ynlbPkxrK8O02vEZz7amkLgPa1uNKN5HyffRltaDPwTqgyLLlozx3OIhLkuxp6GkrMqBHVrPO8pm
Jm/3pbtxVDl/N2aT6jrZt+1n4CxLDTUiWNrMa+B1ZNyKkCmKe2gGAhibvpw/YZFujEWD4zAHwmR7
EpnmA0pl8rPdquYhqt3uwdn2ejwJV05fRMxc++BU+76nclxX3IB00TS/kIgR3aVmNmSlcSLFmvYB
nq6f1qKdMRCBG9n4p3UNWZ0kljb997LymBEaMwQfLbuLf1RrMgSHijp8Pbk4szXIKDTzeN1YrEqv
FXSpMtfBJpt3WlnGfgdo3PN+LDKprBRxpXX/SURrUNsapAtc3dnbIqsSI98rN7TIeOPYOx9kWwyf
VGAV5QJbZEvsp30bkvbCcofVe197HbtZrIA32yU0R1Yrx0s8tQGmPrmx0GEGDqvdqHe94InNQhu+
o4E3p8bsw5Tps1fOxcbEabmQ8SKfROHqBxbGVCoKOMO9tpHgvtgk/0MKynJt83o27paisBhhHATm
vscLT6xDBoCofI7b3vMz+I71nupWycfOlCvkblWuLC2GOP6IsLEjQYQp8XUIin6AYjbKbzOKrjJz
44ma3JDsEjBuAPcOmI+oIQXN4+yp2iVQHTm2CZgrGPNPRYn8WuY4gD2A45emzMGpJTJn3Lt9KYxw
bihj5m+AiOb2IPqpGQ+LLNcxHfG602mI3L/M4gSp32wM9umZbzzIF+AVd2ZK2iqtzBxeW62OgdpF
LB5V5zRORifSZHXRhzpbElHdWdOI7G+AnrJOofnrd00dyw6zzW78Ug6NfFcHXnuyWtX/MF6okpPb
GKfPJ3wzZJYgQnxXzV1Yp1brLlvG8W9qbBJRdEnHPYh+OYtXPOw45V119VZtB1g1eIO1tvRkPtvk
mWsxDC7kkqb3rwTz6i61+3V6p6vagNyNyuLO2e3qISGFSmTVq/JT1xT1ZzsY9kdh1dOeBZVwTFa7
RfkTJyRhpZW7yCprYFmWqYUNmcmLJmrji96Zty+eO3gfkl56Oq26svmyNXtwn5S+XrN9MOGNViBL
c1HF68/Ot4yb6qVjfjnGcSdgcGkP6v/U1wh4R6qyc9EtRqdJty8W/10nhzrWY4HTRFffItBaOtxZ
FQ11rqcuGHLPTJX5CW2PT3lKqkDkHfs/eWHNg3+tWJnd7oVIcgVDHSUTTCdNCuzQ37N5gf6bdyz3
VKrQ7suUnNaPlheOU27m1b31S0/yj6Adc9Xvscq2fQ1EphLdPlTNKJ+xzfWgDbe9w9s1ZTRzCtv2
w2Bwtc8CU+mvopRTmQ1bqfYU/xM+kGXcZpShg3b40QSYXqUFwUzlEw61xXEWYfgltOv1eQpj+cVr
dbMd5nCZgyyZQvEh6K2wPIEnhwhk2kGXuZBjoIFoMQjMKfgThyqnLKZ0LS335E+NKo9exxIpXcpp
fL81rt0Q6dR6X7guw6/Wp25Ou6j2flZ2VYqDGRGMOjaNiRntsH355u1tLfKYURl2rYjA3U+WKHSm
qjD4ynxvnA+1VY5dCi9zf7bY855pbFu8p7tjma8Yb7djlpSWuhh9mupsHRoHsQl0WZs85MwkqWP1
7Qc4bvUDAAswYMs0L1uaJPb8WJbFgHlS29nf8YuYv0qwFkgYTG7zKAMTDocSWb8wTdYZ3ceo4lpZ
XVVnjgVssyCti6p/XisgRPkYhLU6LMsWRdkQ2/LWhQ5w58BK2LJ5E2LGdE14X2ByM4O0Kx3398Vs
hzOItKX9vp8BJnyOjjUe9rLFOtGNcBr0HTXbOU5v85jFkdi+9LB0KE2xrA1we2qxqG7Q1kQPBRcD
J91HF+FMhrZo/IbtvkeH2FojMDiRBXwBnCoiqj76gZedXQTFaer6M+Mv8iseirsx8c+CpnGtrO1d
Rx3q1XK/MB7oBsReVwB6uuu8p0klyXvYR9ANIwPHJR1Up1u8LaW587alvw4aMUWpX46Am0iRza1x
R3Pvd81+38mBs4pQWPgcF9Rxh26nnCZ2NO7VVjdovsqxjIejv2Fblya9ng2wSuRAU6tWvrz2hsW/
rEotvpcdYQF3RCGazNTLcD/5nmiO9QLJZWHM310hxbMPrH/86XLrJ+c75oM19hg9f4NG7b0izGu7
PLRjtD73y+4hqQ2xh2mymgiD9tQl7yE5FGVutIlOjttOQ+YVQdhmaH7Ov4K2kEG697YQx9rMkeIr
K5NnSNwjFrJEEyvdO7JlpoABCsxcK6xA2UGrZ12Fy05tITpm0Z30TeoAK5gzpxxLmTprm9yKUiCa
Yptgy4zE3Cr1vaF+WKQWv7reXZe8iFRsmGpb4V3p2R3ff2D5LRsnGVBgoGoKQInE2gy859TX7XS7
x66eMkPJ/LGwoMMdJ2L/pQ63Isk3VVAc92Qil1mh0TFw6grlW6h6ZN0wLMavrt+5OyCcsvk8mj2R
h7YDAJviJhXf9ugNLHm0FZzJzp236aKBrfbLa632Q2O1GOoEyldrVsZx32RrnSxbbppz1GKLYe62
sqvCi9qtq/dIVWFfMWHXB54jGJcPDQ4S5mQ6SP5HooT9IcYRfqMocMyh06pPbmjh6zvsLeh9R3+I
VN4GBqibsc5wCfKNISLvpewPdmXLOe1Lm7SDY5uIEMSRdnVtWWXfpfPYyT5bIVuQH5et5xMl2v9q
97n+gFwa3b/jCzxjcSXZ3Yt9brenxNHlaQrbIOF7mbfPXWi6d8J482fbVqRBJPfZP7TDNBRp5xJh
M/wk1Joq3yb5W02DTEocgTsIxzX8JuOaL8zeR++qqFU8cweMPtNiJChnjlx7/PMssXRp6Xbhe3q5
aksjBGz73K89bR/2pnPdbBMDcXH0tiDIAekAI5KoM7h8Ikl8CwgIZ46oEEWTWqspWo6fsK4nRClU
2g/Twh9WS3LbSfZ25JkIV+FiTdb1tMzsDNmfSQqvGteAX70b6ApmPkUscEqFUamcXM5KYXTzhP/t
ViCVLJxPSvXlvRXo5CGabJJ8KYnpusbm6bQKUYzHEZdMpIlC1xmZUPdWh4vNFloc+NZihRK23cOS
2EvP5K7RF/i+ivZCbpX3WY1aevQfTuWl/eiCaUz06LRHe7B8AN0BGI2crQbih/baFrd+fLZUFj6b
YrBIAVKXdFgSs07jivUoWNXMaJBZyEBv0Mt0aoVB80O77T5etL6wPiplI1I0AVS/d84AkSwYEVBL
6xD4eAo6wr1olbWxv0MBFuuxbdWfkqof7KyZ4+Vxsp3yWuAlY7Jm9ORwQZ/s1BmUCjKJRbPTUB4q
/2b0i5bdYCycq9VYznpSwO6mVMar/oxMSsCvtgOJ0ZcJ7cemr+urNSzWJmsjxEqzeei3rwOgvTkV
zhSuGAF725YJPS5zigxM0eM4vjbi4GgK8Sxp6WxyjqrTZqySxp+i8RfUipIqqlOyjGW/dyyAIO9o
DiKZusim0Uotrvo4VFU3pUj/uD+hnQeUIEmLWHU09Oqw1i2HzMeoZU0R/Bg+lEAauxTlgeKHp535
y96rccs3io+W53TuBEa1qTFfTDMzOI+3ZkwLlpagb4ah+jTVe3ILYYH8v4dmXI8TZZKf1kNS/pwH
r/jO2tNRWRAP9pKFhd9zWWSEbzr2SE+jH1BhCzv8qBAMHNPWGpubsrdZwJo22L5jKIQyfOLAg878
rp/W3FB5/fADZ/x6Vhizjiv1yIO1O/oZ1T7VwCHV8TlIKzOnDdXLdyUXbs+dzMJ0GR7ATcE+Zj26
lqx+0qJtz7KXYmIhIDmivurHhm5iGda0Fj5BuNgCfvC6Ooi2SHoMNTFiKrz5PYiGwM+atpc/MY8a
f/plQtaQPgJv6SCmvcrn2vIffE1vlvlbtD7Q0BLICFjgJGPC83VTKr/KjFMtIqfM68/PRyEpMu/S
PAZbOPQp9j30loG7e48QRal8rGqZt7wJEjnCX1q6h6qo1qdAK6ActaJ1SgGnWLdU7AHtqx5kcVoG
5ayp1vPGa5bBUB0wmp8gL4CznMmKm/mmKkTo0jkabSsjwddXBWYoRJuxMT+stazede421XetAxSo
s1T4RUAUb479ahLICF2feO8QQK/6PJ5UeYqLcW5y6s4eAItjlv6kFuQZ0m00XkmdXXQtsBNX0zkr
3+WzVpvM7CI8D4xVSRrHmWX8hWlu3KSr2St6QGZ/8nBO2o+75W9zGgINanJidHGzDV71HIazX+fB
ZMmPi2tXbX4+1O86vFQo3IfQHjJ4BS6WDnXEoG2aQc+tVI+fYhPqMZvWdbMzICEW6c9q9FNT7HDS
EmvvgpQmd7to62RwUkqr8b6MTbxlUY0CRWqNo/VdkjR+FFvYPTZeuaO6LBNN7A+6gI44pOpy/M2J
CX+9lWS17KevRkZBha3ONkZH8r75VNtd9R2YzHCH/pJ6HMPdiU7b4gxzliAGX6ZTaHoyhmp1l4ld
RYR/BRw4VXQ4NMeN8L9rPc43XsV10wpHkKetb5Sk697XAh2B2iPVkKuDzB629YPkzz7KykqsU6gc
861QKvlYLHOd5IUF8IovYRjJzD4D/PQfilAqgDVcLnWxi8yS2gMOFu+Bm69rW9031L6nRMXJ47qH
PnE8aeuAeIdMfdr3RfILzZ+hSSkGx/GQjIUvj+gixHXmxYKAaopVfaVqdK5X9NN16veBgxt75EzT
sbOH+PtW1ObRX935KnDOGnVYt5onwjVnJZ4DLpgo3RIlQQyWqcMI4Gk2QXyro33YM8Rjqx/UR4mf
mthqryBlzBFTCg3igHnAUFyKfmeONA32vp7qZK0Z2ds12SPcxyihofXUqaYz3y5GPMYsSPGB5RzE
JKf34FaMyao5rjoS08AIqrVK3n496FGmk9tK0pln1vid1a/2vRajvoXyTTG0+0pcUzTTrhkhyxaU
xLRgSL24DOyq3fKoC0H6yVT06O8fVOCWdza+IRet63Yf132aLMwssJ1JCyfeunwtRNSne7ysLQIR
cVxlQhi+Dg2lgnHZ4ppD7Av5Y1+c5NG25rHGdy9xWMgOe6LTJTZumfYxQ/JM69777NlL91jPyYbJ
6RivK8Pnqbcv6Rv1SsW6jlWGu53tZILBcpkGMbKrpd/Tb4TLIG5sK5FDRkUnrCPERLYd8CCDj7UI
nTaXrkZL12PAZVLfCRE8qaOtewrlgk1fuUQ7uT6Jpy9NvRUf180ripwlg/tr4m5umsSFTxg5Mr7b
qnnjN6r6zEZ2o8cCSJZKm5qmLJ0KhtqpPybl9xk5xzJT3dCTYUoRD4eerv2X662xyJER70gr8+Lt
adB70EI7gMU3hafIqQMDmunonBl2V/M+LLeWrJUADzgnH/pw1ARoy94ZbESjN+cW09b2sAedxWFg
4+2kttrdq053oc8PLsIHtFxgs8VyUXeW74j32INsIRO9rfsaGT35mR1W2+e1dkueV2nCK2vsrOgK
+HHssFjS5YbIbRmFV/iYb8892mzYPoCfe+59w1im9G3krBVwFOqVWeqnPlj1mJq5ca+pzIw+qTPV
L00qZjzZ1vbb7UgZ+9gmoUanhmX8fYJdnKAhn+oOPUgdP+JbJz8veCuQKjZkUsFBxvRizd4tH5Kk
qwWdduc6B1/tKoRSFdmfWAha42U701unSeGGNzIovCuEhhM3jZdSP25loH5QwbnPnjLsAgQ+wpjT
9R5CPn0RNYKKbXfGU9FW9js4pP0IsLrotjxey/575WkTs0JLygkRhyScDvNejl8WZm0uxXvZ9Adq
AUaLkd4rBKOVGJ6lPdgTO6BC/VzGkvApmdnG+Rp3Fl/evqkPU+OIZxA69NjuoJfPuzNtt8YX6zfO
h/cxxITuh2DK2aTbBDoUacxieFToRbwvy650T3uzlN8NFWOcjbVhD5hENGPp3rjd13Jd2m9749gP
S+v0n0a0gh4sNY3haQU/eAtfP/peVWXRI4tomjofmMC1+W452wlcGqhCikz31w4K/NuEiNGDbDe1
ZUgd0bhSqbpPyjDnz1GSCjlzmo9Ex16DcJ7tNJ9Dv0A+r3ELQCU++d9OE6SZk9QomYxZYG/bdkpG
JiyULd38hcW1e1dHSfdJB6J75wxV1FzMyrZF3qAN4mcryWRLZ+HZuKC4+CSmZvXLz4U1mJI9nFt/
XRNhETa3FQuHrhuDX60VGcaprHwe9kqjuClk1fuMthu7P7DzWa/6cN0iUA/R/MUpXTEQ1EovOrVI
SMcp5xLIM3eH1IDR9jWBiPBWFV3B5rV3lmeghEQV2wj8I1kuddaR53Xe9nHMP5s+2ugXZrqcS6/f
1iA1HXvEtE+aLU4pPZbHAdZAm0J7iZnF1dSyqWQr0KZDX/kYm8xEmFQBwK5YmWgOlle68tfEgIF5
tmMDxhwnrz36YAudzJ8xXc+NGKHjQhMhNA6WpCXee1RV0oBBock7pqclUBIpP+hmwLJarCrsyLld
kmRlPYxXq4u8Gz+xXupcYWD+Xg4qCTPMmuwvxTaGzxPri09tuVBjzA3nU4P0HZkTBp1PeJqsBL8+
2X51Z8TK062KqvtFe4t3j5GL/3EASta3x7hn6f2VnfX0Sw+uRYyfYo0z6mki1wUn/AD6942baPqZ
QY3XTgWe4wIBvkUdzNIVj5rYcUlluKlj3YOhyGQ4d09+VdTophcyHtFvDRk9Y3WX0Dp3i74fplUw
ZSVmi9MSzfp9Ms9wwXGBX57FsJ47NhrEu8A0/QdTOVGL0sHorRT/tXq/9o77oVk2uzoMELSqNO4m
81yr0HvXich8Dnqn+ao4pQFKx8P6wWze+L2rh/BLy6KdCVoV0m62Xq3vJXDr7jrCN2ekI5IrbeXg
UjwvyqkZCS1LQC9BIK2Gm57p6uhcyC72loYhTGACj9G+bbrZBs0UuSpkWDBO5YGtQBtR5dSGyt0G
GNwcxOgU9FyOV131+P/xn1ts1FIr3hw7H4mv97XVeB9iJqeUG0Bxfq2IAH3VzWQ9jPwWJ23R8Dfs
hSYHeiLd+lM0ez7rFVpkLwNxUF/NzLT6XEz9eQ5IlLlBWFZ2sLDcdTjUBT+HrcYWXkGNaP2jLSAI
PUkHtnLqs/yeUZ0rFiqZhIISRS46eoIDMLQZDbcirIqbYPPtLVuMSj6167ANFy5Svea0KFRez8MF
u79wV5q4Q+CqbTlIry2/thY4WcYXIyMdbBRFmP0fR2ey5aauheEnYi36ZmrAdvWVSqWpTFhpToHo
BEggwdPfz3dyRmcljg3S3n/rEvvaFs3eHPrBjeu2Km1wJFkxjnGqT0JNiSkkUoyUsUSPbzg29hZi
fp+RYieGL6LLFvMVIEKqvM16N/3XuH0EK5g2i3uvVu+ITgm3Z5OrKWA802nVd7xMjOkXiCHKENTK
4jDH0zwU8zDMO/gp1o0y8EaXBVDULmlc2Y7A40xdrPVeacPZkG5yx/3w9yoF/B+jW6rjFAaDW8ZD
a79vyaqzwgSJxsEcQ2WdQsQXxws/3+znOoZxK/SWTg9c2sPPbTHBNWv7+W/HDdZcN5S53Tk1+9Ce
43nOXoZNDV3BywKE0PrJ3LBmxF1WSg+36EmsEQOiAGCfzrfr0burjZDJU8ui8LfqQ8rr5i34kLrZ
ZdH23jieLOksMs96vCqkzh3eZzSGTDYn4DAdX7xk8vXrHon1+AnoYdXTAQQelyFjTHOqelP/h4uv
3i8e1N3wMFB5xEqwNsnwXZJB6p+9mSiMAlAwnO+QFrf1eUuWRj6H+1TZU22OZLwzwOkLm2hIUzjv
BUMwaLTY74cgVN5Pji02mmzChSBOwixrfOoFd/CzdXsRvToZwSfBycl2q0vMo/07U1UV37l2kMuL
9G8CsS6Ndr8YXHn8kwIo8Pd6M29eNA+a5pV3Ie4a4XplwJHXlqLG75dvmsp0Tt1x8M5zWq/spjw/
UKmeIcRNEB2s+T9lFd6TRhXrh+w2dH+jNyS1f9veWRVvMIfPqWN95PtSQtlnsldXjjbptgtZvX0Q
PCXWxuKebXfocuwRLUC6MQ3JoRU3fvxXxtGUXYDyhzrvUwU/0kR1tpVwE9n3Zs8ctIDz4f8N9lDZ
t76K1VpK03UZHckbI6qaYXLzwZPCv5hpn80TAbOOd3FaAann0KYiz5xz86cNnMWlF7oitkHDhZ77
wzP/proFB+mq3RqGl8z73PjDt0cguLk7B4CY+lvScAZd9mNkeeT78V6ki/ssn3AoMOESwxPkHvEi
+tF3RnFdp42CPeJ61kePVsXlHxdLanKYp9F7dao5DfImnTLnNWSAmwhrONbtOatMCkXJ+2++eHJd
zBNYdRL+9AgESUplVQjTInff3Ld7avQT74Cnc7bMiZxOzQtRhBKX/GnbVOT+9eC5lyIVQPN3gen7
6Q5Yl3QB9PdcIho/guLc4rK4LpGemiKKhVEXf0VOdMK5svvvPfCQOg2dcQF3XKD0fN6lHZ/GRHEX
9OyxqjDLiEDdkl0znHqSoPsTQgn3wfW2FtBJBMue+1OYaVYjAlLvM4C3f8e0wzGjTVe6ZHGtgnM9
VyQB1pwX2+OYzTxHUNyHLTSjj/za3swT3FWCWBy72tUpJJXSHR9zrdqsRBMQ27ySevvld8cW5hnG
6OPEA6fja90nrT6r7ojZIjL66kt/3EadLyHdtYWioXAvKxLm/KLR4bz/6NLBdyErwzV+j9TkJfcZ
3CpLIrmGeeCMfHCa7/S3ZbYVDhdqqmW+YTK1uaLb+ShEv22U3+pda3t/y/XeC3uEoi1x1fj8s+ID
P03jLEY+Z2aM3vjDuSAl/7jvShvlFYdeM+It4PX/sUmpZ0KQ6v0Kydf8CKvbdUSzeOo+uo11zXnK
DJNFZJg3Yewcxrwmrofpvq0192LXOEdcoAA5YL91Ekx7Dow6B/d0GIVfQ9Zb1HetJuDuBFjZjawN
1Xp8l7s7DyeKF9MKemGE+ZXZWlVnd3PD6RtEhOKH2dqhfgDIQAWghNZgzPBbcdnbBiEiujMFlV33
3vYdGL6pz4etSBvFKRHPxUT3DzrvKNX2eVwT5ylCXpHeASfE08mZXOE9RGAf39atigBLGwRhcKjK
4QRbshFoLuxCGpISlId5vwdE4yt/mEDovKFqzjqp4+HUCrbJ++mIyASmFdB7A5llxRj6hWw9nY0g
qcNSqV9N6MmjkOYQVT7Ex6SoypOhKNoR/c7HNAxMvgH0VHtKgn7sr4sUyn3JOjyU52EbUvfJJe+O
E3wDMoDThCdh6sEaEEQlIwShPn1lYn3hYTyoYV8U1p6m7QF5PZS/znNQIT//Et0SOX50umkayOAN
trac2oq9N0R5HX2dYuFuxboRMPyv1VU6QxZwjvbM5+A3gLMuD/rssoRdwgXI8vnwvVYUDsLXoNSR
yfR1rEO1njP0gc3XdbEL4wSuuPFsHZLEp37b5dXQxvw+kEf9sFBxvRS+0AesIjqPImi8aHxMglZO
d9xyA0pDK4BIhFYQhYsINtrrAzH8BO+q4lzMadVQCxOtn8OhY0FAQL+Gd1O9EMq0YQX5N02eejGQ
Xz/xttv/4yYuRIDWe3AGKnZ8aoaAB94pbkt3qtvCZC78qXUqsoQYiS0hyJBeqAuC8zgSHfhOdg2S
9YQuwv/aVdnjfuQQNKVjRIoKhCOPHPwJ2sbwuvlv6C+kdPOhA/7+T/amby84TrshX+Cxk8Ifk3g7
zyE0PbYy66yzPCVH21H/7brbNj3VxIpvxBUD0TyieRXbOW7l/EsvaKPAqFYBspi5I/EZRHtWnIg1
dezKPzDo99ux/GCbGLaXJcqaR1zFS31pln0LzhKQGJRg6+BtVXZ4IzKbMagosOs6mseNTlH3xAug
oJrdMDlFuNKGk3UC8yTg7LOLMBwmuaegDPNosP5OudbCNrc6SqznsZuni0ZsVecBRVXNow9pNhTV
imP4mhKQhQp3H7u9oGp5nXLp795R6DqSaw7HwI3NNS8CeO1wdfI9SuonS90QQeqjSUH2sq551kg4
URI1a8Q/THhHGQtPB5c9G5ePdlzq5w3XMloYwef2CAQezgd71PemmePnnc895lmVrmzftZA/jO39
34QgdG9h1E+/6sobUF5sR3i83pQ36ZMXbICuaJcUITaA3hN1fqk8ToYE2V+ii6bmFOi0V0AgDtV0
tYqz43JYZ/zPE7zY595WejzTgxhFF15GnZZ+k2z9meQIRFJa7vt08Z24s5cYRYHKlaiT6IwhSFXv
28qyXCxheLsQRu3+4A/zlkfNwOr9pnM2iy5SOp5fyMYczXlKY5Wd95Yyk7e12sS3sA15dYVcqo8u
zRQIhg2DX9A96LhaYsO+6h3AsLS1iX4tNRaS08yCB1fM0MIrz8H0XYG5NXnVLPOnofZ3KATc0DOI
YIesJtbJK9EAC+KGNNraM+y65U3ym8o9uYEU6I3k6o6EBdYxyPjgjt8aabNv7R5Pn6iGw/4p3F2B
eHnA+eBvsh/yRDZgbJErJjxtM5/sq45m2VyRbtFtaDeQ6/c1uZEWTNrrl9jM+x8PLc5A2GTKzpo6
cv4HQdeKR0oRufCrOFbhQ7BrpX4a9JLJuaKXK7wsDefLve8A8V7qQwVrMatgQzPjmwELasVi0wIp
2btVJPor0bw8oo4TT78GvGx/DMrrL05GknM+1oTM8EbSJn1tLXEBRTNvtIxMR+WGN3VWQGspmtjx
Uk3b9nbobWCfXiZCYTQMfVb46Q53VDu9Bq5rBF0B08R6i5jD7OqKkGk1hbPN7isWI9Ay2cwLuaLs
u815YB38T26phZzaE8jopebR+9uNdqlPgW8PHxRzs/Mdoj++BAaJ6aSoCBnOQaO9poitDj/YL5AM
AKLtw/dVasMNvm7cSRTRwmqf8IZI8pEnXzXlCgjbPnWyFd8b0/VdMcvMc8suWRf5M5mrMeZHC2BR
Alpy9dX1dGhIFhrcP7oyCHcQ40cHkiqz/VHaOUhTmMWqryiFqExIoog29dTQxlMkfhe9uMzD5l9P
D3F4WgPoudy4CgdxPzqNROG1xOLchC3ZshmZe6TzBdP03fgkXZ8Xs9Cgy5nUBSX/7eFNWOFGeB2P
51nNgzb4UcXx02vaaryQ8Ev2GbK9UJcVDyqwL0r7b21fu8nTHFc1WoVae3VpGw2G7mZOfL876wRY
1CRzD4ez3CZUQjGjnCo4BCM1xnPA1dqtUCRBwIx3Y08lTLGNaW0LtG9Ng8xkAsbaplrTnjuloIOe
TJzv+ziwSfF1fbhOSrHuOmEjg9mH/i3s1kATobV0EUFwQlP0WfMrF8faJ8tVQK7/PpQAPkvAjjfm
uLpj0BDN/L5tItvubGO9/2LVxFW5gH9/aQ+FyIirssFZMSXxjZ4c1hJbdoylxDZhAZ8Yvc/IaeIS
S0P1H1mEaHNuITqvR+wP7SWrBje55/jcuoJxO/C5IqaZjTg6XDRE7PPNuWZsTC8RP/yny/c1M9/q
RFx6hMr9b7WQlH9i5ICTPolk9K/QAvU9znhnvcNUmnU3Hcwx5fFg2e99IMj5Tcag6Sd/TAH5VJt6
9oFzszV5lE1pmd68YycNo+BdI4JbhwuLUYPbr+6a/h7lcmcRZUYKY3oC0nbmCR+7Jw+B6cAbCMpR
Ytiv7sdlX54azc9/PuLV/Qp5tr1laZD98kcf1rtR3I4u+LTLw4NQ0f0US+Z0Jw2x2RQQQV5w7jIL
uQEK36MIswDh6yyWt8SErilozbFYOtdxSk8a4ZxBuKyMX4K6d5B+nvDRj4PRi4eOTpMFu5yna4h8
cK2fyRhI51EEDAJFNkMD56HbEVfnN75zfEGzAfKm5yqLC9O70VOPBqx52yXZRi091oNac1Qp4qnX
1htfgsMskHxqb7JL4AhxS9JX3puLD5NwPkf49sucyRrzsDvp/6zUrXmwYMDyhZFkv2UapBXz8OhK
9wL1yjgSxnr2X0GmpC4dNumJ0zVtf0hluvAUVH60vB/gv4xTXQ02zBBunR/ePDvb4957sHMH5pLo
Gfir3860CUThN0f2R1Ag67JAx7EI0tuWYvBuIFpqCsVgK06dabXD1zRlry0LGvA1xKh7RdCcfQSo
v9uzXkOemyzrLVLGINj/rlu2cwd2M9RzjZKGh6rS9aczLdn2hnQc4jWEVl1ewybdUZECFpnXI1i3
XwhquwVJK8q907wd8XAJNWKostaZo0h13pXKpU2212Nt/Y1BtpIfmkGoxn8inY99chgW+8jH1ZQF
w2beU3wg+m8MKIyUPDQac4w8Jvv1oDjEfdUARkgm/DUM56swGxdUjSLui5/sYQgOEmU/Rq93f8/Z
knwPUOqvtz1v/hjqvs2++lWLeNw/hjZ7NO5U96/2CG6IVSrS+eIju0XjG3Bb5ZMP2fvlECBLj8sy
z9mjNyXwC6Heuq8RPtP42dGr316YgCq/9DuIFJqKss0B53Kqhc02roV9bCPwqNKs8fY346rdctVM
E0e1ku5IEezMql95ngL7J//tpUWTOJxiMa3IL0Y24dcdAEkWZH2N1YlJY6C7dTr67YQsdiEdk0o6
sHt7SzNg79qYWqaD3uOFYezWUHdUOk+WXQKFSX8N8prvneiqdTaS6SJOp9zlwL2NsPgGC7nDfQPs
o6G8r3gFs3wXYJh5Nw+pZH6Z5jEnBplPmGaTu3wetg385qaPXvdyyfzIzz1g8Q/Rmd6c8IAGfrkm
TRI+qUXyO4aK8OYnci2QUE+ZP6n3Hoz2OO90lNyexgxQDmdG2+dHrMb+HCJV2ZFist20JHmgieK+
5hLc4uinNwE05Uy63nDpHDUtD2brxLu3TIPKN9XuTrFaVLowsgGa5RD8+uWggcM5U3Y+BOU41fV0
b7y5bR7CdNqYVIMNjSZfDfPnKMz+PBKaQMTX3EvSVW0rW5ZONSpG72y/xw/S9j9xPCdXEkPXtzlo
kA/ZeZp+myjpP+Ei03faaYDEV79Cfk8B6pPvRt1Lj/P51YxSL6WFqUDhue7+W88gDOcN3f0WblxC
cJpEIDEbmUXnVe8jf3ZXtZ3NqILsEZjSS4o1bdQv3oaZqxQIAGrcM7Q6SKbQjyHdNswS+4Icbq+j
9LO2mV+XrVCdzRHGqemaNXPwOTjIW8u4R1TBIknnHtG5czvF8NGd/bNiAfhhFXfEjdOO1Tk85s59
8XbO+Rwaw1/uArFWx6VDsv6BSgoThL8P6btH8/HyMiHS00BWiWfAWdJKvqzpziGt0o0Yu82m0e9G
dG1yAeqALZO1EvdBsmeYGkiw769c6hrpaVK7ZRIly1CiaUU8p/BgPhxMljtKOwIG7wcv875IreS1
GiWCJn+u+EftwlQMMtIN79Nk4JQNFqk+tsHx3XPStJzv7O0csnxIlqRO9PH82+NC+WabWC15QzxO
ULpRE6TXQTDgl7ihwokpZ4zIhqpqmeB7mVCWtbEZ/to+XX/suzOv907imrtO11v4luoj3UOIZXH8
cyeDrSccfagAQ5bYx4I6P3o4OLgKBObtiCt3mrPzsUbsX2C3thnOnmM9gYXBrK+N44z/SPxgH95d
d/klRd/KM1It9MrttgHty3GSEfP56P6gOk017/hwzDc2FDx1Nt2zYj+4N1FNBC7umoV7eGdU/0PV
obGFI1cOMgqykWe5QYr8eWDFfG7RXH4jVAC6LZyb+W+CVk2f0i6bHpJA0qKdVitgjjo68QD0wfND
4q1Vedr40S+Kw9vvu0hFclIQJs1p2ZF54L0Wx3YK+0agw7qRh48p3TO29CrFXJloD6U4pmukHCZw
fBAUtZP+pUnSeA+PoYa3QCfxN1lxO98lmznwUbtHvJwTH6F4Xrk2mC8BY1p14/UzkW8QGeXsNExf
JNjLv4IXsbnXI7Y1wETf7wvHBBywqyPDhYuZkfZxGKA0UPLPaEtQFCKgH30WgrJXqaPKKavtM8lJ
Jv5z8E2Ss8LE6D5MSTjgkmpXfzs3IluDMjbB3l37xIYz31fEGdEfvcbxszVWFKw15NefLIOkovME
LgSQfpK/yN7C9MVPEYgCbvQmOJrc7I87obw6oRzvxfPhqn4unThF28VEEoZ8ueHI2TzOW7WeF8wy
6po6gO5QuQeq2UV7YMwK7asqaBSRGYqbHYmvYPzGuFdTI1aS6O0jbWn0c5eY6SlJtKqLpNF18hgH
u/cnsGQXw6xuJrwALNn9okRmpt+dSpSfiw2N/P1NLTYV1GKAgQDxpVsROzUuL0aLNL0qz7Tt0zF7
8i/L8f7GedaJC04a8eSoeJ0uxtYiekAknr0TTyX+jnrdCTlD5RwiCx4X6r/kKBpWSiK8T0OycTWj
qhoFWwmy0xyzAXYk6NsakEmyJp5JTKPObxYBVzNCvOigVHvT4SvGKk+cK1+3j8QwH7pUjLrds2LD
OI9rQO5W5swLpyUViJ+U+ITtPcLD7WcWVuI5ZNOwBXJE/V8du8nPKcB29ZxmZpHXY3H1l6S3Qffh
gkAc3456M8M11XuteUZxkRRjMm8ZI0KXqLu2TrhbOPy8b9Yj9Tbvw55TjmGfY5cbcCVXlK1JkUbr
jeHFMWvoFHgVxjcAbPEpnc35OyHjY69bYRORDq7Db2cYmRATj+6CK5xRLMqo6TvGp9Y2Jc2qN8or
DQQCJabZxwVEYSxmF5ku3vagC8vOS5wI1P5I/oy2gbzzNpxCTC9zdxR2xGVa9olAT7gRwxZcYwcF
yaVdD/8jWVFUFR7C7P7ixkn1JzZ81GWtVhKP4ONecI0gtVotsphbGg5aHj2Mu76LwL7PXbzbGcUD
z9KAIW5cfjTt5vjQPLcEwiWIjL3MYJ8zh8KQ/sZDHHxBXuH/4VTf4puWqqvPgI1z89Vr3HVC288d
rb80nZEwOKhMq7Id7G64fiLRXT2/9pmz453lEpn7KAsHePynnJtwvQQ7qxacVi2Hp8anRAVvXyXX
V7eJJlVs8749dls3ojdFHMnqFMAEPmG8kC6yWHFA/g/BRLNkqMVqr44HvH0CYfWu/tTHLjovi7sH
04ZqCwKBxoeoHefwhc6JZjnHzg2GUVsmXvlA4y90xnw/pwOejHlt9xogBZqWp69BZSE91mPTyHyJ
tMcVY+Su7ttEZkOZuSjUOvx2aPEJK08vnHHudnUaBKyIIzLF6QhY/o5AfWd+jma/fqqXddTPJjuO
FR9kcqBecLFDQF1oPC9qxWp/AdOvkjc+1Ah+i3Wnyk3lBt8qCbGbT55g3U2aJqsQ440cxlmDZHB3
V2znG/KBx8p3ouQ8Ynp46Doe+i+JS3LSlT0dgT47FiK6ePac6mff2RU8dJTmM0KIcNyxdi324kDz
BvfI5Rk047ELzkjdex6kVnRPq/QM6lQ08u+4p1B/8ZzK/o3hM/uL5LHDN5zU65xj6fLZWAkIbd7j
ual/ozNK9vNElGfEJkE3H46tMPHP8/D/tZOkvID3Dsz9r2+mxZzQ07ZPYESLuKfpYdjI4+rUp/Ub
UG7AIHT/M6GBPEDzyK8tGNyPsxut03EveZXrog+FeBX10OLQSHiVv3M7j3gBUAbUTw1q6fQeYbkI
irXDjopYEhq3qHY9Pwx90FY5CF76YyZ0qrvgHWSSWYeune6Sxeuae88XknZNiiEw6EAxkZ5J9TnY
bAXvnS99qKYfRna8Zb7fEmpJXBo1CNHoal2Cdqf9C0Jd0vZju+NO2f2pfqE6TnLrbr0tIQHCqhxa
A8Q9OUH6jV51iSJl3k31xEuGxOK2zH1169Bbr/2RMrlUScoREUcYlWLMvmmhPMXVnwWTjB9Xm2A7
SIABOHw9kzyZLj5+iiVCL6cA5bN8CCpYt6xz2Wn8dttfB/4evhWcCoIXeGIT6fxkFLmLfCAqA5o3
TDkE+ALL0QtBKGQNrndaF5RWeVz7YXdBjtOlZ1+kQ3ixDmQpmVzjcnFTgbx2VnsgrmFcifC8iSa4
6cei9kVrU0k0bl08vRzDIsYvvL8yvqs8x9g7jBTAxX24vjQJTtpcTs2GYJQvkVmc+Crfnbz1iYQg
m95n0zI+1zuG9rtsJ3UE+Ut3sEOIPUX9UrWfB07X5Q56k/UJSCoT7uvgROl0ImKtC3na2qMvBt1E
sligUf+oASq/TJQjl3xOwJAYsY76i8IXYH/POoAjE0xsXVkhDokv0wbbdZ22JWFypB7hM+CKxOOR
0M9UuLHfjpdtDTfzqj3ZxZj7+v17Ysjx56+IhxTDQrA8pNLW7sXV6F5P61FDTxD5wME+1vgVwaFm
bp6hQwpzsl3s8UGrFt4DcK5Hruw68b+sSeolr33biDxd9tkrByKt72zG8ZmjtiTmNDr8eOH+sov6
prb6iOGpaFeSDE2M1ku97t9UV6Vfaigej9EBSX/hhppObw9hEnpn2WB7HolvxtXRR8qcoiqZf0OF
QNtnYxaww4YNUkO+HAFmwVzYXRGTe13pB8kBVBOvoYAFw1RcEp9TJ2dvAfy/25HSAFqNyE8ZwTpX
AQYiryvmxAgnbzvF3VaR/Bje2QNB+TWyQ/oPzgEzFnBQW5eBnW1QHnLYv/EWQydixtxPqbdL7xKM
ZNESqLCF7zP6Q/koM7Pr+3qOtu+84LeGvm2tyyGT8l+gg/0Tua7AQTY7O5qwlOE5XlF8cmmk+J+m
FrzdzaSG8cZUl10cq44lt3VVHeUSBOxPPO6vEo3UJyR6VqABvHmRQKaXn8e+HS0fLmYWNqwbWEu2
en6BpJoZDy2alzsmd5Myly9LepLVwakXZEQ85FhvRllS4hGhf5k5jQrbEAt/Yqjdf2xZpL8Gs6c+
7JDs156YInE/g1M/JCSl3UysBvNNT5EKOt6E/H8wrap9nNHA/fSbJR0ZLaU3IcPm4OaRT2ZbkmlV
gWhSt5JcU+OkXbEHDdagzJC80aSIHS4TQj8iHZw5RZGQ1uMrRWHzB3G3zZvYO+fDW0eInSHhNnkk
G6sPSoDKLcoRvqePSWsxktC4EyKEcin1C7oEgcRQ+eZ6I0Gh9hDdg6ujsHtSoZ3+uNQfm3K1IUEE
BCrgGU9SWccXS39HBiKI5OhN73HGgsfdc2JZyr4rtHgC30y1xsQMVdF7hJq5haLx7XsyHPOPOOyo
nQo82fzWnHq27MGf/8wOiq8TIuPaXkild3/zSJAcyprishclxr4QMBHeEvOOKKRHZOm6UmWrUq/0
vCyIqoPD+xvPx8g2Ag83FjIhTbuoj2T6Kkj/Ccp5WutXQYTUPy7zJC6ctd99FmkvQFk79v2fEabO
IkGfE/aaw4So7IIOSmvZJHKiI2CYPyY8q2hj0y66Jj7LWd6guwc88slgPsUL+RS57zUwGqGtMzIq
BHFGGoJmvXS13CqueRP/pInd4G8JhuilTmp2Ia/Ngp9blfj+ZZWJ/dKKvu4fYoQrn3GyiZ/KmXiX
B96t/0Okx1qQeDckOdFIzfdEyna7zuLAr5HUSXZ1ssA3z/jD6PnaMruip/RFsN+nMapThscNNER2
dJieOm3jj91YZAJ2zXR16aClHzxMe+I80Z7iMhqpG2yMITK8HM6xP66zNuudjwUvK+KOpRXHocmS
B1hSNfASznwKZ5UA0fg02w4OlEyJIvJ0Oz2PdUXEBU+v+63jtBgvSLboenKCbldvXby2r53aj78e
boc76+GqvPHkFNLrTc41rfF7dGBOSgGssyrO/DycmALuxngOXaQoDplzoWi6+hKRzQApH4WyLmzI
fHkBkW+8X1ZZ8y7DzVFnTI3x06HrYbnEREJ8iJXNAnh1Gt4QdI7mZCK+OB4DkgpybkzSNkwVH2+y
X6P9BJCwo95dHHLYai9GzbI6OysP2/5eX2swytJ3LQx/KwYvZHDZ5n/aT1kSNNICfdImtiHbzlF9
GdYhcM4BBoK/bt8H8V1o/OC/9ZiiAWgldl+roxuQ3Mt0/XmrkEYsgvGfUSEcs+j+QGhJ1TupIS8j
2VVImSGT1vt92qLjjNl8fE0BwLk1SCD9bTDQA5qnkfqdxUPj3K3Aa19n/AntCUu0eNaoiFs4oCl8
9YDCecr2AC7A36WonvAfCnye3ZK9KK/v7QVfJiW8/o2RQUEzf3U8DTDljn7WlJHuZ14fZ9HrS2Zq
W5e76akSUyS/yyvHExNXNngU+vI49lQH2bTreZ4SskTEiHakqWHHOIl0GlwmP4zQ7/wfIRpuzlCw
Da6pfMff/RBJu/HEDaiYGJwamBgyXFakgR6c1Z9uabKXluuNdBgukl8x9q7lXjRV7ZeOTcAfACRM
UCZkjIgC623y5leHh+Q9mJqBuooledXNzCmvVoY8Z5hxxxKJg24P4AJC7gSfUAfF0VUT+Jo/JWcX
XgqN09gEUb7CvYA/uq58Y0hjkDPS9bC6KY6pyxEF+0vvcYaeth0azUStuI3QC3jzscUtyJgUTS4s
OuDTVlGm9BBMbq9udhRGyT/sNElCIkjkv/A9c5dEkUtjGH76/UtIHtePSs6K8IUmQId/CE6QM6ld
erl32WDeapN02PCjSSARwlC1nWSLHP0J2AEgrJYq/F6lXfWq66N6cmFqqodQxkeSk7nhmDLLjDec
jt2L94epDslPs9odPmkfnD6cZq2+74hHj7uORK5PyA9BodmIBOIEqriRCj43YGNelQ2PxENz6Abh
1vwhz6hJLoTKUZa47/0es/4Qi3DnJNP8UjWzBwIfs3iV0QLVx8/QjPiYorgKromDiB4/fnygZlzm
BQ5Cpl4RjsOcd5QNRldoMagK1DFtVYRHkiJeQ+lM90bXr+Mbnof1dW/X7UswSMUxjaBdocZv7I8l
vO0n+Ee2e7IYkI2l3ZCYB864yv3K04iRIt6DcUOyFkVeWVeAJRhB0a+dWExvwfuuNg9VatFKRk5E
Wibk3ZDHae259amjYum/GYb9JlnDaXwCtN8+Vi9FAc6esrw1ekKyTxrOg0QlFZXVDgVHblONH60K
avGvnlfPFkjGiX65ZWb4pwPJR3WOwF00gQFB9iOq/OY7Ue3ya2cFL44IR33dY+m60DBN+IBBp/ZP
LQ8N0f/MO/8j7cx27ESiNvtCPxIEEMDtmcnJmc70eIPSdpl5nnn6XrilbieJDnK36qJKsspxgBh2
7P3t9UVHM9ahSoyh6pxzJ9LvqMo2GW7cpLk/ZG2CJodEtfnSOHZX74pWr1gIyH880gk+J6ZB+Fg/
TF5YOjsfWJW5r7Vs7uL2iWuOiq9FX2UdldOppNDSPvJTh48VhxNgfqV0yKBKU2+OE+0G6Ck5uySv
y6TCmRpT/RnkE9WfJLGLn7XTWdVO86XNUZG0dG4g4kAzYlQNSkB/NkfYR7qXhudKHVD6AMXBuoNs
kF4/iMkJX0j1S/OBiZjADBWy9Y5aaXKmkfyndO63qK1JWpqlf1TjHiIM/2tXHsEfwy2IrAkUHv2M
QP55t/RckT4i8QrawYoOVdc30akGaRtwwQq6ByE6dYYI2MH9NOmK/ex7xviSzouR9ETELbfIHfmi
ogABb2AW8a1f2YkOYcepv3YUPYdzSo/9Q8qBgJ1ahi2sT9kp52ho++8NaOj/ICYYd4aSGqCNLNuz
976BiPqGTjYVgnORDy50IvOmqrBc3NHYgipiIrJivnLPN79rJES/aCg0CZvQHJHQpH3TepYi0Ytj
V3US0g0H8r6mycgFRNGVZ/4siHd1P9B8kwhZqAedzqL0ZBvt+D2xejLbUxc4/kFwA06/k5S1j7T4
zikdvSJu5nqn6BcEhe1Np3fkkRS7NIlLLNN5pXomEprwtWA+H6BD0y+R9PoLJDb1eahF8lNhnnyr
0yG/Dwx/nNtGPHZQ0xuznzTqq3OHska6zAFi91+QKpjZUX+Rw27k/Lp1mOnjbWKkyaMSR7G5n9AF
RzvTQmrwFTKGT7cbPsR0p4FnJm8/cVPknKHYfGiGov84RNHUfMwp19E35VTN55ScJNJQQPRfUVj0
9hn5mF6iAsrYKTGFtMxdWXLxvPRqrtTfKYyr2V70YVnckdfIb3Liq+lcIYsRx0D1FVoakHAB6UmH
4Ik4RHzXfI/oM5uQjaDZbtDATWpUNuB0cH7YldSVctLKehGdp8kZ6SjLEoLnQqoOcy7IDMJkNsDh
lHKFYxfIa634gMw1fqCZporu+iIxkQKpKaKr2Ncz1MKR4R9NcskFIWQ310FLKIxPUNBoXTe10M5c
VDJS36PL8l4hcPnRY9GaVXTCCkNkx0o4PaJMW5QPGDiX5U4LVX41jTZC3Agb+TcqbTs5J1qaBDck
SHPiNuyJOlRZ9ah+bexC+cVtPOPt9rn1NMrUQHo5RpXcgY1sw+cS6ddJ94exPSZi4MY/ia5GAKt7
+QlVXfSoQToCFZXnxfQQlqWO7SytNhjAob7104f/QRkolSZselfaXXADnrOw7jsRes5ussZBO/yP
8PTKQBSbupPX4ZSlpVmRgdwxsuTYQwUeTqjQ1Zy/akKUkEfFeCmqMbOOScuJNbZ8OBon4n6D7rkC
EpUEOOA1obtyR5n//C80LsXPkUJP0boAo9W9ZuY6uhD0u4J75hYcegZtLkCiQELIsUpQlPyzAIlG
My2Ujp7WbcEkHDygR8dQCvthBA6zJ0NkfVe8ifuEQxxITRvtWU40TiNgpG/QN9dAkZaOdTxlIQtb
pgUSVGFKky5TW7e2pubUwsMEkx125+vQzRUGprSAw9lCn10d9AWOUvFJ445cQ9zWq575gP4XHYX5
XFtUXPIHXKLKhIbs64Nqq28ZAL6GnhnzoKWnSUYLZO+RdHT7rtMekTHYZ0Noyt6gIHMi6oJchL7m
mNZyOhR9XO4wN3X2RZ9vmfKuTS2wXf/nh8xM0r+mFrSlyqokL7lLU+h7yKxsWwtvaRftNixaVz8n
cg0MoWaw+zvCqxxkYhlV60rqx2fd1s0HCTZug1m9OoplWLwtXUfYtvicHfqUVkMh6grcWclOGeYl
7yvzeP37rU6av0ZZkLH1xpeosIbWLWiKdnGo8I821aEvkLiym6hCSEnM122sh5VPheWPiompplr4
Ci8eDQN5h0Sj0boWPMSjWYzNQxv3HvA22v6uP9/KW0QLiqpGIleCVr8AoLfAltCDRK2LUZ2gf7aR
9gmpJMXzfx1HMBtUHfcbDRTtcrMJMrZzRCzMvqjWH/JJIBWdBn9jTrzn6jIKYaRuWPRIviPOAmtE
F24y8zxwiyc7L8UnzxmU4WYKI+GSB/TEhjX7/P3fbqL4UWEpyd5lAZBfznWB1YkFj6h2CRHaz4HJ
NUOJkvg4ZNIHqTyz/mOZQ3/zhNgA3/4x6liMbWGa4EiY4/itWvO3/XtFU3WhESyc3KZTpObGCH1B
LxmKwwW4yETudha6Q7dqiccuVAVkyTVFM2/alu6EU6w6Jfcqj55iavRwW8zEGtM9LRGeeclop0VE
kMIBpdJqO/5NaplU4Qvk3buElvz0iB0UCtkU5glKwWQyXqxq0ouN7fP99IRyzcFgoJgx8K5ZuA9q
TpKHYShGN7Bj+QIoCh3DFKhP1yfn+/U2jzLPF3ZozJEW662KldigpjFSqgIzECh9Q3NhINy+mOrz
9aFWH8iRju0YIBTBMr39ZiqtqpPtWwyFX/YxNsjMztLBjVW99kCYXOAgp0tDkmh/OwoAKaeqHAOT
QcRE+7E2QR9MXOroWdhyG1xZAGQ2VXKr3HosqnJvh0LbnNG3aA+uzwUp3yVpDx+q7WekEQBDEdyB
WQ1ee6dFdisSZQw2Npb5718sApvhNcOiZZW6wGIDI5sapa1RDi7pEoUUYkq9Nu+R6ZFxuC1LNTpI
Pd8yIV95vzYZQBOnMrYZnJvfPnThFWFkNdXoRkqIpYfsk6NVtf1RB3vz75+SoWafBAMHD4wk3w7l
ywiIfMzcjIzhqyGGlu4uar1SN9KNkVbf5F8jLSZNUyogZNp0dBuC0I9ot+RD5uQjrTGic0soJ9Rk
bXm6vh5WB3WoJuoY6ahEHG8fj344LtA2DR014o0frBj/Z1pwebEzod2nWiteRyqvP64Puvb5DM48
g5dq2OqSF07bmk9RJ+5dnx6XmzKlx0ox6HggRV1tvNS1oWwpDLR4jiYgEr59PtjTXFH7YnB7Ayh4
b5Q0H4Xdf+3QOxsn0cqbRDyhmpQ9OAvwoHo7UjkaedZpsnejumseoYjqpxHzkE+Udss72/ORL4bq
z+svcnVMrILoOeMMRJn5dsxwJKOozeXRDllwStW3Tm4TEPOHcACcBCNABf8zoiY3LtcHfn/Q65rG
eYAfrSpng4+3A6OFy2K4SCWHnhnQPk2xPcED41eetvl/OpASf+M7vt+3GdBQTc5ZjD7k0jSrYuH1
gahLWPZKzZ0Rllwah/XGN1wfhZCW4Fmwdy9mi1Zn0B2HpnTTfEA+4iDbf3IiKTYe5v2k5GHworU5
WsX7z6aROjU6r6ncqodnhnqnns6SfGJ/CKAX/77+qVYGk/PpjSsXSF/TXnwqqlujVYZB4wLcUW4b
7AdPweClD6NabBkuzVP87Vmgg+AkGpLabKqwdOZyetOkoODVblHUZfMLXjO3KNGOyQOAQlTTHcXH
7oYmH+8RB6OEm67GUX/9cVc+IRAklh9nO2Zwy2sJBMjJi0mpuqYXtHdq0yJ3od/o8/VR1l4q0YrD
bQ7/IHN56tnhlGMvlbdukIrg5E3pK5276dEyUBtfH2llpc1rG7Nvi8urWD4PxYU+0AarcmU0qed2
sP2IHDYwaGrOXXsGudr8u+U0d0KMfFWuQBx9yzOhyDFT0EETuGqlDI+cBlCF5OTcChpzT9ef7k8A
uZgyHOCcOyzpWb8673B/xdB0+gXoYIAiGfR+pjezYV1FxZz2nB1dFcZNbVb5f7TG9q+YEYgj+6D6
IsB8b+xnK9+TCSMEFiQ6cdvyRELZPIhSzLoFNL0vsGspU9phrVzGFHn99Wde+aKODnCY7QxXJI7B
t49sWWki2zBs3RB1163SF+Ynr2xTGv5qEkVgIPGIOfzrkAYCcrZOA4EKRkKLPQClTpYlYVS7WExA
cjDlkdprfVDBnu+zno7168O9X4MMhwkj5ioqZURrEclMPemuoLErN9CC1gV4kZ8VnnVjlPffjFEI
e2fDMpVc3eI9JuiKDa/3KjdsnOkB3I59TnwHcfWMern+QMuh+FKqJcnVcfJIXLMW54JSGpD7W4UC
etWVN3Wu1yhVrfzkm+G/Bix/hmKx6zbMQeedZSMFGFRkVaK6OIlkF4KWrzQO9nNXlr/x/pZfaTnS
PE//WnoaAIc4bnIMKoKiP/WtJw+GAr7j+qtbngnzKLTQqFzTNW5dy/tJF40aJ0WruRrRCMRVU37W
dcdyidmtY9do0REqpHOPZ0p9HGAcbiy2lYfEqUtnbWvEKVzF3j5kjFUy3kUgIwWii5tMsdtLODcb
XH/I5ZLmIQmHLAQvNDraJHLejgLMSxohO4ubxSa96Sl9qCEYT3xkQlTd2MH8o7PPPN7/jlEEc5I2
nLfjtZNCNOQpqkthUO326RRHX6vKgkd3/blW5j1vjjjIRiWjvjsJOtQ+o5JJQfcKHq50TUcTjKWG
RC49NvANNoZb+VgoT3mBpMMc2sEWh4GZl+jG6T/g2mzShFRG0R0f13KvP5Q+v52/zxzeHhs91w6h
WhjhLTcO0ciIyywqPFZ87XwO8ywgwWHk9UtZKGjAbNzdQnIqfnDKjHrE/aIUguN2gpKJfrUTe8UP
NYAndmuFJ99RqwtzW6v3le2gcC6nYMQFgW2VtnTqeU95lTXKAaCOfJzQ6pC6SRTdOMk+Dp1vgJlH
aCiF6NBf008gKIphdHIzeGrc7iHIZMEelx4V7TiKz3Hj/F37wDZObZpKzcMiYfF2Ig2+gDsDtdQN
VDtyJ/oNd5GS5CQTaDa7/tpX1ghpU147Vu4rqaQoAmQBT34CmxV0XywcbFza0fpDa7TFf8PYbbgt
z2fM4iPrlA50FsqcH1leGOyqb7NJZThs+uAKTX76G6NJ+5OPU8Ue+K34ANsD5+cUv5LrD/on+Hs3
tMlVhRsLadDlaZsmflSXJXIrcru+eVtkRvgVPYTzsVNsc/ZatWHaBa3/YWqV8qtI2/KErl++lF4u
vvSQED50pAyP13/Vypf+k/9Foc5LeZeuTwdN88PYwAaVBu2LXzX1DdyP/BMKumjjBawPRWmL6quc
83pvJ5VjTKAMFMmXblSYkXmFWscMs/tcQWDy//BUc5ZekARif18czGknSnzVOS0BmdC7BCS7OSRK
EHyk47x5vD7WygTW5/uTJMVtYDS9eKxyJASJanty0QdM8Wef2O7TgJjgvk2AAv0UYlQ2Dq/VEelk
nDNPOv9ajBgoaehrcTa5Wl9Y9NiDlET1htNL65OHTfwtZ+plOoGNkXNSN6kSELW9u7/VnVJYZdyM
bhz44jAIuh67AiUV8owUpaj/U3V0+Y+R958xmZNsxEQ8lB8XkyVAx5n6JhtwZuUfEYfQz4kE+Jz3
Sfj/OdR8/PwV8DQ59Wu/s0d3EnYUHjPMB57SGG3QTklUMW5MzdWXaWIta0kdT8NlTAAqWNoBMhDX
qXvttgfwf26NJPk9i+cv/lQUn+HiFhtzdG3pCbq4DGrYlJWWR9ssyiv6lmylSdPRwwBg8NwUVQgO
iR7u68thbYMlbW8zmGFLa7nKo7qizztzBtr0BUUKPy8vtClqtEvGkL96oh9ssXApRYC7kaXZGnle
Nn9/R+CnkTJmPCTKxH2ZWqifnBGo6JA5F2PQ2l9dUKMpqGSebQytrY0913BZbFjb2stjpTSLjgJ8
zFftqirnJG+8DkXjGHYHMMGRvcdqJBgOGdeifi+RGLsjfa0RCH7PuYGjZWs7lQaAYG9nhg/imu5o
6Grj4Nm7yixrzIom0dMX3cP9OV7/YGtzgywQwQ91CeNdJJ4GqaeN4M7cMrGTU+8o1gF0QEL0qNob
c39t4yKgUAVxHPvW8r6kdiCejX6a3K4qx5OfB/UFu5z8oPrjdBcE+Xi+/mhraw1UIGVAgnyTVO/b
GYEcWPd94K9u53iOOBmt3t6jbfH8x07Phe2m3kyV0OK6+Xh94D/1ouVZj2KE9gOOeiLlxcjS55xT
AVy4uTKIArZEaLxWDi4wbmOVdnU20EHYJ5y64vDYV3EA3aCk/QWd5WB+7cEmZB/oOokFaPmQdiYv
N3r7UIwhqHgbvEB8qun9Vi952UWfUkhoMyvHK1oaOILKv0GDP32Kyk5FozSaEgkp6jXje+PTjr2n
J6n5OTXTBC/CRiJ0oHumfBn7yELRbJcDqvwW4t0t1Bwd36DrL2ZlBpCthRHmcJoQZS+29SHKaknP
7kAo384Ys0JLlNsoDvrvyG2j5FS3bVie/n1MzSJFRp6flP8y7irwlAi6RiEDn9NbfyiLbGTasTMc
Ebx6Gs2qHUmP/5cxqUAbpqOT0l0EIJVPdnioGHM0LI+PoCFobtgbTqYyDM+d6mxMuPmMWsw3BBcc
lapO+p26xtuZDqBQ7zwg9K6f4t2w8xpsbPYm4O4t4czKkjLITZtckaQkLlh8QAdCLI1n6eAa0B4C
CBOqpsD2SXErhdUag/kPpukuqsfo9fobXdmmDAPEMvEz/6Io/PYJpz6qpWpS2xNgxrGHkOHoHLHs
0btjJ0yxUb5cm6fMUc00NHA35OPejmakA8xaGqncspla2EYNIFAjVMRwsJoJXokEYL6xD68cIZQw
TKYol1eSPIspY+eB3+hBOaFIgqp538Rze7AMYonkMX2VinJvZZY+7DO78TbO7Hl2LGcP5dI5/NdM
PIEXQ0NDy9Sa66nLnlJe2PyTY9og0KtsI3JxlDUuEtuqQ1ZFyrQrurLaeNtr31Y6XK4xKtDJ3S1m
LynglOBcY1dosicbKyEXw4MfEy4s5+uTSFsbyYIhPud+HOKv+c//ihFiDapW5pd8V8Ik8SGITJKq
NB4o2QFKDxWRnTOlxb1utfQG4/mSfS/rMrsg0rI/q2mmo0Kks/EHq6CUNyG6lcYFrUwe6frvXFnO
HFe4hhiCKIr02NufiUalsZx0mFwjoHdTtA0k8Jou5I1R5sW6+O70y9BdT16RLPcyalGEhoMgWEhX
49RPzl6XtsUtsmv/psUfiEblrq90+mq06NbCiBPak59N38jj5riTDjGtLQjos7NqhYj+LRqKf9Uq
ym5IykLH5GQSVrOHKAbND14PLSZcMbH68tKRdo/IcSLrh1RqoLYgoVVxy/0wGS92XWK6LA0r7gGZ
phaU4KIZ+UhhXADgb9is77pxjH4MRlA8GaHv/xaFTJuD12s+3bseBmx7zEoxqoGUX93oUOn8Q6rI
McMhpxc3ulqn2bfrb/KdnJDriiR7r803QWqRy0tgAjAWWIJvco1uQ/GTqKDo/2uB/XyhvzqoH1Wj
Nrjzhp3sb8t2gBia8WGCPYm08beFSDzdOIBWJjoZfZYS+TmC0mU1wdYAXCalZrh6jup955vaJ275
xiPeg8Pz9Ydf2Su5E1LvsrmP8ujzxvbXmlKdKuvzwsRbU2FvAeXWlKB0IguPYb+hb/QjZYbg3y80
pFHIQSKjYcjlZulPoQhB/+vQIFIpL4QNTnjqBR40X0dDs7aqbfN6WywUG1WQCUBvvukvQ4igHiku
Tprupjo93DpdC+dKYgEAeT39gny7P6Vq8XT9ta6cB8wnksfSoJahLcVCXB2trskCg6q2hf4U0JHA
WtxO+8eqdIiey440lT/Ft7RA+1uC55UNCEN6xI5Id9iSncU37dOJnnv8FlGlQuim1Ql8Fkj1f9/m
OMhRBlIppZFkqZTrQ7xT4jGTbtyaPd6UFjbbgbbld7+yFOxZETRLNinhL7PiUWM6nkFA5g7g7w8O
LC+s1hrlqOdUDq9/s3d1S/YB7oAmqCrH0Xh783v9ay2gw6dzF4tmt+osustlat4ZdhMeQ8WcLtZo
jWSK0+ar0Xb6IVDs6DDhe7LxVlfW46w44cuRuOWXLH6DpAcBplRkuSZtR1+SyGyAmmveKbd78ws+
4f5WYXjtqREVG3NeTyCOtedf9NdT23UiC5p95BztZhjam7TLTBktmo5ZHKgl4ds3Yo8T9wMUVj/s
MWecrI0Nb/WpbaJ8QkR+zHK5xKM6DkGiWqA5HeMU05W7xy0HXhWSgkOuW9HWlX9liTgqSWvBnj/r
txcaSBrfExl5reXS8xTZAEKcGFKtkR0aG2sTqzBm22s7/IjwAXCUrdbY2pPvH82o2nWkfA/w5+1z
CIPm8/VJuPbDyHsa+EgJKDHqInjQchD0vaqYrF3b+GgR4u7MtvM3nn9lS+RN/99RFjuECSAJM/QQ
u4sY1CvH3nd86cWXoTdeOwDAN3Xf6Bth6p9Cz2Ib5qChYk1ll0YaZzGzQdMTstucskWVtsqusJS2
OuXZUGCHgiPwrsHGhT6dBGjAhwyeBb1KBYChexHBFL6L1ab7Bqx1vOBy43XfwkQx8HsQGQCeEVIK
kBCUWiAWadf191Xfxx892eNmFItO7smPzt3ySjJ8poaj4IDo+7WJO59ZW4cQxco5iBsYbDrWv3Qc
gvHHMqaKNO+AM4npfbS9AV1Srs95RR8pvn+oe9gOQHZNY6uEu7ogdVJ99KPS4KAa4u2CtIBjwZGu
JamwfHROUUTwdq5KSw0uWozn666uDEfZaWNoXTTZjgAYBOpXGrICT56vT8eV7Xcu7TAbaSFBjL1Y
J07YarPri3QnKg3HSPrYo0UCcy8nVTf2gJUjk6HIjM9S87li+PaxYzOmzcgWnFp+GPyK6XGCW1zg
T+hX4z2Nb8OlhUNwQ0nf3Aql+ZuXM3NWNZA+Y1Og+LoYOQX9GY2TdOsJ+Ftmim5vDOFWrWztVVID
5ZZIlIXt12L+g18c49C2TLefBswSfS1lZ4v0L4BqP/37R2Nno6XBRi5FBPn2eXDLwCNGTzmZHfye
4zjMX5Hc6vdhg5zi+lBrGwm5Ygyl52CVQuDboZQMwmBRMD/SwdJvfFMpX2SairuQS/edGMCtW7La
iK3WXqTD7Yr8DIuDLfDtmH4EdC3CjdS1dL+1jgpBWLoPza44wleJNi4H64NxL0CNTdAqFovRqJwy
xb7HdEPczNkZ8plfrkUXEE/GxgJ4PxTXVpWAkYY8wmN9MQ3HMDRjo2NTdkQy3ZbVCK7aM6fnYgq2
crnzK3o74+cbso4pBQldQo3FUPAeYjZVYbomffZ0R3PIp0APT9cnh3y/pLV5G0OjOwvP3iXvnC7w
AtFGutv7ZumcB6oW4sls8z64xfg5S7Dlc9rbeV79yrCpgF7MsQosrI5fsDBUXxwDXeG+SqMSbJUW
Ccrm4NossK94qeG1UDdadYi8xv48WJLecy0Q2e+J3obnrkCff/JyaZChHDzvp0zoZdwpZuB/olMs
T+9saGj2LmrJPe5oslC0vd158mfSxqZ+DoEE/rRMWAtQshXzP5x69Z8Vxn0f8FW1fzTQdfM9V9hu
pC9dFBgfllZ9DpyitV7oNSPFFU9T2X2shyTKbmMcGp6mzOzjk9cV0y8cFKv04uXA+w9jjyQInGYp
Xnq649Eglah89yi7Mu1ETg7nFyPJen3ngwn4mcRe0B3zMWoghRAw38eFIjHRS8tGvcGHESagpqbq
rrVmnHoi9VZuHOMrl2UK7xzh1nxhJMOxWBBho6q4JsS6SxSMQyOYK8f/oZYBpyEG1Zpx3xV6j44i
jjC0DKSTwOMUVv/IkaV9mezCqTYipj8h8WIyI5zhGqkxmTVreZ3smq6HFqlSmEiDZxs3ZjAfEUAy
eNZDdW+PVnPE3xn0RUTpKlcM5xAYQQRySNepMSnAg8gqv1yf+tr8GpY/ikQ5nVncJSjALvbgKc3B
Sia5cI1kbGOwIbaS3YUZPA5mm+N/sSY0LJchCyGy1IDPo33qqJNyQ29Ok9ykRTpEJyNM8ajc+GHz
jrz8YRSVCfQReZOqXPwwyl/oTMccXFWQ5x1UMq+IjsnYl8796Kjt66Q48bjr6tjO9+AcVfwAKGTh
tWLgI/ZZpM2gXhRYT/pBxym3AAvRNK+U58cPRah1v67/2pV9SqDrsWdVNdHH8jZkYu6JJWqlUyxP
1ecYx9JhP+qAHDfeivP+pZCAR1mM9JfR5OIY61oasexA1V21z5xvSedj4ICI84NOqArbBruaFMRz
D4BoqBOgRyVWCtqGMOD9Ucrpguof+AjpQ7SC/Ma/7mEKvd9ggkr2ZP7jmU9qQ4tNBbgRiPE+aNvR
uSTIIjeuAmuvmIOAqg7ieA3989thwwKKU91MJL+mTmDBm0Y3XBzExiJdOduEoSMHwGBLp469eMFe
Qic/PSmGSxUAm3ioKc7P1in8JwOFdHT651nDRYNQkoQ0vWfLLYqovhsyoNhuXqSmO2II8jQ1kb+R
9155cVweLXK81F4ROyweqeztLIKgq7uElf6Np4K4oZmrfLj+LPPfsliuKDdQ6wmHVC83grefJ5sa
y9P7snez0POc304vZHygr8CAflmzAO8zatYbY67MRINeBhqNCQ7e18OzSQ62ldP+pZV6/b1XZ3UK
uJGdBWbnUMAOvBtznPyuP6g+P8niSTEqMEl+0H9Cwm5eo3/N/1rHtjoc9M7tYixN7lNRopUDzU/t
BDlT9cjrwckKq9FmBsj61LghfplH36yDYobE05vTFwHOIWGaRtrBh6jofxjoLv7UhxN1rlmocW8l
ZYZvQRwU2kvgE/LsEOPPnssxG+6rjrlK/K3gqHpVmkDLLzEbRo2QS4TWqU9iQLEp0bX/MbG7VO6C
fLs5c+3dM6fQZZL+Ufnyb9+CFTi6ZZRN40aRPj57GLpgFAJYEDlLI04D+WusUbSy/3j97a9Ms7k0
h1qf+hx9t/P6/evlB1kJwM1Av67RRPWY+NDP4QJZe1pe7Sc2q2Zjw513leXHJkdJLZIL7twk+nY8
UmAtATRCcmxVzac+0+qfgLuCPdQEwKNVM/1EaFPuoT9lG/NsZdlyt2QPMrk68KYX08wsRF14FTXQ
1qjBoAEZO5u+OZyvv09t5YUyAqto3h1ghi0i7HKyo74sJD1qYQuypDE9tb7ISBOuLHrpM2HzeNph
VqQohwQM0XRr1syJ5xYT0niHo7LX/Kp8DAJObHQdcDNRCXQ/udJ/EthRGxu/d2XasVtSV5t7l943
FGEvgndxFVHEA/dAeVgWj2OSAN/vGj1ud2HlJW4+NIlzuP6e1sZli0ZPgORZiKWopIh0wDFA/l0l
t4pL0jbhk1HleAJ3sfaBY7IGyFqFn68PuvJt/uTGyfzN7ZHL+n7XDRDV5/5B3Z4KCIkq7k52Zx+H
Nv/s4THlXh9uZcbh80dxlvNVpSq9WNJVFqtGh3WlW9ct6A+rc7BhMIpkS56xFppTg52jTZoMHDaK
t4tqMkvKgZhYuiZa6OnQ+3r4mpFhmtG+2YgtclAZrga/t0OqEYfPKrx1ce6M0sT4XBjj6/XnXvm2
FiGNzmcieEN8+PbnDF6mwJNVazfEYhM77yS0ngrm8blpRX4bgxkTRy0J8n9PtMyRIstCn7/tu3rP
FMdqSEmCjsIOELjn4Z6YxH596QgLjtcfcSVuBL1M/oO7LYmW5dVjdEbuqmFRu/kUaHvTl9qurFRn
r0Zhcxr0wjtrntqcQtbSKcBM7+X68CupQo1JRTWJvZQcxVLQEU1o20NRNC7ojMk7CKsFSZRhU/AY
AqumS90ChIVSidl+1MPEIMsaaf4XNYD8u7Gjr0R4FjEkESz9gqgRFvvqwC0b1COdO0PcjgeJRkfu
DGVoq0Pd5dVWjX1lCbOD08HAukKKtjwmue8i3Wpqerv6HMVeE7QXrlntzsFD5wAiP9u49q49ncUG
STKDr02k/HYuBzizFboTNS6gZpq2y0rHS2jIRv8bnhy1+HD9u66cjhRluZ5xUDG1lqNR0C+gKFYN
3WRts28VDSi/qeVuG2nKyRogBA+aZT6V0KA29mNT8CBvD2bSLXPYzGPONdrFZ0TeEnl5QgMRHX4x
S7UjVMfooU2nHWkMlRIYrSMPU2L3z04UYKSYG/b4Bfi30h/Q8Hlk2W3bk0d/mmwbEnShYhllez0A
vb6pMXmYyiHcjXgoaAdoUEV1rPsEeF3tI5Y523E+zBT1CSKor3va79TBewamoz9aO8srrGetqJVk
N8Eye/BazfwdW5oSnMyBqoGrkzN5yX0PEnBXZS1Cj7p9dnoAFCeHRg0wgI2p6Hy8EXPKzuqdDuqf
jBHzYkZ2MOlKhK4TeP3vPABw59K011h7fF/M7FDBmvT2mgxxituZKdDlvV8G0tyYZu8/PEsZLSfp
Mo072VLhIqORRj9QbC7s7MJ4nkEMzm/stdrgDB8dNUmQVvSaROy33o6QTWxJ39Z/AHERaQtVeyfx
K/0ASzdL4TyWRhN9nGq0NVCK6/LeJ5o7UzOKHhB31B9GOkq/Xp/179c08dJc8iD+YFNb1uTCmlrb
FOsTzGXOBNWCM6piJLfrgaicxp6w6Pp479c0AQdBIK+a6w60mbdrOomtoMTthz4Do86OIQTzo1mp
/zVd2++vj/T+JHw70rzo/oquByGyENcK1W0wQj82g9NiwNQBwedMPIkACyBzGMvz9UHfhx0Myiq2
NeJ5UlGLCLSJRvrRAx5PeCRR+1C3b7ohrjaCG0rE73cMoug/OWvqt+82/iwd+4b8yVw1j7L+s96B
u/3ulHmsvxYWTRW3qhGI/ky3GWbqTVjBF/fgXIOJT2AsHo1aOKVLqBKTkkK8Fu0KOTbTATNegeVv
nk7mTteaotwlGIPNAL2iiG4jJyEp7su4aOHvoK09sNG0pVsXRtI9EltMAv6/3f0qDI/O2CAsG9jT
gTcp4P817DHLeLC6QxnU7K1arTWQvxMPj2EfN7uOLppRbx+VwCIKRdQdDC9IgpRPMoxgY/qJ3/q3
ZmdjKofJvP/bk1ZsHYwCWu2hbEMqj4YM6t3UQx7cT5hfR2fy/sUDFe0wOc7ZpQlsSyg/GNRKArAj
TfYzJ0g8GaanPdmI3x8rfvyt6B2cS/3AV3GrxCSsPkwTqQh43FFU3tHQbJJ4hvn+WWs0O94HeJAN
PF4jHvpGm6Kv9YQ93Y7MeEOm3SMW4HhMq+K7HbV29aNJcpKiIL+c4NaEHDg+TKoSfW7GMfAOZVn3
+QnkqXPuRKY3PzHFCZ8Bh6bxWUro0Bcb4678Uc1ZMj8zcgIVz6sUPraMskbJ1UziGZY/LK+6b6Pk
WAxFmz9GJa1pe3Uw7fBV1KRHb2q74mhReDH6XksrAdXQzDrnAvjfC10WL/SQCbsNusiLBvh8XGnj
DRaxtr3PAlrwPiQNsix00RkmEjaeH943WUTypmkEPl4kx0nv66R7vypmVXekxLV4eEmmQjgHm+4X
/YMXRkZxpOshjfcW/Gb7c+8jILybSlSEnyUM7vzVj2NF2wmrai56BX+NdL9qDTsjghJ6pzSe3++G
oSW6mihZG7fVFBrRxU/zivtUjZJ8BxRY0XDCHmWI5/ZU1ieAiZx6iV1RA1AjUy++dHVo9V9qU6nF
LimFePVLPahv8zDD+8OvA4BGA/uvehlxCx1wE5nDOafR8w+mKdkmab601BOWFCpARwmgd0gR+R74
EFl1aMjEhwBopWZEx6bCJx013pTcqDnex/upMMV3rPU8qLoY6KGWTZrxCRstvPVsH1MqB2yzzn/K
4T5P47EErZkF7T5GYPHD8ypJbihOo+I2s53hl1NbIWdUX/DZSVQNWKIHlqm4VkOrwi7BozXEZZQY
55jgCyF33CCw4+NoFsm+7uxGw1Db1n9UJjqII5UfKvz4h8JcSoOmTg++qNTwkA1KmF60tNVS5Goe
uP6wcP4XZ+fRI7fRreFfRIA5bMnunumeIGmUtSEk2WIqZrIYfv19qMWFh000MZ8Nw4YXqiZZdeqE
N6RfSsyLH2z83BiKu6H4oFqdbR3dFKz6BV6PnC6VpyXtyZmd8EwMzoZ3VBLJE14janknBrtrAmy7
OVhOPDFcHOMpjx5VrRuMeyHU4aNAeek35HdcdU2BAGkwW3YfH4ZBRpjnVEqK6qPd9FkQtoiE3uE3
MD9NjVs/8NZ46UywGWXVjKByf3LVQjvOqYfJI2AUu/8yql3j/APdo8eCtu2x++JeCDGrbnTu3skq
FtM8ICHQuLiy/ilw99B+j7oqv4xJV7zXhK59tqDJRHdJLJLzMLa5dphKrM3ALdZNc8cfYZylS+Xl
l43FyAahoL3k9W+KuEoh/878SB+Bs9NAfH3b4XBdIk/i2uehdiMlwJzCeqbzbJkB3RbvExDL9A8k
Bwu/KbBwlb/AUJugbYbCRrsc8IVPg8SpTqjaKeWdHcpBO2AdnGYn6SImdMCisnEPkWdXzfsh7/Se
EDlFxcdIAZT6NM0zhHMYE4udCDUi+s3w/IeAgYt7lnMz0dRKM+M347le//3mK5c5OBcuIBcwuWsg
QV3KeULZwzl3dZHex/iTPcxq0e/k6NdFJ1xqCANkitAwrt6v5yWy8hTDob09lC/91GTfMRorK2yw
O83AIMyJL0WOyrOvN3V5h/NN/fX2c26M3GhHL0PqpYXiXXXY3ayyklQk7jnskqgmYY/dk5nr5k8T
jcCPmTkZPyrLEk9NZTRPSRK5pzbS7cF3Giv+EcliDI+YvmJDgJOEttN22EgjUYVCQwJdB/0azaHY
ie6OvYIaQRjWAZGtOo2eNz4UajM9qLKw3p7cofFIbGXAAQxeX37Pf5K7LsKzsKt4Fyml/4cGq5TR
J1ER9yHhKvaLxPY+TWXYf7n9DTbSOyDCGj0Hi3bxFfICGylUkLPJOXvojhzoQ8jHkNHs6fYqG3sN
FAnsAqIKMKD1We454Z0XsqMVYXjCp+4PcQxPB+O5MMzsS1PHxYNpVfIR28jhZW7meudIbSTpaJjZ
9LR06D/GesqCTGOqdw1vF3+g7tAaQE2rCBT0iAHa/e1n3do4BjBTqp+lhbHGlaiwjtWx13lW+p9+
iCc7VTf3Pk4C3rMGy23nHG8+Gv0p+sNoTFwl6HratjhTcI41Pf5pRnZ9mYVnv4hwVneebGuvcFSZ
1gNAWqLT6y0KCkLPuDGAV0Yx9a8YtGdLDtPL7fd3XeWgCMKICjtWmHOI/7xeJZxsvZba6J6tVlEf
0jRSsJKNHV5iV90z9CmDQWf33F70+iWiCPD3ooH7srBvXi9qz3jbZ5KerY4xFpqb+HaAEbDgHUjt
+L8sxVieHcKYdn0W8GWpQ3Vo6GROSXxC7tPwY9Oa7vI0jHeO3fUHo6sIGo2xN2f7CluNb1sSk7u7
5zqGQ1HDOXiisKl32kzXG55VmPagQAQek0ba63c3C/BT6WA6ZyJ5qB7B5UbCNyLLwfFLyaWPXimC
7G9/iR4kCxriDBy4RV6vqaYtpwGXPjRr9SVt5hRoAbmWEthdPey0U66jF8h0GwlZFKBQBl1Pndu2
jTuMkqxzv7hS+Cj+RPH9UIsUdPMAYv0wjoaLhTzJOwbKAD0PDHXHZuec/5Xzep0QGeBTOOlMwGko
rCEXapukTYiq39kYnEI/gDuxi49DVjX9g1vQIg2AVnt5ICiRPknsTFtso1TsoWHuJ933GE3Z4dAp
WFLdQ2jDL0xFv7V+qNPBMY6TMmBSpOEnuUeL3tiDFPskcDb824WZ+PpLidlRKlIsk6aFNh+TVMtx
EsNA4837Ycn9EH2i78WeWO3BAcdPr0k861wsjstdxpDArxLywbkW+p5u0RLnVh/CQKOPI0XbeKEV
vH6kFP+VLlIhRijUxEHvjdM3OQ9OitlKPL03yWDqoI8d9TExul1Zi433afCEDGZUuiW80teLG6qM
jMwGZ187tO2iyc6CbrL2IscGeRlsJ5Jp8GURfADd/noZNFFap6l794xabfcEH4/HmzBM/9DqCpp0
1CWTQmNN7fSaKp0UEvZLRlWQFYoxQPRXIw1ze3v+CYkLYBud14icsky10kdgocvx0ZkL7EPo6Yuj
m6XNpeqAdgeYpiZPNbN0gMhZ33y3JdcR3lKx28uDw9WgHiHjeb9drUNtC29c49nLqfIp/3SlDNDv
wYnbmAuUbjGN8HbSiK2XbzGNtWAdQahaH8Fc5iH/M3XPbt+KI+bVxr0BDOftwQ3xR2YgRB26p/rq
Biw9NbSjkdQzgZcfjJ2T4TRQ4KtUT3uhbfOBQO0Cj/mr77FqXkpdEGJxtSR5aNUDPXDrEJPJ7XT3
Nm7XhTf1/6usHoiGXlqbZsZr05MZ1E6Vn6IxlJ9SDIV2ltrIHlgKWY0Fhs21tMpRwiERVRbF7rlX
tQHr5QmDSSodXC7pDT16NcN6qPLOTvqwcQXCYOI4LhB3V1+TmMK5w35Mo3lpxpjQWGIeTuqAVyQD
hfHY4KT0/na42/psjHUcbMTYX1ewwFxtRmkOg3POeJfPM+7aAeAzd+fe23qXywiOyMq9zj5+HQM8
AWIokQiy0YH0vpcYfHtYdtJXwfPsUrWDcsZASu7pim9sFih25kK1I2O5ujBcWnyioe4+ixGrj6RS
ojMmb3jFebG7k4ptfDaiN4M4KiDoZ+tUk+gOTq9QPdSm4oKCJLP034qhjM9MecQTlMp8B5y3MWkF
JIcEMLh9bg6Gvq9f6Yi5Q4QPYXim+xs9oa/l/ANQ0vhKf8r7NIJ/PBRZR0CcM++Q6bn9oU7LcDzd
3j0b+YxD7gQCyLMBTazvLzKdEkW4MrqUNq11PN/T4WFOpxGdEjQKvsS0Hzw8q+IsDjy9iMjgtKJK
doLcxrtf1G/wkaLXgdrl6k04cQ6VGhD2udPUefI9VcknUKDK9KeYQ0JqbMflTvTeuLep53V0vwAU
IPu12s+mhYBoPHoKHjpzch7Bb7wv8coLZDI190lcj37hxbMvSTfvbr/xjfMKr31BZUJ/Ma4++xDl
VuXNNC8tp3PeDzY+al7hiZ3z+je4rRIThNoQTKKUWbLE5Wf8p4eQQiSNZq9WcDwYVQ2ndRSppIbb
p58NYAx84Nzqv6riZO9TeNGYWnlT8k7FbPSnrs3W/CmPszT0bZLDmJTamsfnMsnL3AdijrRspdW2
FniK7HBmiZREO3Wd5oT4NaUq/kF95NHoxFx+PkrIrI8t3Er0SnqhDRCcBP5gsT25mKlPyZA9SsGc
wZfg1q37Koq0TzAZvOFeA13NbCOSxks7tOFXdHqSl64phH7IsOZuj4xS4u5uggf7YUb/CoOlYXEA
76hXQapPtYntbLY4DMvEHD/aGfz9IEOCb8Q2vdfe4ThhY1dm5eJFFnFuH3BNLT5JsjUcHt2KTKML
FRyrrARYadCMeQMcs+6c9pBLr8qDDhs62+8iDbc5i/nQC9eMBN2P5Ervx/1YM8spx+KDVcY4NuHF
gHm4W4hRf1+kSA4BGTcwTE0zd7oUVCp/cqvT//QRAO9q4h0fh6jPfyBKmXn+SDu7DVQG17/gGhuf
mjzJfzHSDL/3TdT8dgXeC5e0T+fPcKswxXN51Abpjd59hEoLkSt1FHHCLowOaUjzAFtMRKUE1LbU
NT/nimPHO3fvRuResm8AWAyeFxr46+039W5raH2vwDdPvk6jbjMdaDT3aJpFsnMBbi2FjjQiGeTh
ZEmrjKLG4JifQaKiFsX4AfmV8n2By9Ylwd9155LYOLsLpFFHFQNywNVdy4AvDTGRc88dE5P7DJPP
5ynFMOt2hNgIh+7ChrAWlB9939W7szGWwrjecc84lijf+ID1Q5x4agJTxXApmUq3lIfbS249GDgU
kD+gqlSSl9XnStsoZcBHO3tCdkNxpHwSOtzV26tsfSlyP96bR5uZlsfrVdx40OoEvPh5aLX5kMl8
PJj98Bs4Wbaz/TafhwgLZ33h5BrLtfef6GfairDtmOdxsKO+x38Sg9Mq3JuHbz/P/69irp5HgQha
iAIgGp0wEWSoX9wxOEqCDg7s/e1Xt/VA3Ff0hBexG2QOXj8Q/vZuhpkfTQ4Nl/qWXsg/reKkv968
CvfvYoe3kNOupg34H7tCaWLvHLUyPxp9OZ20sizeforgEKpcSmDqSClXry1F/iHH5M7DFSBxNSq0
IfTucZUeup2XtvF9qJgYySySpYscxeuX1qlzmOdtQ0O76vtP2ZACFNAN1NOYotfRThKztZjJTgNf
Babrio+gh5L2S0dhAxkjPMCyB4XbytHHVWzPE24jefGAAuOPRv/aodJ9/VyRXZC56DTqBe0PJcDf
k/l4mLmp4U+lUnUAAqT7q4hxw9Oouz/c3iQb4QmFZD4dJQ6p0zpWxAYKVvlMUxbz6txXJgVH0CGu
TFi21fQJXZNo5zNuPS5oRGi4zAv4e7X3Z0EjLgWccUYQIvsN7hfDW9mG84FZkHhWBBhMGBnqcysb
9PFuP+zWV4UmwYAUoSnaweu1USdL+qW6At47XzpbWqQ6VuM8Af8w9Z34uHHIoXcZeJ1QEaCptVqs
JYCEs1M6oPIi+9gYXv7s5rrYWeX6kVCloKVOd3uZKK5fpzR6zBXbNjx7wB3uQTa0ft/G5bvR2fX/
2OCsoWiM/pgFS8eja7p6IgCmGlPqODwXNY2eA1X6FB+WtlFCG8NwP1NSNEOAcaw9HNoub8egzHE9
983KLLDFNU3yw6MztvYezPZ6Ty0/jJEqXAw4a2sREBWFIbstkiU/maPoRN8z+4XAqHnCgVirkNlr
OzPQp6hJfFFii3q8va02l1+AVLStCbbrMzS6JYYbqhaek7638gDD7EkibwT601eitnyQg2p8BRcp
kmM3oGz25gzDVEnzaIyg2U24WgWQssEUE6+NEGFwWD+m4nmHQq3ksQg94yWPsr05zkaty4VCXe2i
HkO9uy63mqauGbuV4Vk18E+XZgejFLUD+27q8TrttU49WlqKC0jlDu/xL8Ze0hyql9svfWvjU3CB
IKFh6lwNJ3BakG3rNco5HgcjmLwR8qzoiqNeONbOGbs+ycsFSsuUmLFQ2Vcv2MlaOyqHUjnrIxYV
Zko97ei58T/sIgaY6KRx8SxS5a/vAWfu+qoo3OWtptNJ1QQ2jl2RHscMKake65SDyAbjkDiION5+
lcuf/Lq65P7GJWIR0wQxtW5yxT3EvHA2wzO6v3ZQ24b5FPV1EbiqUrxTmEDs3a4batkmzO/lrLLm
9SgQ5zcTo6/OO89gB5a6Lc/0HyiERfWLJWc7PxV5X3x1us743MrCFIGDo70TFKGblPhTl80fCXXv
g1G2dHduv4ytKAceElD1omsBkns57f/JNq3MnYXaVMzrhZXlJzlk2UfVTnXEWlHn+zpMqladoI8X
P1TFi0wfafzig5E4enMYeiedg1qptGxnC153doCgko5w6qylz7T6UW22qKE0jnNOE/Vl6vPHEhny
u8RrrcsUaeJIevAPHtvzIRK1+Hb7jVx3C3kP/EUNg2DElR+gXeixYed0CyPNfuqL7JDFTQAQSTyL
Mgb2htrm/e0VN8420BF8b7k2XaYhxutPEEUyU4y69s5eGAMA91R5jIWm/lNp09tH33R2SSq5zlA1
5gZ5vVRfTfC9wBmdEyfXA0Np+gOUr27n820+EEyTBZeD7tY68cgSgySVFswZmB5mphR+VBhQDT/O
g0Gx8fa3Z0Fz549hUkha/vqR0KDSzXCkhI5sQIVgT4sDkjgWPs/hXg24bLtV5ACMTcDi3mOAuR6b
qCWsdVfpvXNuWX1y30koZH44Yo3hYzo1loFqJyDRdelGH1UsH/cO60bkYn3SLGoC/rVGf9D7cEmx
iCOqq8wHF2LAcTa6+lA6UgSQ1vb0vTduAoDgPLDDwBY6yypGwz/VtWkp5vvWGp4ohkxU9ZO9mefW
U9FsgaRFQs4Ft7pvJqkwB6AwOUeTZycXK9LKj3liEIbVygn7I2JDb8e6E4VdhrlIEmyM3QcsJVs9
oopzBuNfXW2bxyqfwyc6cWKP2rl1FtCXRRGGxguGJqt3OCl57w3s0fNYqQPyrugdN/QkAxVx453u
7MZSTAdR7Qb3seiCrpZSZ+ARxmQb59gBRX+cByYftMws5U8Vt1l+vH3utm4OWrPQrJbAhbrGarms
1uZhRrnoDLKz/jPkBmJg4I7VzE8FNfLdNJfl+GI0w4zaftQgECM92NOHLNMburAtbNbjqFaq2Lnf
N3atC2qCFhR7iW7NKsYhgFJneQSFX5hK83VWo6+jVSgvt59+YxFvKeso3xCnupqUqXFoaPg122et
0qNAo1N4VibQ/bdXuT4aS0MLqAY4du7nderZhrXWmwuqrXfL6oNi996EZ1diAxWd05/JFJk7wfQ6
wrHgoqFKI8VC+2J1FjOULp1WQ28PHl/4obPN/DQmXvWxBDfiz1Msv8E1KgIvtdqdpv/moy4XPj08
oNnrMN5qYWekqnQAuY/THZCiimGSYQc6hFsmkcbbVRFQb7cYcnJvMAi/ijqZZzPhr8FshnK8K8dQ
u2/k4Lz5akfuZ2lG6QgSkwOu9mKvI7RJj8g5Q16G56Ua0WPRzL88XZZvf3+oltIoWnY9E/fVNWg6
vcz0Abgeqtn6s957wKK7Ft3ZRtFOs5pYO13K6zSJSSNEGnTzmBijuPv62m0cmcY2zCsgBIifp3bS
HEeUJgKphONFSc0pQLjnra7lJrihhZVtcxtxDa8nfgAzPH1uK2aqjWcfkhJ7EDZUdVwU4D/fPnrX
BxxIG/CFZcLmUaesurCAfXrWH8P70U7iD7IdmrNbacOerdZ1zF6W4YpFcY2XuGYFT0aHxiXcvvvS
NZUqUDStPEBJxINX1bO9EcDmYvS9wFcuJ3ytkYxEsklozMP7SbXFXdtX+DHZdXgfa/UeDPjv3PNV
roRsJWN9chKa5dYVfU3D7MzN7Sa+KJMLaC9GnsM5qn2GDFIzmd3vKa+G8VCivG77aiPQIuqtrvhZ
zF5aHCPHKlDwH8f6a2GV+b9DQdPp1M/9VNJpEOWvmHXhitVDHQam1TsiSOcaMOxouIrzzoj4Zrof
RfjV+mJOTQeho6QXQVmUKOzmOupoh7nPovDAZTp9Neqw/neYshT0PcCuHgUpAB1E9glt44XRGhDr
HewSs4nNVvROJ4NqCOt3ljLT4srnKMarcjbyr3MxIJI1N4X8M6dRcw+uyNIOceFpOLUPvYDwoc7Z
yzi70GDeuGGXF76Y6DCZpdO4rplgIOZFiAPSJRzb6MCopzgXOgCH26tcbSEQmJxAziAVF0jCVZhR
YwWJgm5Uzi2YsM+mWhkHMWv9cxxyp99e6uoE/l3qr1oEK11hWd0YGQjLAp3hNG1yNGSjP8xFvgci
2FyFe4B+0tIWWOf0s+h7G30PmmmD8O5QkVSOBfy1nWe5ut2Qa0G+ZNH5BIV/1fWuZq9JpWuFZ4aL
+jF0OhFoip58C70+vZjNmOx5G2x8J7rc6OYuwDcu9NXFwyistWc8ii8YeyNZ26rOXQgWz49juVcV
XQM6eTis5plSMMVctO9fXwWlNuk1sEzlPMdh/ZnK0ugOSzPtUevSWfo0N6Q8JKIXA1THeeCoxHZ3
wTIwekn1dHzRi1H9OFpGF+NINyq9X5Z66h45uMUvRs/N3uhr45MTldBZWeItn2P1brTZTscOKtvZ
yYv0g9r0yQ/IleqObJCx9QlYgmkHY1DgOasbUosyRdS2B7HKVRKG8HE0eNzJBiXG1MCVu8/k6M5+
GyZItE64Xin3EUN7PMK1zv2ZJ54RfzCKSJEovkvrG05AMKZipKKM+6zImsln/tg5x0EleD5IFHuy
wIqtJv6ghWNmIRaT2ykysnpn3SlJorQBkPTsZzGacgpaaYFXRBmzIMKhMGgcLaev61NsWGFJq1sF
awHOaP5DF7iG+xaG+p5D9NZXINXU+Ye6CKXp17tGsVLNwr2APm5qxgTberoYYQ2h9HYU2foKCwkJ
9SDEzq+iiGz1wSr6IjzXplL87i0jfqo0MZq+jYD9mzFfnAQAZsvVihanty6JNInIB+358CxSmUE7
nHXf0kX+CJJOHm8/11WmviwFT4JOFT3Dq6k3Qup9aIRMJ6ZkNIPBRvchz4R7nNRZPrY0tu6UAiud
erTtf2+vfNWcY+VFgI7gQgP3qj8sY8QqFXfwzrUHRNGvpsy6T3LaAmg31oHiIsmo2wJ4XW7NRzhr
5U7mubVxQEtQuCMKRchZbZxBm1Wu09Y7W0UYX4bYngPUAPLT7afcer8gGFSatkgPQJ96vT3Ry5yl
FSre2XQaJO7wo5F3worF94Xoda8ow89mcNoAUN6bOwa8XyZOy3XElIPc8PXKSgl4C6ft8GwNs3FX
NYZ6N4JyAl1cFW/tGJC/c5Y5GczS6L0sr/o/zd/WlCj8Lfs1dJvssdDV4qGoe+fUVHKvstz4amxV
ECGLmPF1m25aWnRorkQXFMXbL7URLYzPXO7I9218NTg3S13CeJlaYfXu7BLu42giQGdIN/sT6XK4
KyQM22PVDN6PWcsN4ppVxHd5VoU7O2brCRcWx1+47jIpev0ynUxx3Y4p2KUqe+sO/r0xHFQTOs7h
9s5cnuF1Zg0EmV4ABTozKXrVr9fxujkrGBtElxnq1xGc+f2cy6OXdOM9niZ7vtobb3ThMcEhpNXB
bl690cmYElOPo+QSG1V9FMLxTlU/2Zjq2Olno9brs+7mzbcOAsnO5ryqMBeSCnxOjh9hjqHf6+cc
s9JDhLJJLsIG4zdq0rrrhMg+Qac0HsTc/IEfH+40XP5G6NXLBcyJABcmFQym1hF8ym1gho4QF6gJ
VXikt6wgIeSWUes7g9uPx64t8/TUJWlp3Iej1spLDqIN2JqMo68CP9/Rn1CJ+w2TX7d8aSZFdaTt
j3OI7vWWL9qy7XxDsk391lSiO00ZbcNvvMZyCWOW+m6MDU1cGml31aWNm7DzS6fDND1B/fIfN5/g
EihecpZV3+h+VXrJM9ja6JuN7+63MFKHP0mkYtMV1WC9/Ljz9N/gLcT3ArOC6GgjBhQ/WxZ+vF1m
mS8MaOdnhw0LWX9W7SlAa7n+dHu/bn5Hzj31LYjVq/5u7RVaPwg0C+iRM/fKZ63T/Fz3Bstv86iy
74YJ87ZghDBq7BzJjauKopqF8U2lR/GXHfKf+IZeS4KUeR5fUqcX3Z2QWQSOsY1M66XM2uaJDT/8
UsBLvyMt7vVHtF2Za91+/Os+Kfv4755a8nGC0+q+SjRD9IORJJcpzbrsg7C4tsEzMrGHSEJY8nsU
VedAwT35Fwz18f2IX5F6gADaxoFWO/LjLI1U2alIrsfa/CzUDcHdI/0HRWYVruxxCKO2I1SWRdvK
Iwu1VSDrCmbLyBBS871cS6w7TZNVF7RTbQnfam2z8F1hajtV5dZ3AlKMoJTBJOcKqWL2ACZoB0QX
Hc76YRlzHtNqCp+FAGMV5jb+rEpRHJIRNlrG0Pj37U+0POr60ANYZO6H3uN1ARNOshwaL48uhdnU
vqtM1mNIUr1zDjYyUQTGMTIBpcamXM/VJ5cKEKIVq0RUmsCe0ERhldNQz3uhc3upZXjKaBe09ip5
oQxtndDLuCIy3Tt2/Wh+MFJtOKBhUe/kodtL0WznsSBoruvnKurJYtIouqT50OFspZqHvJhnv5f9
3lR4c8tSzuK4hQXmAjZ6fSM0g4iLEvvDsygy+wHdmeKohIb1yVCK9nlMShTC1EIEKgqhp27UYHoZ
ofhye69sHmcQ/1QSSyfySm+gxlksiTUSmV6bnO+MORNy4Lqp3rWqSFEywTI2vxszMwbTnRHenvDT
KOdDGRnD99LUFM/X7cLYM6TeCrLs4MWYAqelK3iqmuWzQxSJLtxt8hdS7CNQdhGpn52wax+Q1ER/
Qh8wgrv9Nv72J1dHB9EoKhHycbzITeP1J8FzUjJBVJILUxc06GuMU36V4NJ/luOkfi/0vn6RkyOK
Fz2VJcoltdqrPmy/FH0d0VCUel3nvKCAk36ekdEVfu7Myk+8AWURFHOvfTIqb4r9pKhr6avGoJgB
KjZaf3DteKKroFTNSZamDiHY42Kth6qFjdenzkc8EYR1MeD+YTUVN/jWxnPc/mB8UYiHHNPDf7D8
lVT+wqmOOML9haojcxOgABQDW59E+pJOdf2PkiblEJTwAADIo3eCNlIep8YxK8qwJTJO5c/W1UrN
R8C+RpctNfL3lIZK+a11rfIBgGhrfIzmMTvmZju3D3U7pr/rWFj/JlE8/LPzQa5D2avvsToiVTS5
U2awOwcr+6nLxDlOjVMHhZnN929eCUY2kHVYnAw41zGmnyicBvKgy2QCerMkvl3FIJ1DkYzW+9tL
LT96tcmWucbilcl4yFmXKUVbI8CsdMlFll750M3Q5u2yKQ+3V9mIZKh/Ugsx90LAen0hOoBgsRwY
0wst8f6rGWbJc+GFyanAPWcnzbzWJgUoSZIJsgUwAf+1CtB0Z9HztaL0Mihe/bMd1PnHBLPwi4ow
yMe+6oZ3Q1PlP7VaJtV9osYDPkuD0VfHwXTDH7efeyN0cO/yZinr0V1YT45iC4SxrMlPwL41z243
o0GENcuJia9ztMpU/+ZZwt75pBtFjOvSjiFqgFC9UntoPKEUdanFlxqtrSNkBMgdCCA/R33TBXiY
RJ//h4dcBnG0KTe4Yghz9XPEU17SJKHHtKiVf4y0wuE/RRJ+Z/o/zr5JF8rYiZBbe9dFvpIZCKCR
K8QNsRBpJ2a2l5hyN/GNwp2xo47dl9vPd40xY0dRryy4dAvzmfU9POFL3jn6FF+aOISiDEBQflJN
gWh3F5rInlWReK/AwfxdF+F4bmUlkFprcWc9DvlQB12nptqpnmW986G3TtXCTYTIwGa/mhNGOlSJ
po/J/nUtex4UZ7gbQtd7zOZsb5a28aoXwT2KRfKQpTv1+i4SsbSLsqrjix5L9YfT6Mapm2FB3n7T
G8fFQ2AWHgPBAs+w1dHFxLr2Zs+MLrXOhTMa8yHpw2BS0ykIMyhXPXpPb49MwDm4Zmn50WJfh9ph
LFDd7LAyLSwhDqYdqXe2xkDeRuVjJ6pvnEuwtQjP47nAiuvmAmJiqaKKIblUU6s8yNTtn+ckVaZA
kPV3p0Ip9X7nhGx0GCgKF4HiBf3DUPn1Z6tA9GqRxglRDdE81WTeH1vHnR6QFVUvcRL3D5bdugoT
vlTpj7c/5sbuXA4N86zl6FzN56U+206u2rQRKyO/M53ku6yV8r1e1//eXmhrb+IqATcF9DpQgNXe
nDJQRnI5niVaw++AC/1UgRvslFFbi5D0g1ZGCosu4upNhrgiGjONiIvW4rMzoiAaH2PDbPZooFtH
gMtgAcCAQrvaJIqlFUnc8TB9Jz/WtKHvmF07J7MTSQORUa2CpIFbvbNPtr4VtSpIMeaO1zhsu0C3
DKc+Iolihu+basgDV8MXxi6nPRPnv9FylXEs/HdaedCwCKyrmh3GhtFGdiUukHjH8KT3bZ2+Qya/
/9OYFsqP0EeQ7xq7yDwY9BsdnxlG975CbQLw7Bx/T1OJmqSThNXPFqjQbzWK+o+F6NBczAurqv3B
q5y9ZPz681vMZZZsArliYBn664PEETLbKZ/EpTJcrIj6UDuiNVztNA62VlnmZurSIbue27heT7Lr
RHTIhiI5pOiiHKc6q958MNnGBl0bPjVE7qug0Mdj3HU1koyzLU5seHHXNFp1zhrYFm89mgxroJMs
Q2CGNuvxZd24qd4OQ3pxFLD0lWirY1Pme+pC12cG7hQdII6LRrN9PQ3Mp67Poy5NL2qH/quvd/Xc
BehjOO/Cjsmsr1ej1hwlkJM9KMbfGuz1ZmYiRVqwzIkgSa5nwTbFFMqSSX4BH2QsiUiru4HU+2Y8
VNiCxH6qzaY3UGRFZXtHP9a2fUUd1Z+V0PvPBfKg8jCkPZRKblObYZNs89913mmYSNURgncxmIDo
0SuTGPArMPF/aUOO7yz0U+0AUoT5zvTi5KXWbPRSat1rQFKUuTEe5k4T2P51nWsf0So1gJTHkT7d
8b2KKUjEjHK7FUpXwGBuzQaGtpZ3gdss0iyizc0kKCvV/DIbJXRp6VmEnLScKABN0biICVn879t7
5ToG8Sot8nZ6Z8jcrecLwOLBUxo612PRpXcCm++jXlZZUDqZtxPMtzbMwrWH/wtW50ogpwqneFCM
MbmMCJz6IFbtX2bWgPN1ZPMRTgoObWP7ZiwulyDzWGIsXTiUoFchRPadZtQZaTLIEe2+nSC8qKWH
JdyoKwfgnPXO2btu/AFXoaCzKe7ANF91dNqmQ+moSC+aW1rikGSx+Ttt7FBbyIAZSrHcQCdn8orh
COLF+a1HNTLlt7/pdf6xmG2Q7mCYtiVTmcaZ0oaS/KNKizCQ4RR9ohctHtppyB/tTq3Ppt70yMrw
+3fW3tpPlJuMOXjt14jyBiDWpA+sXQjhBQv+cdFQNlHFFXsN3624vTid2dQhdOLXrzpTakqcnP0U
IiJ8HN2iui+9vNuJ29f5I/LaJFOontARQtnp9R0kJmPm3NrZRVfyoBR5fhfSf/fVGmkXYBc7ubi2
8f7wHFqKVh7pWgojSkWmWCUYmkjvdZQBpsi+T0G/fXLjog2PSzQYD1bUwjt2Jd0cv6kz5VHmoIqa
JBFBoWBdeG8PyIYFIUT1h1SN9sRS/sLqVvGXzvIywQICysW5eidjRMRD14y7LMIZ4G4G/gIShokA
tkwd8uCPGtJz6rHuq/5dFI5mF4DzkuUx6SvxScWC8Q9WwPn8YKtJebZ0tVtkrRsTk+IkdY42FLv0
oMrEhYAo1Ko8C/pfygWfHCED1138oEKEWMZjHtptBjYzle3ONt7YWwCNUARxltIT8cLXX92mk5FM
PZ9BQw3kk5mbnm+gI70j0OcsKk7rF8l4FbNOmA4gJlcvcjaSinscoJHnNuN0SdCL1/zSZj4GNE8p
mgcAnWhu90ltaR+sqjSVwMgYX/ittVDZdGB5OWpe0xAGqaMWH8NoNhH1gJE++mOvdrR0W7NH9U66
pa9je5CfvB5wYpBGhWiCaJzcJ+oRIIyTXalz0KtZ8jvrzJ5R5Gz/yvvZeLHKaTB8DYhc4qttnKTH
TB9d+xD1itUeWgGl66j1ta0fBsl4ly6LM34pGyM3AzlM0X1ZWkPn54mm/qirJPw3r0L7WbMnXBwc
QLGfkkEYv6DQIyjcFV7lPYQF4s1+ReMzPE3ZLL83c5wrPkEcpQURKelwzHsItY9ORHfQL4dBaQ4e
VsqfybCU7DRjNHaeMqH+44aFM/iK2XS/8lpOnF+wmxFaKKii+3Q2Eu0pNevxi9bgvH5yIcBb5AWT
sVfubnTHqGKAaPEUNNmvbtnJjnEiQgv83LQj0sz0Sg+p2URBpObju6VP+Oy1acnErCuecqXrDx0z
lMBxen0nmv2trNc7DrTTUlCB47oG4Ee6kWfD9H+cndeSnMjWtq+ICLw5Bco0beRnpDkhRtJsvIfE
XP33oP/gV1NEEa2DiT2xpZgsIHPlMq+xHxAt0fSTE4m49pu0a9qXxZkaTpYaJ9Fj5jhjeil6sgMU
7qUsuXbp1Bpu3zujcwGmFc5nTRvRoC8spFUyRHIN16A1bz8xNpmH/2SlTXoPoSTa3gXb5Ys8GF2O
A+wSIxkftfB7JknI1cd6sEV9rvps/F7kFvYA6J4r1bNtL86zucym7rex2b5PDSn9atcYvELG0LOC
vzZ1/PK+mGdP6qwxdSXUBL4l1SJn58KSe+Dic0JhssR6MX6EVM6BmRFGLwMxD1UwdsmArTABZvJz
Z1beydqCXZzlsM8OgslO4kNxsUJ7OOYkBusV89vQVjSI5yxT5TyoMi65jVo0jttTY/mjwh6Qsq7x
YzLdg1X3Nh3LIlABt5wB03Y8F1YrYLeV7IcYeQI3NUFvjFlR+Uk9MM0aqtyziy70+o50VFbr8RHV
rfaidfMRxHYnH+F6phzht8D0vcGRoLGeMvrgh0At88cmW14kdepPzKKMl36QJ1TtC+tsGEeN4J3L
VF21LRCDlFfN7k0Ut8ANOFq9bnbZKc9hl8pe2jj6eZVqvNzPuXbalVxUzAzphPCpb1oVU8moVccH
4MHOpv4DwjrY/qY2GGy30xZmwGaRLR/SRCC5bzUyk0wIYUPyeRil5R9NRTyhQZwRtpMbJaFcvhlh
Bu6fLGZlSFJJ3zRrJixXxlVKxJba/JQlxRJo01gcrLK3z9fJGfENksgNzos/KIoZkj3ehqnEcAvg
7Oc5c9r19hicYBoyC0dmI06OMkFlJ+temQ3M2g3QrzcIOpD5o9U3sfQQhXk3nbQ2WkUTC8cAu8If
6SD0+xrRYEPM3ycjmf4jFvUf2TcMV8tsVjDtjbXeOZlKaDRXss1M9UOrFn/PAM0Y5lmpdLanlvl9
Sk368WDr7P76tZol3QZSvZ3T0E4eFTWCn14vRCpwpMy0jTTvAAkohf40a9hYQP6MznWlyI9TGKmt
S11sePDB9JcRrxSvk4T0ztEm6bzYg/wpmrvxChZF+qrp3XSJc+lI02cnLUYwjxuN2hkY6rb6H5zF
6pwYyDFxJH9IlyK+jLVe/JdOU/Y5KSTl4CXtHGUIMqsSE92T23ZjnDVwSnrWgz6V/8hhmDReJYb2
fcSlf8Q82F2MhriFDzaKDNv2dI+yO8Z1pvQwT0Pq04LCpQVXgytSbMb5/sffSTThqhMaV4TWrZRj
hf4bIjE8F4PkyVMW3A6q2dAOqtK9r7VinNnRPA7f7fUNxBOSTsUlNUIO9KRulvyk0yK6RCRCflyp
Rxi7vRfIbUcXHEraTj8VKkqLPUj4MBXm4BtkVicJH3UXNY23N1GJ7KsIGNMYBSvuTWNTD0NryqP1
0ZK5f4KZKiO9bGP6lYvkIL7tPhVAXdp3K0/sBhrQj4xZh0x60GuRPA+SMz3Qtez+KZTYcu9vi6Ol
Nh8MsxklnqKU44Uoy9mSbVprcIm/RGHyZtlzOutcCyb/MC0F2/B6b1hgAEdovuFDiiVP7A6z1nqY
vYzXySKI3H+snRuCtghKCGtBzfxsjYS/ZUJS26spmBL45tkQnTp9SV/iQqS+ZSz/NEP8n94p48HF
vPMmf1/S3uQAY7kY2WQszoNiJtDDcLebPlVopwqS0+4IQrD3fLQLwKz8QjtvU65mhdjImEE81LZZ
vkg41DxmTac/lmaH+uwYjVyCi3XQV9t7wtU7Ye260FfbAlr5P5e+G0Ibj1U5C8x4oPdaLeo5Msbq
YFvuxBG8MFdhLYZb6NxutuWMf6vS9aSUlZB6f0GW0R+1HuM8PUk8SnXzdH+/7K23irKuGDZU5bcz
YNjB4SBK1B2yQaTnpB+Xn2NnfNP7Xg0SUzgH9fjOm6Q6o9PDGJR0dcs3T5SklPJ2xZrEMZrEBpYG
BcY7F6Qlj8wodpfiW/26P295tFOVwFuEbRAQfMcnrTTmF7o+5vvBhmt0/yXuALwMdNAQ7EKJg5H6
dh5gmDmuZ2a4qo86ynmaC8mrp1L3J3AZF0mxZgqRBWItBLWXVqv7v4oxKz1VqaXHKKLjff/n7D05
Y18T3AJ76WYSpTWsXzkq5CpUT08zBLgrOZ10iujUHqBSdo4j+jPsnPXa4/pTX4cb0YpwtATcPrzQ
5qe6q6KrkkjyuV2i/NR2xvtJqtID8Ml6BDYFNqgA7iHG9fRPf7V8fgtxclfkCNvP0kPaldHJmcvs
A7OI9kCvePcl/rbK5slquahM3JKkB2GmCfU4tpZu6jSJiy404KX7X2yvkgSfD/eVr7W6eW+uiCHM
F73H/u0Bmof1L6boxsOIFIUvQhgCpKKO9r7Bse2xDyfnL6XJdMtLFg0oWRO+meVOdQHhYp1WUGbc
1NJaS/GeaqRm9SznQW9aeeBEzpEF0+7rReJula+Bur+tWCU5taK0qKOg04wpsHNANLYR9y+OU/zB
sI53CiWANGnlS2/e7QiiMG0aQLT2FAPBVJ3ymovi0/0vuHsQVtU32g805rdXBEIETmuHQKNDPKvc
2ZrxzjIznAZTZHBFnnTekMUHPk177/BX4Aa+w/W01QkBnKRMFgK5gT5HHb1BtcIclreZhZCG7z/e
7lKrqATxjf/ZFiMV4TNHvwz9aBh43jxnmG10cvEQIt92kK+vn2N7vAF1ININgeQW2M0Era3khloN
gdb8Mgy2jOTKkJ0RUU39YhjTbxRgxpc+mv6gJQ040ST5BMmysjleB7NxQkAHsWiieFw7lwrJLd9K
hvlgALEXviiwaJeQTq+zs9eroNCvjIbNUQd4jBZIK8kPmapmB3eAsrchKRxXJQKsmGD9vV7GGhTG
rQ6SZVJrLJGLRFUDirYXs+Ka+Be119BatP8YkDFIbRdlqv22m0V7KfLFWPtWk6hdJgG941uOBZx2
3RuxW+VL8VMul7Y70d5Uj0ZBe9tsFVGmrqGTQgr7+ker6hJPuHVJD6WQ52Cx2/yHU6raybQm5Q8O
rAV0nykeooQ3aEJ0stpRrnMaGlVh+yuMyk1MebjUfSnOWTaXblFV6QHXbO+j/LJ9Q7uNLr292WEg
G524lYGbSeEo0H5UsMDECOKUGdIH056hK0DJ+oOju5LhTcpTmnTbzpSjwqNR8SwPLCXSP2VVm3go
cbc/Zmv5dj9I7Jxc51fTm1WoSrc7u0gXpe5SYG5SiVIS4wS9fdSSSHnBGM3BXtKIik9mr9fLBWjp
UeGzc6yoTQnwdCLp9GwjlJVifoQDbBQYE+BbV2llMJso4MoHr3N3HXpgdMJWnMm2c6FXoRk3nQFL
vs3q0RXGaJ1HbNu/v/1drvaAYPdk8qvtu4wLlCQWXdDERCkpYNiMqNUMGJR5bxggO997TgRNEMuP
o3J/7wFpLZLPOuDcblozKsMuswtps7ZDIT4y0Gqgm7RHl/JexkM9jH45AjQWZ3ATBkN8Uay5gbIa
x6sk65I0ne1DVlg1dut5oY05lrV1KlKnCF2oKeNE9zYeGZYs2mB5Wltq9UEyu/fkK5EWDANozZtm
dmVPkZFWsO8LXZ5fOroPMAKmo+x898kp8CgWVjAoz/86yBk5Aok1ZJUH2BHKdaIzHeCZVfmRCcVD
yyUVPGgRvYC+mVwnHsSD3DuNP4x2c9Bt2f0l6+wd2wQghjc0u9EYJMGhtR9yCSUTv4iBMMALN5LG
L83ZMq9IEA2IOMoNjtMqhcqpRqSlPWtADWw3k8wxPfhJOxeAA5oe6Mpai94okhhAK9vZyMKHbE7y
cwtK50lLJ+W8ggf/4GuDSVvVLgDw3+gCF0sVIi6WsM8tOT4ZfZOepKk5IiDt1NdIJ6KnTDqBsOH2
RpvmMtS6Bl8KMwNBFTd1dBWykgEBakO/XtIf98PG3vsD+carU+nW3zD0HIrpKq9WZ14Tir/cIg1R
lwIHGZHlb7/LVh+/FWa0kou3nQP6Ew3aVJGEiFkSXjqtSyVXN9v6SXSLoZGJxormZka8/HX/EXfu
UNJsoiKpCUpLW5xlhZh6j3sqpRI+DJd2kNrAtuboMUxtrC+QIAimTjtKTLQdHIEDoYTAQMin3Nrc
3HENvR2XSfL7Wir1U1IjvuQlMVoszD9KyjGInEMw4OmtuakWtz+G1saqy2oAyUHFDLno5UyXfEgo
1nztoWpk7gALuvKatp2Hkx3n44d5cSSwJ20GUlRJhil1seJI/6W9ODFZL5YiOffIH33FmjGLPPi+
7Te5h3nyvnOEwGUOENQ1rVvb8gQhLDpIKfeud0IWurOIWYJA2sQtS4rrpKlrWs5SXCEqP1nZUzPX
zrmxUjrPRdxVD7GTOcx/6uRy/6PvhWYg9Db8fMLzjcJqbkAiL5UGEW9VTU5Do/WXIgmPUAR7h9XR
6IWArVqXWrfeb52FqmC+Lo9cfVKT5ldDbmVwqpg+h7WBxUmlZQd9xV/o6k2twyX7/xfc7Kq2xmMY
4gGqp1Zl0l/vCm8V6H4XTQAE+TfH1WeMkXIAb64aovNlJUxK7r/a3YemBUiUot9I8fr6oXEWR0cF
Xhoho27eTZLTnpMlUj2p0Qw3cqqjSeltiIK/wzCBfNRGMvDXpPG3lyw1XSpiNGPwLxG4Cwsd5R9Y
CSczzI+KoNtQ8WopdfNoVQrAyElX2WbbKr8vxTJ6DmpKHrM77aVjTs07Lo6kgtYO++tvykOt0s2M
7FYLi803bciwmW7yTadU5X2GDnhIQCgnOwlz4eZmV33IIrp/jtRhQJWbbzbFXRnDIEoVjijk8W3h
l3WGvUzqEAeaVsTv4mkpn+yhqZeHFHBreLCD9z4m5wT5A/Rlb6WwOtGNqoSTfZBFUf6ihV2Pm0o4
vc+rPj24r/eWoipEsfcX+WLbapz0aNbTNgfcajq136c2JkNIFZy6DPXr+0dibyn6X1iV2TDObuht
clvWctTDjE3mRHqcFSn/2Wmi961Zmz7fX+r29NEDo9dACrYK3237RvlQSDPXDhBrak+p47YwtDE6
Z+GY+TRJltP95XZSPtZb7ddWEzRyv/X3/Hb62i6dk2hEMxepRPuzaMvQnZYQNLJUKCcxDDMINFM7
48gw+xhdZU81NlbelCnaQRvk9jah1QLzgE4IAHPcUV7/EDMfY1ELfkg49ul7pzIcTzOpTZEtsDx9
mg03aSSw36UwDgw9drr1r5deL5vf3gEiR7khhjkLmkWWO5A6Xd0bJ9nIsufFRqPPrdslES6tZwjE
hdJqwYCpQB0MeSifOy7mnrfXaEeBY+c2wIoGzQvEDznCN5IG08AQS1CfB2qJbURZduall5bknIqJ
cq/I60dNdKnfC2Hz0dr4klaj/Adbf1VfxCGPGvemhu90BbsK9kiQ9YblhWUrf1OGofdM3M0OvsPe
1qfXs1on05a9gZQIOWpoIUGkyurlb6QUStmzUaPxpa62PpV0Eg4CyO77JYEhWUV2Go/XzXWgxTpa
FYYUB2E65Gc1VuhwJXOhuYMSmn6lhfrJaIlblarE74yGni0WRO1B/2DvqclkVkwv+Ss19uvNh069
XXYRbDmlSe1/5LY334k5K8/IanSPOhnckcDY7oK8Xww6wQfdUDksJU3D3CFuKjZbyyjk/OMspcWj
NUrxhxxt6INUbe/SpdBBbgGFByLoJsJU8ZBpNUa3QTGgVGGNIy6D5YRRXTmkM6WtCP021bWP9wPb
7lOC7ljxn7/a/K9faxyR+acCzaHWEdO3qY57t5Ti9GU0Qoa1UXLUpd675RnV/OLGQG3a3rJq0xZy
X9pxYDUm7nsjUjFKIb7NZmigyV8sGAfGmTdTLbtlPv+8/7B7OxkVJyTlYZYQz7c9PUNUtOkdbCxD
5lS4C0YKIpeKgtrQRerN5VxgmxWorWqdMQoYn2mXaR9LgZX8Qbm+RspNrqPQj4VdhygY4s+bb202
xhTn0xAFOfNsN0dg4VM9SvJBkrG7ClUmMG6NQ7NFb9m8YTu3mRXNSaP9pDP3pUGS8O+Dd7pzIVGn
45zFmJ8+4nbfavQ9mmG1yJFLaTFc2kS0EZMl6Z8HucbHeaZDEMh2bH3l5OYZ2FdEU91SgC518wHM
ryvF4dK6s8NmdLENHSJvMfEcxw2iMXp/KMXqLVllmXR0qa935fYzrK06guie8VdOnu0khUIpbuqN
40ljvDylU9zZl2RIdPmakuNUpJ5q/zUqZGH4lj3Jj0qY1f9G/RA+mVVuFz65QPVm+4HV/pwsCsF3
gGU3bcwRHkZeGhKgMikaz1PTa+cYLP1PNa/kD1O5HAnh7W0VMhcaiugkrLzu12GArWJJApHnQIWX
HhhqiPjQAIf2/f3NssOPQ5ufBAqUEtXizTwMvR8ppgsWBUWe5rYLSS7+Nw5N/Uu3qA07oQhRM4Sa
FP2rDpYyPUuzVlzRLGqFt8B+7V60ucqsk1qsNQn0zulbbJkgBGpbleyrZeR2i6iQmL+C8re+tyLt
5YsyceJ9004bhA+WovhU2SGGoi4zHbu/jiiKOadqqPB7M6Ch2u6C+cR4HickGq5zb8+LO+tV9Qi6
z4ncUSjZp3KuVfNZjtOhpg07RO1FBSvxj8V/JPtfH8NPB1rbRtapq0mRTvBlmujTwZvc2brkvype
jMDmbiKZpS5Ztcw9DF151gLQ2+bL2HXl9f4qO3cSc0MCJtGK5tg2TgknqRAAYO5Sp5X82NZj82iW
SRfkS1a8wD784lSh8vX+mjtFBGURoQRcCOPE7YS7F3WnFhVbH52F2psKvXhomAH7MEiSgwCwc/kB
HYB0zCwdyeBt6OLST/NmATQ0N9WP2rEF3zSbP2H24bwLI6ccDpLEnfXg7dAzWC9Aht5rKP0tgZ5D
OwJUUgARCLUZAuUKGTg3uUTDKpK0dvKgW8rpl/vvc29RhhJrykTBeTMbxKU3b+ZBhA99IimnZVS/
W/HSueZcI81YL0eWEDufD/4G7xLmKIF126VvrKSDoMR8YmirkXw7WqM3f9vQvSrR0oMvuBO3AHPS
ueWe/JUbvn6jka7Vkdys+I+qQSFCxhQPzKB2cJHuvEIkO8HBoi6ygrm3CbAOCbs2Ga+2MkOUc6PS
nfhkjk4MBNppl+pUt1Vk+ve/286L/IUQotakXQs24vWjYRhrdKgJSg/NqDdoHi7SOatTxoMUuwdv
cWcp5ipAIVYuBAOWzfPl3ZzGiJYBWGlEdbYoX59FrcWF1+SHgUvd+WRrmkvxsoqL3fS/oYCakrpo
eWChu1yeRKhAxzQX2RCuYYjWdBPKyB/tYCX/JEUxFK6uiCmDppXr/2VZ2jwTcevF11qYy6c6U9F4
nqLYPuuzrfwFl8c2vdipVQfi1QBHSBr77rsiVPmnZkcmhilVOn6ycdM6ciffey6SLJXOPi2dm1ar
Pg10CCYpC+rEaRG7n2s/xErkICLvrfKrt0LXA+vV7fHSuYmMKaIGN/Qlv9YjEjeONh/1wvZWAdUI
K4wElfRjvRd+D1SREiW2JvIAJGD/lMDL8rqqPzJXPFplEw6HhmVGtcuDxABKoE1mfFbNRv6Dzb2G
o5V3QIqzvU+A58Nkh1wS1IUseaNGv4j5W3XWAacexIn1B7/OJ8EKECQQw/1/4lavXxuokanrljQL
lDBKWo9qoj2FZmF/FIpZRL42GtYZ5d+rZmXxQZF+e4TJ8mmb/upcYreyOcIOeaEpT3oWLKVeYuyU
yK6mizmIpWE+KF72nhLUIgMsawXabnFhMeJzJVV3HmgxJLdL3KXdcG6tyY68vIRA/0O1BHoFeqGF
QT/NEHDvB8bd9ZkzQ3omk4S89votJ202MonmLfe1UT7qyxi90D+VXbsz4msRT+kLNDb5DKOsO1h5
9yUjagWmn6Lhhtfdq1afgBNn5UVWFg+PePu7AeMzcm21Ptq3t6cDVSCOHwYzLHmTB5VjnQ8dSv5B
Ahkbj/k5foKZN1zuv8zbDA/GABAk4hb8/hvvkFQrR+a8JYRpJPVK1Psmo/DRIegqV4QNsbWJ+/DZ
pPFyNDTaaamuZAX0QFCvI7nc7qNWjsqh07IiqJCg+BJW7fSc56kpnwrUwn7EvSE+9F1p+SjsD4+Z
JkWZl5V5lbumjavYH3xa2nawqsHQ3JLpIxDVKZoaOb3N+nMTF9ZDbMSqD+s4/vz2Nw5YYkWJrnng
VvYJlLHaD2ZcBCDTc7SFHfnDDGXddfK6+9w6Q3m2QEEeDJ13Oh8I7KD8tA4CkBHcxodONPRui6gI
SlHV59mM0JhQjOn9SKfZHyz159wMziVre0QZ86480fM4mgXvbWi+NDuNvslat2zOrTSG6BVYWdDS
IL8Mja15Kbjeg3C/+6SgEoCSgkS5nThLuh0pcmhkweS0+QeMToXjyurkpG6u1PGKMh/np6qP4pNt
JkXllrU5fllwMDwCJ99mjSugdbWxB3Bt30SLUB2hq2NzF+Cpki1urVnj9zqD9ol05hSdSiX7k8PM
9IygrACFvqEBtQNawgN5wUohxj3H5nJ9HDuG/l42hmbjDlkiMq9VRWscHJ+9b/v7yuuf/5Yw0P7G
16hL88CupOVFHxszwLy4Peh8765CtUuLgjkd6OfXq0w0SKOiCfm0nWOUASTAEJ3TJBoc//4Z3f10
gE4QeQL8dyPqG8sj1YbDFRfqanM2tJ8oUX3H6Ev1Sgfp5vuL7YRgogFxkB7sWhqqr59q6OUpsjIt
DbJRVdPPzEmyv1UcM9R3mWmFF4wQqgdZHqbr/WV3nhFqHyMt4gK84G3Lp9dnnSm1geZ7N4CAFgvV
gRemtMASNese1XIQB92f294v4qUIQ6Jgi3bgjeA7sE5RJy29ZrMc6a67YzOqzZMt9RKoWLsSHxdZ
Fdq5KZM8/l+HIlV/Lsao1z+//cEBy67ChbT3bz4uikpqxtJJYAOIfobSWvm12gpgclX0FFvDkSjU
ztyM5wZIjx41fPcbrpAgIDIaQXnG1gZMsuKw9kUy60+tvfSX1jKxDokzJJdmtfPwymk9rHAfMylS
vpHWiYPPvrfb1nsXdNUK3treuoi0D7pOYyeo4oyOZj7oUnE2Omf+C3WuxBeD3j04tRK9XXoQvDN8
KfALK9Bq2/uIUHELs4KpVRSFha8vZe639lkpgPsn4kn0znsttcqDa28nYJCkYkiz9gZuB9IAhUAw
CIdRmRwi31L31ouzVEdcsJ20kFVQAVwlFFbVvNcHOHbUwqFQQvDUkBIPckZ7XpQ59OcCz9r7e3dv
KYh66y5ascnbln4JoKWyFkScnGWE/9T0La5PWe+EqDkLHCTvr7YXIqAoQbChwb8i2l8/WCPBMu5i
KQ0KecKpLQHd0gMguDpL8n0BV/X2qEt9RnsMMBLdgW2OEqVLpSetmgZqVzQPjLltvxy17oESMTul
odEd5L57L5Mm3NqOpmK/QcSViIgMqsR6YuziIB7D5dSjquNXyAud7r/J3aVWZCYT+x3KSa5Ms5Qg
kx5IBUlJvZTqKZs65e8eH6aDt3i75yGUqWtvHZVPotxmN3Zd5DhpPWUBqvTkl1SeJ7WHDnn/gXbS
LJbRsZfhBtnpGQHBN9n4KssgMOxhM5td1nLmVDuRDa1fs98jH9ZcLCRNXUmZdN/U2/bg5ry9UNbf
YOH4RWWP6t4mo5zSHimhmYzSMAY2DFH8Oglpfkr53t5YO5PhEs8rF9cvtHXm9IgLvf73X9f7rI/W
IOq07Nib9rjcRyYKgzb5iNq1qWua7WNmd+0pYr7nDSB/XFEv84feypKDk7n7kTmYtNDwbmc/vj6Z
vdINyKwXvP0i7k8LsumXrtS1N+/aX41xpqUr0AS2x+tVgJOWSZMhZDXFUuhV/C1vbBXLj7pWOghs
e69SQeKSeSiZ6w24e+XRS05fs1TYV9fRsvpzb0y1a8mLA29qks+gKMez0XfGEUdrRyCFx6TOVqnK
YPxsK7Ku0XtFoo0RNKK0PkyVnv4ohAH6d51EiAutScw58lhKnpm81c3V6a3kxEUw+ObUJZ+7JQZr
grjjm1s6/CzGLgCOSK1vcB6RJkQpaQZ5YWQ2M8itNPy4IAvZ+VLbAhq+f6D3dhSsAuDj6DBAMNzs
qCmqcwu76DQIEc/WXPSx7M+N3XdvlwDkqTisAGJXktV2TyUWg/clqVKq/qEV5xRJxy824sACvQ57
eqz6gtoecnIeoUiohQcVhKrsHFmUh9CbBbJ5K6Vv6SKve6dIg2VZmuyjWvQTmmVatES+sioP/l1M
tUDKqVQStMXGdFRnXwPJprmqgvibm9h6HeOLkJaVKyUgA/3J6Ozumi9L97Wf1BpKxlAL9Bzn0DzX
xTwlV1kWWugusx5rBwHw9lpBmW3lXFAOsXe3vU0D1duiKrM0aGW1CIpsmvzeNvJrv2hH+2M34IMd
55igpEMLbBNs1dBRmk6INIgBU72rhK6hVIZK1WlGn+2UNMn0bBsjck4Q3P6z+xhEnoJt0tt3KRpG
SNLB0WPOtIlIaZ8MkWEgIAvOsH+ZFiF5VlFYB3Fv7yyQo+JFxxSevHHTTEWSOC57G9hCkTXiwbBa
6YpmmH3UINj7eqyBECYfDz2OzRtdhC0q5OaYrraK6cdyYnpdD2PTySPrgJV9m8nRgAAZh84XMPQb
xS2C9ggxZSTLWer+WUEgHst2WpaTUIS/aPbs3/9Ou7sFrCRTM/pcdHE2r3DIJrQXVyemfNHk76gB
zeLUW6XQH3PFKhW/pRneuDnqgrnrlFllvU+G0n4nZz0Upvu/Ze81o8m7tjlJiG4qD3q2kWTPSLrH
kIR8W2/DIE4d65ziUHfw2LtLUcMz4+Wc3Kgm6qBIIIMC663ACgpfyeVOeR7R+fIwb2Hue//B9j4q
dSWtUz7oLUgkxhpFtqSMkqo3Sm8C0vQYpWAPnCTUfwDCPIL37n5U8CEwjah3kKTe3BFqjaI6LTec
b8JRzV00DvNHrdf1+orO8ZJ5Y0X3AHWq6PNcxmlzqsM2umZTrR31Z3beM+LKa/MfPTOd/Ot1YtLx
VkYNvS5aJsvkFcqCowxwq/QqyrE5uDJ21yK4Uh8wioXh8HotNR/41HjRBMCb1avppO3JseDTZQok
lPsfdCfuMOql38QqjNC37zcaWz2GRsz2QSvwUhRdfQ7l8IiPsncHkutgLEo3hqvw12f+rVmnzRO0
XQgUgYlaq+4iSDn9wFdK+Qdgk/2iKWWFVccYquXjUImayxDvwelftNZT54Rae/2ld2Z5OOnI91+r
to9kf6zTMVNcTZmxRVV0VKu9lMq7dTE3yVYAj22d9LnOnbcfbSAwFMPU3uiibDM3PMeZMKNeHEim
hiVvYytuXkTZNTNz4+Bo7xw2liJ0cu2AQd3WGoVINKGOSR5U6Is/K9LQ214LHelbMkjTWdPDWTk4
3nsbD4oLpCFSYjDf62757TPF/YJaR0H2jUvF/Dx0un1ppKhHNHFwDsqJnewbFw9Ap+S/YDK3D1fP
1SKg9TEFsqPkvVQ66cPSZmZ14eXrz1DmrIC5ZoMdJTzDg2+4t+kpYshjQBmR+68v/rfHREsK6EbB
2gk6HqcZMOapN5L+4An3XuaqjMWVTrjkvn29SqUJJezXaZrTFI3pAmsy0GiX0v+Zi54e9BX2tgo4
UrDt1Ey3pCs0NVNk7vscnzYzPSVqXD9OUvSxVkXll5Y9HmgD7S0HjGJN3SEFsGNeP9qI+FA9AqcL
yqrQ/Y7b5q9ogN4s6SK7FJpxNMDae5W0jMnB0IxisL5JW4wks1pdL/JgQZfez9Qx9NmSpV9q0ttH
RvgE0A6idQjH/wYDQ72ClgoorUAORfio1KI5pVFxNFDefSDEHhiaAJK6UTkEXj0Muk2bq58jy5vo
zb5UtaO7C/q8X+5H+NvuKw8EFQcCNz33m1ZhJirQUXWeBXbbL2eJuMgMLLbfAZ0tLl3XZQ95E8pv
7oKyKHIW5MvEyRuEbgmCr2mijEDSkCobkSK4y+qf959sbxdCSqEvSabF2Gt98t+PcYFlugplNtBA
8UJBb93KaeZzNIvGl5Ty4D0erbbZg3pTdlwLqGCLKjGe6rz4N22y7H3P0fPqbs5O9x9ub4cAZiNX
p82D1vpmOUed4VWUURbMAp7BAOTAk2LYp1HFCbi/1O6TAUoGqodC7E0KiQ/vgqAxm1GXJOecaGp+
Vbuo95I0kU9tPInz/fX2wi/7HjY7KONb2p2mLo5V2jRenEzJz6TydRCuqsr3V9l7geROiFtwTd/O
uGodK19nqBCBs4VzMqDhnmY6lddoUNs/+FZMGKhQGbeQJG6+lU3LOB9NwmGUqsm5CpNY86VpmU6I
P4viYLG9r2Uhqctghy7ZTbO1iharjTRioRTLkBSVePQSCyFneWFeZ1XdEQJlL36AugGZCmkQAN36
e347ZaBOYJ6UXGOzU5Rf2qLvXAR0k3NSd/IX9GWWk5pIR7DVnUVJErlhqIT5etssi31YtNnaJ+cF
dEGVo5rs5r3Ze7PZR54pFZgZD2339f6W2V2VGLkqQ3Fxb1WaJEuFY2otadCVWB0mVNCXnBHROW9j
6xGZnvK8LJXy9n26CnYymzSUtVe/qXBq4SyiTlsWnbvsZSiX+GOqJJlfqJN+ABbbORLU/TTD4BdR
W2w/pWrFuiNCfAknK1bsc2jmzbsoAzn5UJmUNgelxc5GJZ6s2A9YkauKxuuNM+HmkWtxSD2e5dY/
TdyEFzE03cVIRqlzmbWOB5fO3udjCEGJtspr38COeYlLKQQWj9DiJC9J8BJR9Ti6arEqziXweE+X
scK+v2fWs71pyK/lwDrW/ZUQbT6f2tiDMLFpD5pSqd9byvRCGWueEwtfTituksscldNlwqzr8/2F
9z4ma1IeIH1325dSynbIAJ7QiEPYK/Xw60H6txhhMQnTDP/gW66gddr+xO2b9tSskjKgDp8EmlnF
vYdGft15tVbHNMMqKFXv7ZKL/uBe2rknuAC511FsB62wzfrwnC3WjBc63DprMZ0yf7bx4Dr4gHur
oCNGgUXGRwzffMDUbKBF9fS8m8Ko/Wxe2421KA+i9g70jPPGyM+C+ENhtX2YNMrHGulsgHwKSYQn
qPu+Ok0tvW85hqmXoVpRul3ZlLWrwATyo0g3Yn9JAJrIltYfdBj2f84KTl1J06sV2uvDCTmhKkAw
kl5oYD0iURVeiX/Gk7KU5t+4hNdfS3TK8Y6SimvO3M0fsqZ/jiZUI+9v4/1fQmd1VXPboYzFzpRz
chUK6jwzWm+e9OTJSKWELW3mTtCFUf/SKq1+nitjfodys/wct3jK46LTv53nCkhDdtgOzJ/RPNq8
FayBzaWs6PW2WfwjR3OGqi3tXERX1cuYSs0fbD2yLiI/Yf8WJxzlHRAUwySlVNLlo2E12bsYqMLB
2d0JFBqZv4KrwyqWt21gI75hzhG66QHgs/HUafaPuYv7M6lyfXC/7MRCGP8ECY7Ryttej9rvqYII
7ckqZcj4bVX/q8dVOj0Udpe/yLAXareLixLMS4PpxWBPpnS5v5P2Vqfxi7wrWk0A1jeJSrTYdZfT
rggkeq8MgIHbpE1XnZV2iq9Zo5uXFt+Bk0ogO/iOe2+YNiQzfQIxd+v6y3577iGKlHnOC1rdcjaf
Ukuy/dgKswudquogjuzMnwEPAI+Aik9I3O5QlFyIwt0YBdnS9YEs9y02IkXhFV00fbbQ8HdL7NIu
VoxXpMuQ9e0sQQrw9RLgxiEwb0f92EaMmHfziWeRnWCoLOelX+DZ/B9n57FkJ9K16ysiAm+mwLZl
JZXshJD5hPcu4er/B50zULGJItQ90KRDyp2kW+Y1XRv7rOzOh9140bkx+ZlQDyjzrtEgeJ6XaDA2
waVIHNSYJGO4t61o8hq5mfyUvu0hGuXw5e19tMEYXBiQaDqDHiCtXBcrWyLvMsx4EWRcQ8RhDi26
wuZs5vlhrkscXgbQYqhXa2mpwBsezfeJ0UVQ8A0zGDxhVcpnRQmxLbDt8bc8RlntqylWDF5T59J9
WgVhBs9aRaC2wf3KOg2zCN/Fiuh03IS66i4o01l2keUIk2PXtOUXvSmV6UQulWYuTfjuO+2iOjrS
7Go+YVEb6yw6iqn+lDmxfS4Mc4r9XAnL5wJ6YO/3SENmPymPk9yh5TAf5q7Xw7Ooy1D5rKrd9IL/
bLuHlNg4jijGQk2hvcvHXHddUyQTITjG0dXIgvqU49RwHHp08DKpSv6XVDRkpqCIIOPE8vntBdzY
NdARKOCgWEfkuW4bRoFSN8VIk0utovKKryTsTRH176h6oI8xhA2CqOkedn7jYBK/w6PHVgS08zq2
rjMsc3oHdmTeh9XBmTPZT5HL/lyrWoZKT1adRFgMXmuBPxtE2X99e84bUQzVgsW0EBjTAp54fQWV
1pCk0EIJ0BAiv7SxFR/lbG52lEC2RqHSAoiPOAanhtUFX+V4ZDlTurTYhjJ08fEd/DIrxE55cXsY
2hFLOQLG6Toka2eehwj0ojHORe7mU5h/L6Jyz9liI0FB24gLmwvtT4T5+puFi04NOx+7x8gxHiob
P6K41VS3RTDBL8d5r5+9OS2CWfRjIO2wSV6Pp404RTkFQXTRSdU1sbvsg8iGvV7L9igOfVCHt5g/
Xo+CsL/Rhzz11PtQ+ffDSTa8MM1i9d/DCvyOgXXy3hGFr9EbVgKNHSQS4kWj3oXuoJTkW6XVQlse
JUDu/76/GYlqEbQqGXDK61lFpaImeQ1mLiuwP2sqENlRsys0uHVnwbKBBUxYBiplNYrZ9X1Vg0C6
6qEmPXKcLD9B3O1+ttMWZUth+dwohaco4t9Ftv9YU8G7UVHiuCkhzZIDVywFNqrMNDCnUsaWbpb6
d7AGv7z9JTeCFTrkCyoYTgatzNUuHCNbE02ex9fQrIavpVHUzCxuXwRA6Z1F2zpgi9I+VGCaSjfO
5okzaHbc4emM/yd9iMa5dmqWeWYxf+qi7vPb89ocjDWjHrxs+3WsAOHelrRUx+y7D7sHx4gjN+9l
+1jhzn0QfIudXtnGOVumhbgAJXyK3Ku9Es+6mo1aiURNnkxHAonpMsMl9d+e1cZqMQrxLLEbdLt1
aBl32SgmRWDGrcbzk2hxwzHpBt737biH4tzY/CYYGyJLTthtsGXKeAdhgBJdabQ4+jWR0yzxzblv
zqUtOQbegmZyatikn5x6Nneu/K15Ah2FtEFPibx09X4VWolvDD5DVzFmTeoHY658CJIxqXw5Uqfj
2x91K+cETwAyhS4nRc31GZCyMCjM2iyuGRqGB2XSAj+VReYmVicdB0sNzrHivJAo4oFsFA6kZCXy
7T7dOYobW3ZxY8P/geeHVuHy///KG9Car4MmGfJrppbhpUAJxxNg1Y9G7hCkDclejLKxwguJcLng
FozRetqqXEp6HVvFddSE3CAtEkdfZCGprW8pwUTkEptPbRrF/gQh8dfb33zjuADyAzoCVoX22vq5
qO2RxzzQ82ubA/FjgQPjOZStbk9DaSP4A5xG3AfwH+OSNYddzefOkGBpXrNxCFEmHqDG8h4fihaQ
X42kt9c2bX7+D5Oj4gjmB6HTm8Q3TCr00BqluOqB3N7lepNfmjGpd9LrramRk8CCpQwH3mdZ3r+2
CzhUvUqlqbjSGTJ+tsOsngPFSr86VanBpgmRckJ7ON3DrG+t3NJSpjBiAD5e6+ICUwG+GEQFVfG0
P6SNFSO6qY47cLGNC4BODzQDOkJIOKzrYwGFb6hHWXmVtaqUXWA82tcmacsBW8pw19Rs4yRQkObk
UZtWMF5ZXd51R4Q2SAEnITCd/mxbY/tAt2X40jpKVPiWBnTSw2e3V8BfTqI0Tm9vmC0AMD8AIhSt
SxKGdY6iB0rKrrHp4swCcsrc66nsghNrvreRk2DEVxvVfB64NiLXSsP8l4Zr/ac5asWPulPthNpy
FyquBNc62Hm1N1aCF5sjpADy2oBc4R+PhqDJTwvRUpVDezpaWqafyXzknc+wcQESgtAB/3Mr3RDC
JCD8JjWwjFiurnxjLod7zBF7rNEW63Uo1zuX0OZn56blEgL6cetILhlZCLsY5EfvBN1jm5jGM7F/
bR9xW53sYyxkacY/UKSy3yL5bF61zGw+oLaKirvVS4l8mfNUO4PBR87y7S2x9dnJdpZyILQ0DLZf
n26pisZSEeyIMjHyn1I8wW2XkPgIRkP/d5g3X3x5ABYbwZvir6TamSDeQJ9Ai38bge7c200/HDWK
Dx//fVL0tqChUIJcrKteT0rAGApi1ciu6ZSW/iTHMdkVAnO5Olk7+cifFHfViaFTvoBNScJvQ2hc
No0piuv82mVB8m0smvldN2Zz4I6pk16U0dFPJhUY09WTHO0duzQOY0f55p+Pj8PFQovNJkG+xaok
SiE5Sanl11pTRt2DWdinPli3BdQ2qc2eTOjttnEo1hNBLOneQvZ7/YXLtB9sOQJdbi3XZplO2afJ
NL8j9Kr98yPHSHQoiUchwt4Uxwde9SJAfP6q4qDlGnIwX+oy28Pf3D5yjIIOE6qWOOTeXIyUyUdt
sGMaE+jvfmSfyGeCuPSnBt7OcuXI7A+DjMb8zqrd3kTAwXB14uID13dTM0p5s5M6EYgSzmb2ASVg
FUZz2T6ak16Hp0GLFfX49tG4fVYZkWSWmjy8gBu4slU2JGiGHl/HOMRpe+xyX6osZeeG3fqc7ApY
FgsO4ibs0kouu5Z2/bWts/DclKVymPLefozxVjuSCnQfFjnPfz+KtO0Ryv2T+PHHKlKJYhIVZSab
jZNCddOAozc7feRRKJw+NCjb/h7pll6UvsmOiBCGbgVnvNhZ0q0PzC0HEGnp5hAUvj4Zla2PfBOa
OVTS81MQOcEdwcteGeS27kfTEF4klSoThPL62gbfMSlYPyTXSpKm/jTFunOWeLxfQhUtv6PaDbIM
/z3K3gPAjXuPTmrz/O87CYQhlVaVncS983qiyPaFXa5GcAeCIbxomqT4I2K5O7W/rRPC0QSzSf3K
ID56PUrPR+47DGquqh3O3pSL/jltVPTQw/BHkgF2eXtSW/cal7lJDQvg8A1CrkDFBWce6AOywuUm
NZqGK01kXzpkx3Y2ytYZwcVRWRBySzq22ihDrmpsPwtod5RVfu8YQMzRIoVhYpnRorLchee5mPpP
b89wg6RNVQTy7sJR5tlf57z9JFWjXJJwh0YtAs8GaOMJEcj3IZDX30beNp0HZ145GWE6OS65oh4c
6nm2n/DckmjvFKH98+3ftHVmlsVdGLhExeuMNEcB0W6mIbq2Y6z9SEO7eNaH/2DoujzTVKGAWAKh
XueCki3B1GhoDdhGF1ytERkWRx2mB7OR9yTz/zTEXkcFLCwSeFyAtKtu8JzkwkhOOVzsSRpnmLmi
5nBf52M+ubNWt2A00hCbtNBC1uuY8IS+4CaYhz+asIxgj6jt58Gs+ie56/LG78x60E62xZanRNfN
pjtHpa64SDhq9GAEqNij3TnGAcecqj1JvVwdqtbWM8oJdfyl05xx8rR2oA+giBn0lqPEpeXN4HU1
VyhSO+zc/hvLuUh2US9FiepWKBXRaWI9CQSFKJ0Xpc/Mhwxh9p20dOOkMgh7GJ8P7sL1DRhqmdql
nRZfIRd1Pn7h9ATUub4zhlHeeTM37iDAuWBClqW8zZrUKK2mesG86KOsoCk/j09jp0YP1jyr3wtZ
DDs3w+Z4S6+Tfboh5DVYBZL5Fm+0lCGSGMfmF3Q4s/NA9fIJBV97593cWi50OcgLyaVuWRJS5Qyo
Y0To1DVyT39OEQcY6t3OKFvrxXzQIqbSdlvkrsNZaUuYl1cxZcmd0puVX0qq4kENq3aS+uXmXB2+
RTKcAGCRDueFev1mlOgx4kICwCFqjOlnitak19O/P4s+671KspN7C6eo5y7ZNa3amCSqieRTS1ee
cr76emSlU2guaoiTOZSBjCO6nuljnCfN1yyRum9vX5obuwSQEnUEGF980rXKkNloE9LKC51AnuIj
Ng5l5/U6PeMibaXGbQpd3Ung1gVMSnjksITJCJsAdzPXlbxYYNBGG9m+Wu5T6L7/fP/44d1ee2wV
2dyMsTybf5WbnGnQK1rO9jV1v3x7Cd37wN25Odbp+M0Qq5d3Mqu8nh2GaA/vvjy8PCf+8+x9ld29
qaxzw5uBlrn+NZdab7LJmBjoznEV/yXymUzu78W9O1/MWJjAf40C3ej/T2c+Pj053umxcfdoaHtD
rPZ1TTdvCDIWPne/Rd5L5z6q7t40Nq4hbJ/J2enqQd9cP8+pps2FiKv8OkdS6ZlDoZ0WR6PD26dm
64RCVqH4tfQ1bvyvTMmA8TrH+bVpdfonYRRfsYE2PSCPe0IwW0MRoUMSIHqlE7O6hlBV6x1sbPMr
Km/zd/wqw8Cj3Wt+iWGA/np7WhvBJHJDQLoMevGEk6uxBp5+PTGw4y3VMXtQxDg1XpC36oc4UOPC
FapSosVbZjsv/fawlGgxIlToIC5r+tfW6xfuezWB0m5sUfRuz6NVuUOUGYdI6JLhNWjiXSd5dPbM
HLe+LT0+MMWwFMiBVvOduIP/H0ltFL3px7hXvhQavrq5kNX3b3/araGWkj5dm4Xruo7TpdRQRZpb
BBpdYaBnhH2Ba1V6dshHDTDN24NtPV1EM2C8QXbdapqMGHBPuYnbizwa5uc2EwrqyVprXcysMS7J
XGlnBW7aQ1Ik+h7lfGuiNDAg//FRdUvVXi+mDi570jtiVsOGVFXW+nyQ67g+xrEd7rwkW2/X30Ot
9k3Wj1lYCQVMgp0nxyKx2+NIbPJ71mIcreoo+PdGPvh6PCv/lJYX6s7ruWlSW1dxgcdFr4y/Y30I
7rM23oMCEsXwz6wijyWMYrtQeKTSu7onkdmJaWIByQuqyNBfcpLnuXTRYpBgffeqfMzmuLXcIFDT
zkOqyei9CH8IijHQljD2KYrcs5Remk5mbZuVN4WG/A4PJe2z1eah5cLbShrcKnJh+LKetebzNKfN
7xQCXOLaduO8hKlRFGfHRMzkpNm1Eh7aqChbV0L+/ZopitT5Tp4GshcVYvxtyoWNv09py18Us3BU
PwSD+24YxuB9Ophzexhztah8UxXYAzhJONxLwmm7Y+0k2he7kMTg62kf1l6RaXPuZ7yIjt8a9dC7
WDRLEja28/woVK0yL9XYw6QYJQgdngOJ+qfRUrZ4H1DH5c4IzFQ5qVXTQq6dZroAA4KG3hSXaeZ1
gWQJdzI6AB8zoFgcN6e8aB+hs+FjXWd2VhG7luJHjpwl+ulULsE9FaH4JEKRfuSWsuan1rHoerow
STLjF1KmAqGRVom+tkkdj5e80p1TPsBIukjq2IYHckUl8bRUtrNDIGepeZDzUMejRA9VjXst1iSv
1JL4cQaNkvk4ibX/4/YQ5p2aiVg9hJLUgLobk2L4mEyk0P5s63nxPJd1+6FKavMB8cYwd2dzFM0z
IUlUuVljzl9sI3V+juY8HR2BQ5rbx8hInSXFbKxTIdc5+pnjMDz2aaGmD2M7DqMLuzm0faoWI8lj
bqShP+cDzOTUGfX5LOO8GLqhzKt3wATCynxl6vXGq0YT38yKymd7TuVByd0wq2rdbzonviumse2x
lU+dLyjcjbbXicL4WDtGW7gWUDD7QZXG8WpUypihWw2j3JN5aMR5iMqpRlTEzvUY85w2V9zOgZcH
jawaOz8DfVdflDQycXbjsahdewi7X7WOiKQbZJJZY4YInsFr6ymX76puNj71UhABLzSSwsv6AslO
MwUB4U5gKMPngVJF6+a2WUufCtGophdC3r9KVTt/0BIsFJ4LTJxnl4wgGdiUxJcXEdfNx2Fqjc7V
q077XNXqrByR8TXL3xieqrmnYtWyF99sXK/AEZGCoTbIn2uYskhEO2djjWx27ZTvRCQmDCqDkay1
SY9vvyLbQyEdArKdO28NEkmGoggdGR5kMEJXzYtwhp1RGUdVCvZcupaLc33jEW7QOUXA55aiEUcz
WE+7oN1dj/Wvxazsp9LTKPz3CS3SwFzhi2TSuqgaxkjbwWUgedQG9lUzi8TxbDsxvi/qufO/P8Io
YgKM4BWmoLx+LPSu0ianIH9MESq4d2JtPA30x8XJ1ARxVe3E4qIPhXIoZUX8l22C8TdVQZrtYHBW
Bc+iBntIhSy5Gi3OmXmnN7KrMu6lkLru38WAwRABi0CWGOTeDZqoMGO5i2bKyKqC5EGqcobsTpxa
vFh2vulGpLjkjMDNoPPQZFlNq0pFCJsakpvR59ozJIfgxakd+2dO3fND3Sq/GlFNO2PeHIOF3Ia8
HuEhof6NC0Wb2qNVw87CqmyKvXbBMVexlBwmyfjx9v5c5UfLRiH4BipFGQVu/zoxFrRMZWO08qvZ
qtlXWzj5u1DrTPCcTtJ9qdA+PvVpW/LuTOITXIikOrz9A/7gml+dwwUYy1PJhsUV+SavUU3JLBH8
BS6RZMnoL+X4u6lx2h+zXtj/MyOd90rO7VR186YpHlKzieyHSa80ye8iyc6Ogcjir3JQyAACRsom
b/++m8Bo+XmY+cFzofN+c4AxhJ10zHDzaxQ0hVeoGu9IO4+an1XO9yG0tINti8wLgmKPnncTajIy
mQLchQWgjAjs68ivVOJoDOs+Jw0JxEHSivyQVdVwMlJrvldjY9qr3m3sOjoySGwDWSZrWO8FhK3r
oI4YsMAz+1pOsuDWqt5DeMp2Chl/7vH1osPRJjGhzU3BeVXIwFNpAv9t0edW52Bw1TGEDyDU0Qh9
Xesa3sWgtkuXiGXh7NZFjWDylDTf1DQp38lYhL2oRqxP/jyht3AeeqTY3SI22uisObX1MW9bc8Rm
pEq/AUbJvmZqADJuEkzvMKilMh/GWpt/FkJCSrYaAqAzyPkqGcaMTaN+4krpOzdpZzG8ayLqwAer
hbJMDxf9Bpewx6RkCwb0ax2GhnBJB6zYw782cVwug6FzwxJvoUdehfRDg8hY4CqTPX5+e2PevF9s
D1ipdETQV4R9q77eHkURmSIqME2ImevBnIPuoxFL6eU/jEKNlWY5/K6be1a2ErzV5Cy/ylmn8ozE
0kOT13uaqev63J9riO4nzwNJyG3vMU6SzMxALF9nK4hPWRaMB+Id2Rdx0rP+SuBFmao/RXEX42Fo
zN+ixtKeRlAR/tvzvbnt+aqLWBORHxRVOHavv6o5BjJ1UlAlcapPB6yueEulFuSDrAk/tSX2JG/P
znHYumMYjqOg4257Q9zkpDnzAmuiBhIW/wuNfLgkUmhbLvmldQz0Uv8G+zB5CJB836Nzbh161KIW
3gDoFiLg1xNma1Ucsqq4mv003jVyNoBmDDDeG5w9cenNoZDQpmDPaDfaSYlUke4twDikzm3K51II
DwopCpHO9k4cubGMtkz7Hs1finJ0k17Piiwi1CbUoK5T65SnSU+ra5Va5kGhkeVVdVTeyVZQ7Ay6
MT8KSmgPgcqlP7mO9RqtNonM5/yKkHv3TcPv9BQ3fde7sTpbe7hNZeN5oF6GEBXNlg1LVQpnZBAD
m6YhbXSbwVAuZtPkbtlmSF/Gk+xCBkkOTdrbv0ca0X4Vg+hMTbk9J1C0TlIxGxeqYN2ihTq7QS3v
aWVtxBaACagGIQMmg2RdPWCLLpUiBO9JbFiA85APzbkskUA8YhxSvmA11X6ZQacfRYoCGVou2XR+
+zRvfqOlCc+RXfqZqzuytgFTNaTa11lNzTu5N56xP0H3dczh4eGfsxO2bQ1H15BiME3xW+HMyqyL
mX5mfq1sRfpoly2yFkaOrm01ZIfZmjqxM+C6Tr/cmwtNGitTEHC3LfF2qAonyzsQ0YFZPYJSCw95
V0Woehlp8hXnq/GY1V1leVrhTC9BlwwXmHTlToy0tfFp6CAAQRx56z6rCilrch0IV2628V0Otw5V
6KF2OymPd+7nzU+MLxuRKrEY0MTXBzvP5Lm20zG/2pnZHawwdk6o8WRnpwqtu25urK9v76CtqVHb
14Fdgndijq/HUyNRjaPZw7YOo/YbIxmzh663/tEYhkbfWc6tybF9OHT0M1HzXR2YHivzEIO0FCUv
vNtTJZ1PSq3WpxLZG6+3RPQfJkeegd8qJU127TL5v4rgmVKkVjDjw1FxUk5zULwfHCEOMYa7n/79
M/490jLzv0YCs6SEM+HQtQPC4AM6TKl7UXfDnXivYLq1YuQTGG8tdFtjfebVFo8hRyHjntqqdEtQ
og9Z2+FZBrfy43+Y1YJIphoKe3IdLEywqrF6BnuXyEV3jS0Ou1/a3G8jJn/STiVh2WmrkHkhBGh0
Df6o6a0+YUqpTKZKlFz7KOy90damu6iy551QZOvrLbKthObGRl49tmasd4CtUUGftY/JHKUH0Rnz
sZrbvSR3a0IkOKQbZFZL5/n1nhgyh4y6pg3chhmaV5STr0DD9vCRG7EVG4HglWcALMW6CYK9u5mI
Gi876MCo7spt5Or21F6MwYwOkU15Nq6H9kRAuHdVbX1KInQIQqBMb9UKcjMDs8KjhuhbEsMGkqcz
eXjqZSItj29vxM1PyQsHBgk4wA0xpjUFFmaRmV0Jr+HSTx2KrYO1B53dfG2IpuATkhPTH1w9p6i3
R6K1lpQjcPpD0iYzhVI5+jBpc3IkuMwSF/Wt7qClM7WKsW+xw7bKHebTugn+581bOE+QY3j4biLW
oEctluQnw6m+U8NDogamoJae6MchQegCyJKdwzmXkHFwy8Jp+lNZ5uhlpyl+wGTbee4CVOkvxNx7
NcWtzcadwy+jJHVLBWiGMCkClSZAARj/bjRrmhimJT3ncfljDIT83UEK8NtAy2Hn5djaAFwNJA/k
abfkcTWwTUlzquwq5MF8sLox/owQzp7w2VZUzSsPNAw2JDYxq/XH6kQt0irPr1ZshT/zXoRfHKmb
XEUgoQBATbiOSOvT23t76xgxpUXxaYEbry/ZTsegye4QCzNyQ37IlSmv3MCxOt0F8Kf+eHuwrQVc
9AXxnbGp+K3x92bT2rOcMxg/BsK2Fo/VCTWSgPi4ifQTilPRo6jl0ac+1+6k2ssFvrrgFyQ8+SUS
ClR8VmiIqMpCJF+5D2ko6e9rRfqVisz5jdFbRA7cD81OK3Njz7wab7WaTRSog7O0wLtMGTK3ULvp
hzOrif/2J90cBqY9LCVCmpsYnOsf8mykpahDlNKDVMOGp4m7E8lsXU3Ieyw8XYBF+o0SP6sp07fE
JG+I1GE4I2NFKWmSEtM348xUfMk0Y8U1it5U3ajpmsLFwynO/Bw3u39uRyOHhjgw8HHSTw7K6qWW
rbTh8iNmrMv8m2akeFTbvemBaS7//bXGOAeDDe5kPGfWnRk50Bst6ZAx7fu8/NSVNlWrooR7mk3m
f4gMlkUERbX0gW7g4QPNfa3PKMTZqJh8qKzUeIqSKvAtMVg7adtWOWgpCnLVUJTg5K9CA0xmCsls
0ewzWr2H2TSp/e88rcofjVxX9yJRgqOStTUSETj0HSDoDhdVK3rFxSlR29m/G/cPOwovaHCNaJw4
zuswZWqbypYUgmTVjMLPfTMpnjGWzTXLwunw9lF5eyhgeK+HKjHRHmYHEF40BbFX9n3tI4mWP0oa
ifPbQ21c5bBS0MmkDuMs+JvXQ7UaVtPtEpBHqQJmyYL9IqIkvjiiS081uvvnKdrDTtzeBCCXAKOy
X0ngeMFfjynUuO6SoqGULgL8/YLQeCFvlPcUp2/vUYZhM1IAWuLydcqmRaFlzA61xGGwp0McxtpD
O0qFH0iFeR+37Z5MxdZ4KsKZEM7ZtFRkX09LTetSmxXKPnFUKW5bKcGDOkbpo6oNJvglbJneXrqt
zwifGKDGAmUkwnw9XmEKp2trWNBtMFgfeklJHztZqXdGud2LWJBha0LHVyOiWadRsU4ubyK5cR0J
/X+iyBwc0z4SD5qc7sgQ3r65jEQCumgDkN2s84BUp104RcDnICxVP2cHTy7P6mTjZAeCpgCquBfD
oPsU29iR7hyDrW/JmAuxiIwH15PX3xIcB1x2DVBdiWnXpRVCuY9FtYdT3tohf42irlZMD6Ion9SC
HWl08nOoTumxiqbpaCr9VwlY/U7EtDUc7p2LNQYR4Q2+NukJzNFgQEh7qjqvGCUrcbFHCe9is29P
LX9nRx1vawVpOxPxKsDNbgACZqspwQjn9dootXDNyAJig0IHQpIi+CDBDKAoOSRfh6p19u6xP4aS
r6Mmak7gotg/S9J/k9/BFulJqPLrmEwd2BCLCMrt8JpXvIH+yEtVpwq3qAwSRQv6ayp66R5OCDZp
WI1+Jp4zvyPgmzauLfIkRwYtGHb29y1vBco3vWpOLCHlYnDxepPZamqMNBugj4IFeR+mZXocmyF4
QSFruMeRfD4D8cIiPcOwps5t2UURXPPCobUfstKKdg72nz29/mIAevhFJMXcxqufY8igoeJugMuN
XETh9mYeNF6Savp1zEe7cfvIKGIfa818OkpjWZW+LdCXdWNFy2wPWJOeu3bQmLYHVBxf81Dpovg5
SZrW8rohwe3OymewV3FkU+EXXaPKO1NYTuV6BrzJxCBcCcBGlwPwVzUpqu2ojB0zvzrkfgedItKx
R78KxrHdPKgB2lFOhgzhVI0FCr/NnlLyxvkysG/F/WEByN5kJFg8O1MSqcXVHhrpaZSH7qgYmXFq
ysnxqAntiYluBLccZg1tTxITKunrG5LDJRVhiH1QnTjyZcIF0qsN7bMunLL2jGmeMeGqSgAeSAEM
j3Vt5J9g2Yl//eogdDlliwQU+io372pZmNkfy6QLPsVf6kbPnxFXMJe2q3FuqiZ/0uYGFJg8Zwse
y7i8/erdBCz0pxYCOoTvxYFg3VxhYiZGNMK8OBJMoxLc2BO9o+GB1oM45ioGuhRP96j9f26PVzsN
OfYFQMsDZUF0XSPUhe3MdiInzsXREbW811QTClQ7pnp6pxvC+YSYuY2EWNbHrtnY9fPQV7Lp5nmf
RH6KaNwTtTxZOgfOROdwDtLwQ8HmfZRNVHdnvZ3viB7UvfzjZn/yo5G8QMqbyi6Sbst1/dfxoFAt
RFZK9mWoo88J9oUn3QrTY4uQhNe1er0TtW4MR1xsQmcG/H7LGMNysg0WO94LWqDifWC1rUeHGHf5
KZR+2HXz8q8bAaoz4ASKaoss7Hoj2FYoDzruwpdSKzQaWmnQ32uD+kXKAv05RxL1DBK023lSb6Ih
/F5wNcZRmMqtTs3y9ScVeVUP5EbOBSzXdLH12vb0Ce3KcUQ68+353YQkDEWZDg4nzUT6O6vLbehL
EQatYMuZqET6NtqF4VkHA/Lr7XFulw2qAiS0hWrEB13rDQ4Gp4lalXWpx8z2Ez2TLlYPeiqY4/jY
VbWys01uLm3Uz1g25LroKVNOXe3KTh3tOldb+2L0YfPOScvuXAOoOIdGVV4V4QyuZJXloy1Q0p+0
fK98fnt/IAJDsoPSIXXtG3BLrWeOPHeKdck1OXhCOCT7StuyZ1SjML4hm8mj7Fh16L/9lW83DsMi
9sZjQYB0E6z3TYcnARyLS2RJ8ykFX+whXuscUapPdjbOxoJC/yUIo3hE62O9ccI8RNNSGySOvfwR
gLZ6GWPZOmL2XvhDJbJPb89sY7jFWgYxKODinPxVGIEWZl4uqvuXxGzG3IVM2H4d7TR+FGWOzcM4
/TMeCnQEvEwWkbb+0tF9fQanFnomlQDnYo+F/UGqK9lNUBT9Auyc7o7S/H57fhsbZpEzXVJ/rjX2
zevhetwkyVUV5xIsGd0Ik/txSnvlSZOs2m0cpb/MstYf3x70JpJe5ogMBp2eRQtgHSpCQwGeMjfO
pct1JzyF+OhVrpMvsI8ZlFF6QSJU+mZkhfK9zJtuzwf79u5heOAZi2bgcg2t1hSl3340Ta7yhkkf
J1tLzwGT3KlabY3Cv474L+84h3HZWX+9T3aiaX3Q2c6lbmr9c41C7bWMw3+uOxpsFho+BqAWlCPW
5dQ8bEXoSFCzrbigDC+16qGv0r1oeuN8vxpl9cXsRtdD6vxI9k1Oe6idCuRkoMkuVYe9Z33jswHD
Zk/yJrA66ws7LNn2eohes9XNta/0k3rRejvYubA2R2FpALuq1L/X3C8RVc4oEdHTn83niyJSsPLh
/M+umCwO3SqLPg7ECh6E11tACRUlrxukRLWk+DR3QXbKGyX2asscd6JWMlD+rdcxHHH6gslAWZF7
cQ0ZUPN6VEWMIXc72taTVdbhlwF1lCdllqPE7bUUAau4iHXhjmWOhB+4EDX7VAwGgg3B0JsgIaMI
2LQ+xmfkYvDz0ClKPkVSlvxO1RAOCEcaNPXCJEsfYhNtOj9KevmnXEZm70LVUN9bnQVItKCsh29p
MugPkZ1nk5vr1J/dlJAWi3AJ9xgLUHPsOV08qMdM6Wr1haA8l10DhafhgLi9RaCZ5XLilzUelB62
wvS6Jqs0n805LWRyHsnKDtKo87I5vWL/0u1UrmAvhLw3aSP0Z3vqyY3acHZmNxrreXokyDXujLZB
j3QQtvy9FE7yO4o06x0E8jDwRwk3A9fEV+d/8EKL91mGoOGp4PZ/QoErKP3RtMBfyr2Uat6Ap9Dn
RCrKb+3Q5443GkZu+9lQBSP+qlb0ktowa/wO+t1BC+yxPwe9MB/qQRLdtezjJvOlNtC+JB0cDEr1
2oLZiVLpMPaaCF0TlU/pmCpxfZ+LsY29MZXSbzFyaPG5QFROuFarNM4R1/Wo8GxHqsGPxkiJwH8R
iNn1qlE/4Z6n1H4gOrXy9Cyv9cvcIhmGWljyucR1oMbfM4LiIsVzX7tG29mma6bRIPkwyqzeS0r+
c23JqJ6QxJZSvw6govsmYZvMIpkSFYiOB/hxasBA0SuatDsrt0TzIKn51L5rQ03+X1HOiualNZoe
7lDXc/2sBml6SswS75aQmpXkgnVpflas8+CNcxokXt0WcEZ0W5TvZkuMlmskTt2cJVWtf6NzkUWX
hiFZChUyjWvEduI8m0mlyk/DYFKaITFp77lrEegACVeBxrIy6zvWO1EKSWrI/4+z89qR21jb9RUR
YA6nJLt7ukejnKwTQlqSyWIq5nT1/0NtYEPDJoaQYcNYWIZVXaz0hTek7yN4pfJACWXvSiFRpnMM
rIUe3ubhtkWtqZDLxG3u4vFRM9roZNllc5Ag7t3ELs8KOQ+B1h1Of+YWnvDAQUOnH0UIu2ehD92n
YRONR4ZMe0OR/1J4WAXxaPc+v70wgESlVeQo5y8KXlNkHoAkRHYhC2oPFAF2hiLEgipPpWanTq/q
rRyttFauUdoZQVo3xbmq7fiV0Q3eEXJmJ6KDd4CzAm8LvrDbi7KzbDz3gDTjH2L2J3tWs5Mlrfy7
UsT5qxHPyOYgYt3ZGDxlRByI868dlk2IlUN81eVQRtfFaaewwM0jrDlmR/W33WHWHsfqdnAvdNaB
Fc6x1iXeIJIK87r3Aq/B6d5FSMW3R938nzU02YM9F0ZY2LF8HOr5B/i+PIwXu3wYK70PukYODy/H
ejsBJlVY1PyInWmpb8MgOiTY/Syxe23tCpuH2EvAqdfqqXNc+c2cbetCPHaEFNnZTwwKwnm1GL7n
eUZcSEsOrPjaUzMNI3RWzsMS0+TuFefg2N9vJ0qya1mfJ3kVet+88fPiIsFoVfpVi+O895N4isTn
RoUIPJZJK77LMTrSz7ifHduJHjOVb5qHVKqeH8y4hFk6tYN2FdPohg0ao6dIB72dlvUQvrx695tq
hS6tzGpmdy8iFbkAPU18B65kK9Y/Qxx1nwmVj0YBBL6NXpgKCQh/rZ/yDnNRIbA9uzV9mNQc3PqE
h7d91tU4soMuQUbDn6fK+TcrO41XMe9S11fNwnHPhoyqNMBfwfmk0wKLQwpmIgqnMYaHiZjlxNsk
Helnht7WYdJjLI83sNTfCCjpE07XkqgIwWYzOyvtaL31GiygL3k5d99yYM6/tDQrPlveHOsXj4q2
d1Vj/B1eGVyMZlDQwOUR8ib9p901VnvG02T86iDXOD9U6DQ5p4jq2T8ldkwCrm/eLufOyPPzoo0D
HbRGWs51ZVpXZ81LZze0B+RZHpW+5XmPkT8yQ8vMhReoytgjHYIvT3RK5AS8ViOi+lZAtJX4lhR1
6usA7q1QuEqn+43pNR/aFpIwz7MLBAC5RUcLZNSTkCPUbzjosQ9N4hOKyMhXPHvWfTOPM+2fqZC2
BDje5pA7MiP9YYlGRAEvZ/a/mA6SeS6F531VKhfehxeX+WOreVFzaYgOZJCbdpucezjqP7JCi/Jz
b03dey2r+hQnCiEnv4Qnl/vS6I1X47KMy6NReUn85GWKOwQRGKiv1ihsYr/EQRC88LLlMVHnMQ9d
BHa6YFAb3OTNPpI/OxyCMViUiDaGmogyBW6zUb1yvTwbAiR/ZtNPp9j4teRF8S3rOuMRtxs5nvQ8
nlrfcdK4fkizVn3ABlXt/N4rwE2MpfJTtxGjdLXG+jaPnvKQDXr+o2/a+mtT4pcBX+A9akayj4T5
kEeG92HOjDk9tTEx3Wm9c2H72kVa+smSDr9Y9PopNfpFe4vtgm2fXH3o83f4kWErO0DIbMJaV+aP
g5hg6BT5MFyUdBbGyYyKDi2DSnhvEN5Sajjbo6DvYC/dqXD1NLmWvRHJAIPP6lueQyT2TdFY3bn1
FjV7cOzI/CWnyqtDMi0FJFjSmlmY9wu8tymzonOtxlUZ6J3Zi7Bs+5gtoCpTM/ujNrXvI6jvqxu7
NOpXakyw7XdlaznhqEZG5mMACVF7WpTuwR7yxXugnI+U5oQl75taSUxOgz2+X2TkPbXSVD/MCf3A
hyrucuEXg51/om+Vz6ymGTenunPd+NI6RvsNKghkqAqG5fA91pdRCwuv1ojWs9mqL4kATF+Itsn8
patlEiSaW42hWw3FwyS0qgm56vX3nZZYy2tPmdp/Gml7PxwcIpTHaRnU7jFJYkJyJRbycUzsxD3F
XToCkZmMXPMhEHRvmszIoVdCvVYus4LGGazEyPuEDd40fkDgi0+pp+xwzidPyRtJoNJ9QJ5VtO8W
vWzjoM/JB2+sig4Mfem+RGjHWRezXKqPlWzq5eB6vnt8uDZpjnO4weHTyN6EaDaq3X25imyhjQXt
IVbT4eRaVDZFXZq+R2B8EMvcPT1ruUZdqZT0pahtbGKZUU1wBe+gE8cppPVOUY1HRDKXIIY3eFA/
2ZkbtXbKANAMcKrd4iicIVLgl+FFVsR18VBnZXZq8q671FKtAqj+h12Quwx6nRuVfSJ4gl3Af8+f
VXqVlt2JMbuZncjnsEaHT8FV2MjfFUq6NL90LePWTAx9pMmRJfPbcsKhZ0hmTfPnOUVIwion56F3
Vkfdv3yG+WlQFnnuVzMXWDfPf1pkJsWQmNi+KrnbYjqkRe/aqO/f/5dRwJuywJSxt+oYntEsip25
lBB6vQoVNJFfc5cNP18eZW8L/catUCSHD7stvQx9bfVVia6PacnlVVTPP3NnxrRZGH9tlrvOBB4W
7VOHIuO2h2Km49IiU5gh1wzVayjJo2EcKD4+2EfNy7uy/zoUk8FkDNzYXdewo/OuIgkLGEGi0Rb3
jfOPBy/onKO090VK2/7ElIdrJWIoUgpggYMo9B4uvP4AYCUUgWg7YOP5fIcMg2NJWUX4sXZOPV2K
Utieb9SqV52cKioj36Ca6rxrcFz75XaVloWdR00Ie78IImmeuXCvu8R2/FhTrL9m3/HjqIDRVWVj
3QvhI0niGa1lc7LiVLtVi21eKJsoF4nJ38FJuUs31qHWQVZlaWBYm++A/sZMUYGFwH0TBlah5a/t
0s78caRR5ycRtRrZLkeNs73lB9ZDf3Ctat9xwDoUw5FcRjobr2TrBBmWG2Ks7YtBBHjpqJ1+Qvd2
CbIxuWjJkXXL/UWJQAAuA6R+gMHuLgfHGPH9qoBj14olP+GbpPgxcnZ+VBhZ5uOgoR5k63vfGMwZ
CHyahOS169f4o7KNd5kaKR0o1Mmyos9DEisBrhmRn3Vj8dRX6bJG2tVBhfP+2mCW/39QypzPB4VC
SdspFZi9I1d8sdAIfhzrle9XH6oj3yU97CGsjfEYXau2d68qSK26d+Ff3YZJJ/ymZvFGjbLmAOG/
7sRnBdvfo6zOhMigo3a2LusfX9FIethsEROijKm/x+yyOLeDVQYonJiaL6fCvqTJ+FXRWu/08g28
Nz8Se4JD2q/3bK8q4ZrHgDG74V2evU6RuP/mCOs/jUL9m2Xh5POSP59fMWRK5PCe3AbK97Ctmp4b
38sfXp7L3l5cMcgAfADt3lXd3AL3GHjpwARrEUyIJJx0rTdPuWhQ9Fla+zTIv2bdsnAr4gx+0iod
u6WkOxJEEchHyHnFOJ47gXVb1TZJSFejuTqLI8LBTOeD7b+3ZlxcNLOplPKebe61spK/jVKQEpja
6HOvZ+Y7SsJHurh7hwwRUDjqvFc0BTdrNmiGWBrEcG/5VBcBECotQLinft+b8kiEdm/7E7oC8VzV
BLmqn28P6gl0z7H2uJFYD8If+woDviaD8IA0U+R3eFWCiJb5OTNE/PU/bJrfQBeiKt7szdhS0Pxr
e4DXGLo6QVt1Dl15czrlTkdUO4lMCUiF1W8vj7rzcWE8gGsCZEGXZhs7F0WCStfIPa1Uwn2VK4gv
1I6SfkOU/wgGsDcUyAoWEItMFnMTyiIY0hGK8nGXxcyCYcb9RTOKMuyxSTsI03c2JjsSYUN3fdzv
gCqGG7XmlGO8ppfaG0GF8bFBrumguLk7nxU5u4o10vzfLJjVQTXmJKJi1CYRrshR7OPZkXzs+uno
Wt4bCv9jNiVNVYQTN0NFGX5EGeS1W9Tp6dM85da7qFjGye+yaRQH6dTOx+Mu4YYE4wMFYAvxQ4fA
8OIRJXPdztRgNBJxNrTmiBy4MyXO8qo7yanGV2Bzd8x2tkj6qOlN5sq3rC2LcFIK/YrG+HiQQezE
QchAgbNhjYDI3l2NNUjKep7jW53pw48Y7Z+Fl6zR6Ovr4HV9NMO8+l1VOs7/jLlUm0cEctMjYPDe
R4WZQjdhtTa+E7fQBqOGOl3GOMzbM7jNJD6bijziPe6MAhVlBRYR2mp3mXC3yIncnO5IikLBozdO
iRU4aeUexT2741ASRTfIW50oNosHImPqbLTtYEsLDbPmPH6Twwg8eF52bmMAj1he0RWx1y7W89tY
czNbHwtFuep9UQb0aD1M47WF+letv3arVA8SHAvexiDHDsKgnc3JPW//ZtwAxdimg7qVqINAOvsm
4gipOkuJTuj+u2EfL8lB3LrzKSkv894gPoJv8BZ2EhvDqJMWYMiMcMHbZnS075Dj0oNRdiIS4hF+
IkP9Jmc//5SLqEWv9FF8ky5upSetjvVfVmZ7qP1MeeOeIaxU01XGVGf+/pb8f2wsOoNApLbYs7wc
GunqoDS6kcqfl2RNKOalCqdSSa5//ZZxC7uErejKgh/aBAqj1oocHBsmBZXATJeKRwlGMRZn3LP0
/zAtUo21DQns6643kA0ZQvqRE6NmGPf49uSJ/TDDQaWtLMrxSBR6bz/SpqIABAYZ0vu6if4Iy8fG
8hpFtOKW1aSNDvpM4VhHVugK5ag1trcf1zIaWD2HWsg22nJ1rXNzfaF6V0bxE6XS+aIY478vr9Q9
rNqmU0xPGkrSqqW0fdCk11ijTT3gRj2nOqVG1rxDMaoIymY0TlPa1SFxOh63qWKfIjFaKHPOfw2E
4TeswgjI5SG/o29boIlw+lSNqPmMalFfc6PWLsaIVn8dt/PBbtn7qJzuVepQ4wG425mK8NS0REw1
y5PuwZ3S+TJlrjhgle5+VXjIoMfo/qHesklHSQ3oGcMguKmVpoeJ1J2zXIrFd6DBB73a5+GIoFgg
EaHxm7kv3tWR+dfkpfWrwgYBbI9s2x0UUszzkMdqJaDSSnkWlGwBXMrRB/SSH3zVvVNB5ZG7Ez48
wOvNeU/wWK/6tolvAFcxo+tnx2+mqfk2t4fNwN2hYHkDmaNqd5cX146RmBYc8xuk+/Sko4oWGpOA
By2Mv4atoq4CyJLDQbkTbsomTF7FxQwv1wo49n3zAeCM8xlhEsQSPDuxD0Kj9Qtt0v01FWY4UAfo
aGxeWIXT7Zglki5K3g1nVVV7f1kp2HqTKhe1rNwfL5/7nc/IeAz3G4N2d+xVpU9jXUUzp6+WIkF8
WO9eGRT63gLXig52x86Th3jMOtQKHL8j6A5mNcJZWCmPAAvS0CLWC1FI8EqEE7KC/8PM0gsCt86H
l+e4E7XAT+FFoJYBcXVbsVctaVSIx5Lm6HI5NXoluN/U/I0xtCoat2lLk61X35R5Mf591ELrBflK
CCtrnrA5D1NRKJwSCwmEbpxCK06SEOfN/DQVh+7Te1cNexSTzVWckbrU5qpp7RklrxzPerrVZu07
wp5Ola5N57S0bdj7hl6fe1s6N10BeBXKqe7tx9oz+i9//bXX0JAmCS2g++eqUiwR57qCeUbUN0+J
krUB3QL61ln0K9PxilbxRQqnCZbZywPvXOkMbEOMWXXP77ayzBZjrmzqcUmhe09Qxc2nrkrF6eVR
dg4MaSw3OhpPPB3uusn/ePjLOK95o+g36ZRYPmpqP571eF61NA41ZHcn9MdQm7sAJ9rBmWil3rqp
skNPW/LQUfujnsTO6Vh9r00yslVh9Ten8I8JgXBNqnYt02bjWHyHtht/0qHvXCpijquZliKFQWiV
9KDtvvz08sfcue2ejb05H7oxD41K0fRmZkV5QpbLoZBE6s7tofmCb3uwRe659Ctfn8I/Zf81tN9W
G2WdtnOrICoF8DNOAETE+TXtMvcLbRE8JsceOSu/BSQVqnMUM3MvN15ZsVyeUA0sjgAte3tplSyg
mYjEM0Ipz/dSai6sPoaPN55+tPodOsRPNriMyjeNsf/4998aijscd8MCZvX7/vhjnWkxTYYHRANd
oepbSbXsnKToVkNyFGGuTX+NreJLo1Syvitc9XeVSA8FI9CpM7UY4VW3xDTbIHVMJUxi2zroau3t
YDJSokYSbOfOvF1P6mhMDLyajQakCHDRKHk3KhLN9KQHvjM6MU3XRtjRFILNyv5+DxN9rO08roX7
mIfy+TxZyAneVLHYwI7qX+qM1I2lV/271Enzgy28s2cQZMEsiDeUO2j7pGij4c45yOPb0AzdW1Sj
zH/reKz/qQalP7pRd8damaW0Ku17UJ5r0b/ubYR0OseaXpWRbV01wHvX3oJe+fLu3BsKrgcBuUX5
6e6lLCPadYbGtZp0Q/J6UcblbMfF8DFVav3y8lA71yoxLjc3PBZ6sdtwLitHW5URVcJ8stK3E8Dg
B8Ar/2GdCEv5cjrMqZ11iigf1666dsnr5J+57eqgA3z0NPStcTAhfecAAEnguSWdgRKzPdoKEnJp
hMrDbXQXRwG8XDnNSY5cJecJuJAIjKZI+wCuGZgxvXTsH1FpIvCbNob6rVuw/SY1kTMIV0vLPrbF
xH+SdKONOYoytOj45jH/u7NmCzrnSCDsFIWLqFWPdthp0ud0CLzEU0SIlxUbPpaF8Qu39DE9q1aE
AYHoXFBIL6/izoahZb/G/pCgMI/e3J0g03pvKiAyIKNan2B0zScPwck3STu+fXmkva+LHSkASpQ0
SKTWf//Hxam4WdQ2qMWjv6KjbAyC9eJOdnbBo0HiAFgUgdHHE06PGCy+PPLO8wiwmkWlQr9yIDdz
7J2uiQpd4lg3pMUp5Xv4dZaNl7SLO78o1eFgpjsnA0wwACGTF+m+ewQ6Z8a0CdR4b5vxScpo+Qqy
3jsIx/dW7jdffG0N7zQ49CRZwGOKW7TAz0sHfXyvjAiTIbx7FPnvDQUmBv8iMLfk+dulo05oxbFK
QaGxZViLuDnDEcn9DLL+wVqtcd8mcYOEu3Yw4VnxmK/f9s9dMkO6V/UIdxYzVcaL3Rn1V11BxCrw
ZCTOxZQW76CZVvF/OAcr+gk9MAK4OzROPWrOEqcu4yaAHOFLTf8U0fS6j5z6/cu7cfdj8uqg4EcE
cVdHoCsAhNiyxM1R4hSludgMUBs1g1mTR0H23sZftyC1bCoWd49cN/5urM8C7Z+5CGy4st/zKFcD
y4vnV05NAeXlqf02RdquHtYJBEbwqdkum5OGl5gNThUFIGdMrK80HfQvNSjgdyoI3S9WVSQfp7zG
nEc4TTKgxB7p/0rQXh9ciDVqoPaOMgfEOzjAOkNdXtEi6GffbXFjHLHX7c596gzfB6t1KwA19QTN
abLqImx0aT2aS2ke2TTudFioHTAR9Iz4x7Y8yVsxmCjGpLeydwca6krxsyLv/SGdtBkCczFd6j+N
PoUL8OdPxui2y8GjtHeXIAO0lp1W5uj2PLSWOzlN7cDsXyz5xbDpEcssng7ainunjv4lqClWblWA
fn7qIAl1Ay6Dq8fvXAK6FO1lEsUnz5vqB4DPTeBhxv3w8mbZOwcUXVdkPR2su0R7IfNsI5PW3+Ao
P6AcaU9VliYPet71BwWTvWPgrnxiQjCKT9v8YIkpUBBwgedbVOWbq5jad6PNsxhds0W+GtvySGts
76nzABD+hg7AENx8zsTDDsW2Vj/4pKnecCTmwBN4TVWKa/pqNXafjVaZT3nO3n35o94vpEExC6Il
JIkdGGdrQO2Rkpu688b8hL/3CADcnU4uxsXB1OOWWhdWcrB77qfLoOTx0CFRcrtrtS81EUya4gir
RF35oCvmj9HOzCBfYh2jo9x600bSCnWMVQ/qQjs4PEbmZK5i1fQstqfDnS2jESOOLaassq9AeXLL
H8WywELEVuAEJRm+c9pkiA90njJy71je56ht5esaTyfdbwlh9aAd8uTo6r0X6KHvBbVi5Y4YOyBS
9M91naSQfMZKnc+gBEu66MioR6GlDeUvDMakBVNCSd+0c1f+KOKFgMjsdOOfDPjH4tM5LPKDR+7+
MuE3oW8D2Zeskora82OuyUkqeU8wrRZ992AMyJvaDZzEl/fg/cGmrAB2AHmCPXFGp0wBVUnCLS8q
rNugZG4SVLlQdL83veLItGdv85HCgSGmGLGqbj2fU68Vwu0VrugsEcpjkVuq76n5dCKZVC+Faszn
Ppbmo4m8z0GosjtPkimQRgiX3nkTQaGB+djT6AftCLVhAAPV1Dxjiobm0sufdG+Sq5427CDwyHf1
ltpo0wImJbFenBTXBDKLCMrIU8zQzZUSN7g5cj/XUVs9pguSrQfb5v7+pPVCuIKq34r03MbPcRrb
qckK3mpjboM5F9k7J3YSf5FjejH1LDl485y9W4yuKtVtxFFWZZ7nawqYdha1XB3QByN9Eno3SjjA
VdlBGmmQf8eWsWhYXFgiwSJdyKk5HcvvTua17slx+0leoZvMzXvE3WC/LIYLezYZxfh6MJbO/TKI
UelO1MzS4mlxdMmt2IPfDMnvLOWhsbMpuuBrLTK/jWbNCxMT+7vzVHutcSoGUPlIuUZl61Oq6A0I
EkP9NNpD2mHFFdmofula9FhkA7QJ6S72F7rRbuyrSV2u1B9pPkVVn6gBSP6hgtTfyfe5I1AVHSfF
kCf0lwpxaha4Hr6TN9TMYt5FHC3MfFjhrQY6YwONP4VJCwmBCDgcjmb9bEzoNtnDDwuegB6O1uTQ
4WyGnEMu3NkJynbBSla3ugZmYKuUY7iobQfDZBoy268Wa9DDvI1s96z3ItH8vFKLifObmNVNSYup
P/eI4dcPxHHGp6Ks1P6pgLpShfU0qG9VOvzC7yN7SMKlGzXj/ctHYO+0raqdq9YZTdztnujRduDl
ot0+p7ERUtbBlZDw8FKPXXfwiO4OtdqWcJ8gebTd7x3N6lrYOe12bynOXGBNgN5K9NjiTP/ypPZO
1joQjoC0N+/iLgvy+lKIgb4mIg+G3zd2+p4kxL50k9v9sGr1CKq29wJQKqY1tsoB3wVdnbMMYIZq
aNOFU1q+EsU1jo4KR+ngxtqbGQxGasQrI/ROL0q1e5s2Aq7ti5o2wUg7Nuy1uvOpyA0E9/ORkNje
mtGaArBJ/Zdnd3NlTJGJjriLi46hLtUFO6U6lNnQvu/pbZ5eXrTdoRDDIqvCMuJOBCTmoRnUMklv
ttoPjzHy4DetMtrTPNvmf9iJBMjE/wbMWm1rplDO4NfzdOIrlqV5UtrM9Os4aU6JCf/o72e1FoFo
Tdpr9r1Riu5sezKSCiHluZiQ4VPGKX1ARiyKyL8QOn95sJ0LHgIv6nOUR34LUm0ueFObEZxYPQUN
NwuMxXN7H65I76PQUF06BKRfk+If4SLusznaacBtDRgLJHTG+u//qC1UuURxVCVUKCZT/KBjU58y
U6tdv7EmrLUp7Ee0KmzwxLBZPftTrPTeYVx4z70FrsR/joAwBX2kG5//CEdtuJJ5Wm5AqR2qNWWt
vFa8ERXSKqnzV+iwuMX7GH5wg+49sMkAh5vqU6GqBU+vQK/lYCl2DipwxdU/aa190t99/nsmrdAH
W0gEtCeJEB7ii36TSt23kiY72V10RK7a6R2tjglw1NlklCXUzQfw6hEwlUM0keip7nezNz3U/eL6
aZU4YWbV2YPtyOpsxkt8ypYlpQ7bR7fFxS3x5U24cxfqBI7gXAkb+XvzQ7TBUkXhkqWled4/OJEl
3nmFGZ1fHmV3vlRY6avQUUZocHOwGjqBiCLjHZK6KxTBLbwzns4m5ucopLSDW14dr0IMgBQhaCyk
ReIWjItJ7fkgrNq5t8AmUXGiOcBP2c4XKTspHYQfbtM8xSFKf1wmVrYEGGwfFYL2NhXkfCTnqNkT
wG03VYWhmV7xaTPsXf0CYEQws+6vU4KMn3bsDAfv6M59gmORtfYjPR3tpM3JLjS5dEot0lsue10J
TO9Vgfx07kdqbPwcSrV9XwxudbB/dlcWyAp7iC7I2vN9fnSKVkSiADB/M6PaGHxVtq4Fa1dvfhIj
Vm/gQqSfpOitByuZX40o45Pqlfq1Tdojmf/d+a9CRNCSuMHt7ffWbea7VCyt1SrwhJN8eKS71b+1
e9FfSMabz1QdpqPnaWdYJB9gw/Lmws7YlsfirqNCR0X1qpUThoRycRMtMFAxPTdQAcoAVj7yQW3l
It/48qnaGRkZNbqFa22MP2uD0qicuLWHLvOuptU5Z70qy6s3OtNFMaEbp2j9YC5THuly7VwYQGZX
25WVc3hXDTRQaHGSkkEFPg5nMDL5yR6ocbw8tZ1jitsXLRmqE9Qet7xQqE8ufUKUo1Ogq6FSp3HY
mMa5hQ5+sIF35oNLH2VoLlyKY9uYKV6WBKgit34F6sKfjEZ/28WpfjDKDqIGSWBms4IRGWiboWPB
anWYqtjXGrOyMRi7Wnmfam5LWDjGQvGXvrLNJxVO1orHr2qEZ5NWxq9qCjvp38duLB3XsIfwBZt2
s2/Qlo2cSO3iW0SyeJYoMHwaM8fyE2c5khbcmffKHwKVzCu3RjtrUv9HuEFon4N5A+Vtl5irll60
zDzmmvaj1YulDlLNq7tTVS3RB7HqXARl2g5vvK4xfr68ofZ/CCExry68xbu+plsPydDzDN3Qm4gw
k5IiwPXWED6FsgjOdaud26SaA13oc1iISff1yLR/vfwr7rc1XwPVkd8c83uTtbmWVoX1r3Lt1Qp9
Z34PQlGujeiwVRycoN0Js9G4IQgz2HL68y9fycJMhthSrtlqVBYYcZ0avpAGrrA56IkHJBL07iIT
VUl9Jxqs5FxYcXNDAxkm9svT3nkkADsyXwqj0E7QRH3+WxjOyzrLiumdtQmwbVnZH1J03l4XcTX8
L1UMgYPTYr6f82a+9hKZ6xPmoKbhl0uCRtfLv+Y+An7+Y7YfRlN5jxcYI3qplu8Ty0HRa9Rm51Wd
VmOQz5qLRBPkZM+N31bogv39VUC8B7CVE4h+InJQzz9G3VZGP6B8d0PRGzUJkzTmNzL6B+YNxLd5
Vnmv50FGZ7T8VoE7xbvxLZTy4Ba4v/hWqDkhH4R1Z/Vae/4zUpPNGNt9fMssp3soLHtWgiUXbX8w
zn0YxJ9NrWLFLdJa2a697BwvUUYNNok5QRN2UnCZluzPi2UnPqJoyruXl3fvjK1+IpSWPZNXeRMG
JYgKLaY3cbsVlRK2UzVdmmXofWRTvAPexd5QK+Mb8AzTQxz2+Scs3SEu3ZE7JbUU4cc09cLYXRDo
KxEaOUhRdscCkwlScPVv+S3G+MdF6qRWWZRlFt+6NGmhogGKtFp1AltmHbXbdoda6QEuaTdNlHXn
/DFUmQEgmBIbvdtcTd4hjGN+KuxxeI3Zl/f15cXa24QrHtpZ8To25fjnQ7WRgrm9ncLeMofxZFaR
cnayvDhIP9y9YVZ2DFBSggkKP8+HMYrYktE4R1dP9JM4O8JUu6cZGY34bWdp/RfRZLkWFM5C93mo
6u67gLmTXhCfKrMgkZ60Ah6IWYDh89KPxTy16TkeqBX7dTerP6eGp9Ovokm2CB01IsP3pcvNS0Nk
sYTDMlO5bBM7/leYaVP5vEW40CSGmNJANrkzhF2rwJ5fHEskgU5F6d8SaRDyH8ua3mJPNEU+ZbB8
elNHku2soofZBaOnlyTGaeM4D7Gr1mYwJIld8qTmxhn2bFEjBtjbTTh00+SdKGxkA14MYImeVH1x
P6VaNhWvsPHtEKpGEfM0myk2iy0eWQ+5UxbgQ5wqSR+WzDa+2TlmAH5U9nF0yqahWC5OPirtSesk
ip2VWuXuK8L9+SGO0er0Vx2b14YiwUTPo9J/bty8iK6J0TQ/yeG95KSoVfak112NYtRYIAIE0b7r
Tx0YcjSsIoE6ZIMIi/RbtY0/kBXCJE1iPGf9VsfqzS9LbUYIq20oDgrFlN+p/Yv04KHYOQeggdam
qapZJFWb2CUStIN1tHyuqTnmj7zruPnmMZCPhWpzcnC+77sbJPyrMQxPNQRab/0xfxy6qGmkEZeN
uHl2LE70EyYfvfAlLBa1O6GJEpZFjvqikxwNfJ9FgJyhzLIWDC0IlJt3oNdlbzSOm9xMNcs+pzgv
fBm1MUWHXXe7K67CvMVdFdsH8915hXFjs6hErXrsUHWez9c1kqivM5NSdiLbNy4f5QHV+Tej6S6P
qWf+j7amcmmmgUK87OuDi3unZ0rNkho6xCBgBSgZPR/dsxbNLLpe3JARLT20wobqgi8Txbe+g4PY
NuYgb+hp6q0Ptbj4Bs6of9sbHskkcq2ZP2mNcRFJPz68fB/ubDnKMWujyeX9ugNQO0VcLKJRQU1J
XDR5Oskf034KJ5piB7t7b91xNeTSJQvgWdlsOIGUnL6kTYKmgLChlC59kHvFL9WIpZ/2nneiZ3zU
md+bHlewqcFIWeFNmwczSeciH12IimjC6GcuEO0aIbD2KlW0I8HvvaGQgiCJJDtf1Xier3DWAT8j
wGJba7RbLXo/4dBoA5bY5Xx5edF2IhzyYTrJq/TEav3yfKho9FzAKSaPWDpHhi9zL3419nLoaLun
3UVADVMPTs/OkLQj137k6ktJVfz5kDEuLTjuuTEuY1VywmPA+kj/KT57CQJvmTUpBwdmZ7OsTV46
NBCy7ut3MjVGKhhIZAtP54nupw9lk8tv4LLtYOGa9K1xnv/DzQQ4mS+7kqWgmW5uphw4uGNPHrmj
qPugGXT7jTKXJM9TmwfoLnfBVFV/bd7IKmo2BXnUKFCKtzeD2sgxuoNNTDdZEtHHmLqrE0QcCOc/
LOEajRCjkpMCg3u+hFrcSlTrFuVqYErt07VJAiOVbrhq4l2kyJXTy7t0Jwai8g+lZ0USU+zejBdl
UZE63aRcm6ypvjlu2QduZh1tlPVPeQ5+W5nItBdoGVIV2x47RQxL6mSucs3bUr+Mc18GcindoJWN
9ffHjjYo/ByUILhK3M0Jn6fZ63OPoUw9lk+jAuGjMLyvaVq7J7w9j3To9o7cH8NtCaUpGGab/jC5
e+IJP0ks7TIbZRdaSa6fQKcd9ST2viRgNB5Hiw6Hs1UM6YyknZ1o8q6zuYw+EjPyhtKrGfSD0h1g
dfeGWtnHkJ1XHfxtcWquoHFoiHhe2zlb5yKrB7Oa+Io9bPKXd+Hvbt1mg7BDVgAaTez7OkzbcLYy
J8ETrtTLBxup8R5QQTpeXZr3T5MaEdeNWeNlJ2ys05+N2TejP1J6BqjUz5xI05jd5aErDdS8c5Jn
+4MqvKX7iNKx2Z1MfGTUAGn6qA4LuajWW0zT9ItbZtaX1OzkGFhgcx6TvLQ/OHKxvqDsSuxu20tu
vKYo50Rnnnn5s8qNAoHQwe2eInKh+IdL4Dn78D5w9hITwLJg0rVEhA4YdtUflcj1/MoEIu8j89+5
P9pl6NQTLNb4m8CsZPZza1TNq9uU6hhEQh2+Zno69hck1qzP1ON4pMhQUMk3EmRoTEWLM39w2hns
weyk/xaUzmmPvbwYOzEnZQj+WvNXHpJ1X/wRcy62ndqi+j/OzmM5blwLw0/EKuawJdktUcGW5OwN
S07MGQDD09+PXo1aXerynalZzYzRJAGc9Ac0sHOzcm/ruUrj1UBpfZ+CUXxQNGuARH7XUHwvnN0z
O46mK8whCPaImJ1eE5NBAqXjxIsfhtMdZ/6LuM4n+j2rszy9/ZDnGmE7VoIUF1VQ1ttj23+eUvSa
AGdmaYmGed/1Sm0LRUyrVvJrdqBWr1pI8JqjMXft93ZrPaOqNjy+/SNePy9mLuDTGU/YTJ5OhwQN
TojSaYEkNqIPIhcYb5SO3vbREtV2IVS/vudBje+pASNsSt3TV9s0dutlLvP4menXNdmtdl1Xg/zz
9gOdW8VH9s9niTNdFmcDw9O3pO+YOhp33TrbCYq85iXMl/H61kX6Cs035lnuDpA9SXTEMqByB84K
tJ4vHw2mZs+VWjY3QviyVhEQa1roKGOI91Sz4hPuAtvVWkCLLTbDfYa8Wvws5zEArKznH1dsBK5n
tvOnt1/GX2jwy0uNNisjJ3RDSW5f9Tdp19Sm3875DZLf001Hr2YNdZk3f5TmZ9eUFUijmlAD79Y2
U9S9zfax2ar50JeaFzvK04/Kk+57lbtb8vZPO7PxmNYgzcG4hhmHcxIkc7kVC74wSM/7k7rCYXC8
dlLsbVrXqON/XwrWAJBfk3oZ1aSX58zXfMZgNbIqQpN6rNcSz4V2SA+1VV0UMTqz/YCjw8QgjIDl
PJ11tqQFIOLIRzNI38+KFmoTdrQZq6vUkvOzi2JsH0mK1ywcnFS+B+OjVAikSTy7tDXEnciQvljs
SdlAwuj2xMsWmD96IF64L/uQZUIE1bblmGe6oLWndUMVDsqaPuLeWHzxx2bOQ4tZ9vVqLmUdl1lq
7K2XbvkeOIBxY92R8qHfsdix5W7I0E+agb5Z0ywoYBqZ0zuQp3TrWTCDof1bd84YKmLIn2Xucj8U
WBG4DCTWcohMvENSutFd8WHIt+ASSOnMDtkhlVTYdKMZCe3//j/Xo8bEq5pydFUav1CRuWztwQS2
/bhY3SV80r7ZTo7JjjTAR4KJA9YgJ5tRBrVjpQHl39aW3w1p5Veb5ojIb6wxNv1JfwhgQ8S40eth
0Yr1wv58XcPAB6ThwLgPMR4GmC8f1ABW4cuaxvBoVXrcjIGIoSEPURYEGAvDCwHWOFyS5jn3yBYZ
/u7eiuzW6aHIZq+pNKTObxa99A8j85dEuNM+npdz+tSm6QryJm3Sq7zv6CsMcgQi/Pa5PHeH7qSl
PU9m3kAP9OWDI5Uzr0Fqpih4i4p9F9RNwhgoDf6seF0YPwMaTTJUDD4SAWqyuMbciaC4MUbXDmNr
mw9zVfqfza11/thzNyPm5Sma99usXYJnnHtdDCOA7tMbOtOXGWygat6YJo27+QPwEEBzCG4X5IA9
zSs3FEVhenB3tmW87t0s1z8ZxWT7F17ZmesFLDU7FUwQuGr9JGVoC53KqBpJT6xgjWbTrR/sVvT/
TMmgQGI7whjYmaqnFZmoKm9Ce15L1r7Q59jRgvxpydCji7q1G80jWuH9x7f3wplwyub3ICdBpnnd
FclqcsxqEmliVbh+xqPWu1dTo9bgABgp+OAz3P/09opnrhcQMOz/HWIELepk801GCvR8ytJk5EIc
SKoPwqJfsNRVc6F39rcfe3K9kMujKIaI3j5sOglATjWkVbEKLZkXV7u386D2QorRTY+Kfll+sOE2
TBAAXIFA7ttmTarSKH7M9G7aWGv78Rm/AWsIYdsFv1MXJcjQ1lzj3qlm5wFHlWUOJ2MojWgz9AVJ
5UbTp+OotNa5Wc2erpk30UH/bUzouURmNi/kAGmfBTgzLOOTnAu8TM11ScH2VWb/ySkmmqoUSXmD
/Qyl5EGpQQFBSKX4wbgFqSRz0eyPytgYLo190D5oTEqTgH4WBYvQ7OCJrES/xbzMMGJb2W53z/W9
iEcmVaCsfVk2W5waNbhvZQ/bo03KrUV+G1TQcJtWG6+LqkWT328HI481c7SxV8NV8SqAjlo/kvoD
6DG7Fa2I0Q8WJ8LvwBNRIU1d4n7dy/eDLsaG7qnH8DSv9U8SLskHiazTGGq5pu6LeugzRGe4kqNt
AcLZNYH/wbIoqABuK++dBeDts29MnQ9wBvnIuOi8wT7mTE3BuW/lssXtti1D2IyKYRfmltkYCd6L
CrcMR6ZwaNPcj/3c9bmPmrSWMQY+pYxhQ+g1gixbAMFk6Wp4J2am6aFX9e03mBL4MiHWXX5+e7O/
DjF4fkJx92G6IfJ5WrOrUTg+sz8n0WkmH4RmFl9r9OSPeqPQKl6c5YjVwqW860yBszuNsuup4+AU
n8aYXFDMOM7oJivqYqgk2YONzpXdrQ4zSQD+oWuN2e96tPA6ozvp80nMfFzrWwhL1XThFbw+7y9/
zH61/iedQIaIj6N5sPurJotb7AgPnTuYh0W/6Kh35m3jqAhdm74WI+ZToqXnNhys2bQTg5szAt6v
30inyxvcK7fguHFQ7oWFutjb3/jMAwKeJYnhktkHJvsV+58HhJknCtkoK1Fcm1epqw8x0gZwM+ZL
mrFnVqIwByrAXzzlqbB4IVx8FUpMdyQA9XgQTvkk9Fy/HaSTf337oV7Fhb+qegB1nB3GRnw4eahZ
K3plZkHSm9rTxmu9MebpYzAVaAhuVnYpKJxbzmSwRkDgCV+NfY3W7oAllVic4rdz2HJhRyQTRhSU
qRXZzXbJfvPVm9wna3tlQt4J7PNUPhzXk9xJ9Q2MXuo1n1IlUvBVGhanfbtpl+QnXuUw+2I07JBE
IBq9arRiEJg5NbKCiVMVRXrdgiNyoro1m8NgupOMtnXAb0/hNJJxS+b1+0lu7QWxuHMvmHzvLwvS
IfCefM/NZByBramX+Iyt77PV9uorBaR2ILev29ueK/RCZvFX2+dF9OWxSWcsXEGoOF+VZDa3dwOw
J0jyynen68GY6i22mKFBDIaLoQBV4X/SGoUDBy6QrRUbQqW/pnY2E+FJyMu5X2Wf+iKfwTf0UzVB
ra/FpZ7Xq9SOn0kDhrEuMGB6/SfHV/M3wo+GEewAjPGjiR/Ab09Z/6x/u6+C9CFUMaCfZN0vz1Ng
wlZDMRu/13ZYvvfN6oKxWpnxZygkfXr77J57op0mBqSP9sOrw9RZwZxuzDMS1E6WAzmxvC36wozf
XuXcEULoJIBUtMsMnR4hsrumoVhhV5dzFVX4+lzRX+3DNKCn+vZS5w4QRT24ELg5RNKTPM6dJxwX
Qeknk9HqWeg5yvraE7cfpWzSLzWohBzrpmwkdU0XEHwuY5P1QgVw7gAB1EN5bKfx89AvP6CBQRem
X6ufrOADdztQ2gaQwSZV0shtNT3BjPTSc5/5kLTSOLWUBPbuJfFyzRW7DFJz000oafy4bZvh2kJy
Onn77f6FXJ4cVCos8hQuJy7E07GaPRq+VurY42WwyPop7rZpHg/kF+WHBkEBcSgpZP3YmIZJYIPl
IuGJf1g9PqBgCoRmK5xuiNAy15zvIyZPDzJF0jwEIp5lkW5sYn0XIIuTv0u9vPsqOkdot5tEGCta
Ay/7pWy7IcfW2u2I3G4wRbqD1ZmdahiGSRx3MO6aDKtO+rlLP4vWK3/5sqo+4IJt+THKPqt/bdp4
HkXzOKjvureCMVnsef45C7u7BOE/s+l3AWSgH7ugAz2Dl19En5XvVTMmbJ4/jleGnk3HVlnasRNV
e3z7s7xKZuiHMJojyqNqSGA8Waqt13x0NUy4V3LtCDBIEE52XsYwX7Yrx2womZARO7y96OvG5b4q
HUtmnczjX6EwaOFWvYNsYoJEj3akLm8pB5jffOgMw7gpSCWzqGWmd7+owXm/TVVzr9HQeC/cqkxc
FUCUEbbpfg+Q480v1HNnjoPDW0evBho/v+7kGiBwOVvZ0wswNbf7mWrO9rhmy/D/vHfKCYg4JgXx
afJcWpMnisEPEq1Do65EIKiL0jq3xzsPQoNMSm3qfg5lhaD42+/+zC1HKrIHCAqCnTz9cm+NZj32
Y6nSBGAyo55ABPG2BGm0umV7mMtOvxFLHRyEkS1PGPX+MwqWL0/7geSSDW6/2m/48q4Vni0ByaUj
k14ERaSVdXNdj7JHzcqo78agkYdJzuaxrx3zwpTi3NMDyGMeE5CSwfp8+fSr4Za1MRRkgL4/ft7l
HN47Vqfz6j3U+oypjQejnkIKyDlaPP0iOvrM/Y6JJuFsF4XhF+wn/z9ZPM+7+mlbp4m9s3eRy5va
h9KvSyMWcjMfls3UWirEcfhdbnPOxqu8b4OT27cgOmYD0eTNWq4Fg8zvaWqTpLR2kT0ssKP7C9vk
3BUUwDnfef1/RYFe/tB1rDC4VqSubTEO3xez9AALlCt1+Gxl84Ugf+bIgXWD3M7Uca9hT46cly2L
NmaUASaoVialwvnjLrr89vbOP/PuqZ8ACADTpVlz+u7b3Kh1TesIQNXmXqO8ZXzKVyGOempreiSG
f+a4wV5mHrYjOlDcfZX9V5YY+3nMg2Su2vRqQki8PHiNHJsLleFruQsWAmNqmYC3GE38tRz9z6ba
TKQ40pLEpTUEfky1sbo+PQhpfccdQ+s+BOmqfkymjTgugUA8m3Vh4w0W2PSevbbob0qvL9S/b6AX
P8p8uYHwKPVw7Rx8jD/H9YhWfPpoYrF8GPR0u5C4ve5E7C8AtAKRDDQUycXLtQar9cau1/1ksVN5
NefgngoYyKHXBf11w20TQbSwQo5MgcvqQpNKtnV1YROfOTFcbDZd/r0rQmB7+SP6ctgqrZ/I8Am3
97arwUcbu/QG1d5LvjznltrZZkwo0SF+lea3chtXp2FndbbI/kxCyQNW5eKz53Yf3z4zZ04mGxes
/s6S58Y+SQ8Mh05aAXYumZzJPjRp1j1tU+5d0JI5czJZYwdEgl1+3R7efAaXzkjWixTV9lnPRXk9
4xbyUPCqs6gKpPvj7cc6EwZ2CtIuZkAopCX98luJshFeprd+0k3AlENvHorv9eKVy9fcaIBc2V2Q
P29jLZ+WGh5ypNBQvXRAzu3anfmLVxxqB+jynfwIRJu9aWhnL0H5c/7ObC69GsceSzpfWW0ZppQA
eQiZr90YSIzjLRiB7Wb1MdG6cH5e4TEoNPbWEvF4n1KdXr/rlqJ9JXUnCXLan5n0rdBw5upQGqgc
N30tHle5aZGDlNCFcPw33p4UBbAlOLO7vgkKgSeHxsPMzZuzwU18r/e2g71M9nHA79UPTWVa6g6R
y34MLfil111gpR9z4aUfy8Db3q1TlV46wmeSYRy2dkQyl8hObny5LVJKrLyuUycxm3HCQo/vE84Q
H2IXWZSj0Y/9wW/G7fntzXjmjCGR6KEkCDD4NQucCx2Q/NC4SSPd78M2tLdwEfILnZkzVwaK0mCe
IX5jZnc6A6WsrGGx82iiwJ6s0ZcB3fBVrj9w2HSHw9tPdHYxQBpMXwB4Y7Ry8h7LbPckX+lHl02X
tEi33Oxmt3Ewzfa/Z+t0oMFpMtLe5z0nn2zUGzet3cVJ6OKAzmh6cVx1p7pwQs7uU5JWKPOERUQK
T7LmRW+sOV1LJ9nsZagOvt42KP80dfmUDkYpomEzyjtZdGUV4WGbv5M90KawXWbcnVu9QZH5398w
nPbdOYzp+auRduB101SvFTvV7PJbRWOpC2d4d1WsK9+WF0LbuR0KewV4BYC3161FepX2svmTm2iM
9yLBLCnC07i+UBKd2zWQbgHcQiwmlJ58ShuXIdV2rMIYH7Ke5cxRZQ/rEfSN/D9eHyx84tmOi0Lq
8uUGRcqwd/qWpeADVGEdzEsSlEsQp9loXFjq3Ltja3KD/gVNn2adeTFqWw9BNNE9rblRrAfScblk
BnommCAqszf/mA/gD3baMgholfjwwTlyRRP8EtiCp1G6CTGHm7sidWwATf1FjuSicdRsNcbjXVvF
lj3T1Hp7a74O5vySHdy3y8iSbZ+82yljYu4XhpN4gKjuVVUpkJXCzRSG115zZ67CvFQ/nFtyhz/t
J2HvL53sHBfEapGRIiYmTLVreEu77A2Uq2OGueTNYslL3dzXW5X2ALB0PupfW4aT0E0TXTWWX3gJ
BAIVl82YHeknOYd2BFH49us8uxQNCYTj9ubx6XTZWnQLhKTjJjVWlrCmddxAkSw9DlOpX6CI7q/p
ZTDmqZj5kE175LCnahlkYAyasepMrH70Dnq6qOMq1LNRLPahKj1aormfIp01YNCwlpdBdzsd7tX6
1H87v991QXO/PJV6aWk58B8vWXAmAgORjR9wzDJudZXi6jcY89VmjZ0MK5yXitBq8/kd2jyXsArn
Xjh3Hd0wICuvy0QFVa507MxL9Mlojibkisi21vraMJnXv/1tz/TBdnAhX5fYsnNU99/y38qtA2EM
59tNAF0joIoAmPmzLvOVosXXPtYgGK40pwk+jOPiJsvSFkYooWnebbU+346+NVzJQpVPnqyWP2//
NNszX38NtjciIsgJIjx8eo7t0ufRwXwmaZUF6pn0q7cfZ6c2tMjSLG842puLgpmHaJl5B6tHgJRe
tXUNd4U147jkcsQBunUGFECKCjSg+9j3Wjv1d05lO9UDGf9UHIaGPz5U49IVofKq4Q9YNr/7vbau
yI6DAYL1Tuhtad4NAdPdj05BRRBKTOr9G7NTGXChVe+2b3kdTG3kTja6cZoTrNjpuFZWPgP6GeZY
Wau0rjTPaoxr4RvCioI+de0IfW+Z/vGw2WpAHCyIsUVMsrPyflLziEQp9PQlVmjGE47sTj7Xbl5W
RxD5YLjyBmG6KNPQF4laXzYiJr9lJjEhr7u+z0tT0bjXgqkOp7EcbuRazGlYwElYQmT8EbBD88l8
8IuOCco4DSjsVNVqNJFpFRO5J/BoH6TRon6MTqfcqDBzmcf6IPk/xyLNH5DOG+RNVQxGep2lg24e
cLEDtz1lwTx9rqTVmG7s0Rz3nrd5NLJja09eeugtgN2HxS9WrCHA0G71F+AZfn+3lIXR3s6ls3bH
saYk+DF3zaJHwNtdFbWLaXeHopWoYHXIfo6Pet1rNTqj2/p9HJzWjmF61B8EKvTaDxw4u3dZV1l6
DKu+deZk2iajF6F0M92+r1e8aqLBtpa7nRsFmkIJ54cnTSd9MNyJbjcKd8MXxx1UFSMvDHjMEDko
LJjVph4iB4fqL7ojusLwKjU/Q+vPfxuWDMi4zGW5awbImlduz/Z5goDbPDPi8IaQbn2Vh8jDGF/X
1NSm95C1FiMcjVZYd8x5rHeOcrcZSSy7/CWRL+0/51ldr1f0m+c7xLG65mEjJOSHInPMMixVtU6h
cNzlBpMclR7nrVOfkYIxg3g1tfnJSB3nVtcr7XOw8jeaxetKDC68JpJrnn7rKOucUB/TSsWzWDcU
EQKj9YJQFl6+RdBMuueGWW4W2XZvPYw0OdSti6IPgoYrzxhajbTWqLcGrLdy7pdP3tyKZzH50oyD
pmRyoYPXkbdVOjbWVaUVlrwulGx/Q7Xq57gVbfWjCWQ1hFXgjFbYU44eN+EWzwWyId8bD4f00NVr
dMIybQ4+FVOuG8y9KkOGmZLLo9Zr5IJl2RdTGDgM50I5uIVxtAF2BkdkDvF80SjD4yVNmbHmyjOo
8YqmTURJJ/i6spo+5UfaxX2Jl/gvMfvGEBtGv3yS2ermMQ49/oOLSF6rYndcLO9xMdLGjqwilc6R
6Tp0hdHuc0F1Jg39i4U5MqGydrPudoQRkWrR6ApvjS1o0wD7cgekVdvveMTR9qiv5ykPUiQxZofM
T1qW9uTZfePd0m8TnxrBnO/ZX6saQ89Jpvm9MZaG+3kp1+qaZBU4fdHlE0jdoV5mcbtUmZW+98yi
GO9Lp/e6CIXJ4JZJuSgPmRas932gLz9UudEDgziA6UBpDPZjn1dCf9jQogq4CtGG4Sat7Z8GI5Aq
gq8aLDeWP9nqikHkdLfQCHDDGietLOzQfUFFEii3eCjKBSRlqgYcETdIImFqGQrk2Vi2X2a8GiE8
2HKboZfTm3uQ/VS/09B1T69V2lfqIOkoZWy6ZnXQuCu6p75rDXDHK29scLbhwzRU3fzZyGVaHzKu
l/ebFKUH3UXTv7u9P7xHUBdTY2uadANudydgtdKWWkPUrTcv9IXwHjzU32z4Psiv3Rk9KhuPMPjE
123UOB9W5o/3o8vePubEA8CiY+VHugtPJ0INfFgj18J9K27Rbly/YH9VrcfMAs52221GgQ9MthTd
l1ybhHFlw1D/kMu19Y58Wz94R7BfZYTbmXrfp122RGAC5/m+Xz2gaKjCeCK2inGrkIpA5jCsi3Vq
QnvQ8zryuloNx7oy3ezYt6TThDhD1gfLRBCfhMTojk6Du1lUZAr0l6pM56e0F2GErTRrBOCp4kIa
eWzeFduw0Fvr7mkB+fLD0GTx2/NG66Fu0I6BztiWv4ppnH/pleeWca+yyQtnmAV6PMvV/kCnvASZ
amw6JBn23xcC8tTEgezWb4ExpB+Uu0y33dKufxbfXZga16v8pKi7uSfaRYgQ98Phy2xuNe7MtbaN
x7ox2k+eNfXf+tQoPtBLzjG8qer+gLyngSFGofzvTkXPGIPbtqjiFumeP67PXOAm1XPVJYZsuzye
Va6/73ytGhL0nYt3m/RnN6pAlONxrfCZixCUyj8hvN17FCXs6qjUvaZPBPDPMmbu7a53onOdLzmQ
oBRzCOnpISLey5/ZZ2KDkhbGUT5kwvsRAWQ7dEYHleHadbI7u277KoTVkqPTvooxTtXEfeZU3kYr
WIiJTwY88LFh3sKUU2TLFmltWfzc+nSzDxQVeAnZwp6+q6wz+i/L4jefmS3OGlSkDlGe1sm5aXFW
0rxErn2e+DhNdNwbVvB9Vmv/08bFxj5wFTX6t1Utg3NMx9TAqyFfdfsghr59Z3rN+M1CYpAgP5vi
Xmqj+ZV+gtgix5rkElqK+iXsTP68q75bCzcepgXYSyjqrfdvPLjSFtywSY1hNdYFshBo2yFq7nbt
47xli0Pru6lllE56mpBKel9dir0qosWWfvRbhGwjfx2m8YEU0iS+1EUPazcogy5eNW372XpKd8JO
YrISj0AUqB09d7VuFmH6ZQxXfzUOi1Yv+pWpnPF6MoTnxFpXqvyuNr3taVTdYF/tZvIZ6m/b8nms
wVNGUpiejHI/qGq+yEDBXY1Ac4EiOZjlkS/07zBy29ZrB4lUav4s3T6JLOcpA3C1T01XzEZkuzMC
kctqNVoOJzfd3F+tmIbxy9tpL5n3mbQX/1UaEYgwgNc5KV8bMoxN+aaJulmuPfdoq6XIxhcoiLvb
aNXROEq9ikSrlIrcxte3sJqm6W5ILR1ISIsB2WHNYPxhoIAvbcIV6T+bE/YrYUl7tQztTFdDPOoc
Z3ap1eGCMujB82qNG9JQuzpOXHtVhpembYovdqa05cvcDmYV9XbrfFV6ZfOOtKICU7n1LsK4KfFC
R9C4xPy5Acy/jaLnylboWZCH9IV2qMxApDf8Kel229v7JiOpMMY472kKV4iMzv77lJH3+jQNnl8c
NNX0/tUy1PnD2Our/X00rMXCQ8dEoplYZmRRT68BMYqcs5XFdR9oTajDjUmv3GycyctSY3oKgqnb
9Xt3o553ZWPI5Zopr4m2QNEudHiHRnMjXRepjO3CQsvPL3XNuKKDtVSx0jLHPRbBYrQx928r0Yhw
h+56WDyifWaaZf9OuQYaAgCph/KTh8SVFvpoWBa3UCaH/uD1do/eCQ7FuAJZIM8/2VQP77cFeG9U
usKSUS/LbYsyC/Hq0J0YrVJurvrD0viqvgdJ6nzYnKDsojyAMHdQeWY0ByPIOpyG0ZwGz0pf0r7u
Vbc9L8tmfE4RFeEWaPo+u9MMb2pDWutse7vpGiQdiqYYr4AQDQ8y2FEjiCE0AVe0uez/ISJwBxMX
Duhl9NnycE21zWcAkfXaQaixEJGHWg1lknTKKWr7YHrULL/xwowjJI6aGHgHUdWt1se2d2uZhU3g
zgI7d1kP75q0GMY/5Ta2X1y9cMlcHHv1bwvDz+5QMMSxjjSukhGggfRmGCscJoNW8xG/0+tuumtm
c3KuV80lZ4Il2nwO2npwQZCbDueA+eMXNUv3pu8XM7iaVqOE19lk642onbEL+8JJ1RX278YWC9ev
v8oCwhEaaMrOQyzorQ/S6YNvZFjlhyUYzNuMGYgWydxp6rveB6AXjl2rBdeQc+V9ba8wveZq88pr
lLqnNJoqepRHUZfcWQ04yC7G7k/2IUdVR+plMP13VY6cCnjIFhmjacjaPnJV0z3bNkZdHME6+Gln
TT5zbrbePnDP64xCsgxkPJRoY4tMMPgOgm2depJ6a1d3eg07HArVmn6xm2ZrEAD3i6+EJ6+O3NrZ
PgZ05P6obdC3w5DVy8dqW3p5pcF0Fcg+W/ufWS5FdaxG5T5lm9jB4ronqEFbp33Xq3romLk41i+y
j027X+dAfphbRCVDBbtSP9R+MVQwCFbPu0p9WVBpNqjiHzvGxL+12u1XwPVglEJlNVaDnrmzPqG2
NbRRTnvDDC0U1Jsk6NvxqpiaIIgEisddpK9BpkdkD017uxRgZJD80Qs+lhRwHrdAWl2Ya1Z6KKo+
DUJdc4fqSDJpkVhiZMtH1ZyjNeeSxqqRLrfSVLKM6HkuDWTEnmma14n5oypGn+lKYE4fy7HzzJiJ
putGhkPiR9O7xjQWv5qv2ZTZ5pUzZEuclqpH+YgGch6JbNKTarQWdWjGUZNRtQKsSBYzQwjdUGn5
QLrvfm9MmY8XJg5n+kN7lxoNgH3qjJ7Iy55NF7SL4WyblThpJw7G3FJ5zxRjAdIpF/pDZ5ZiJfAX
mN3g93baEGPa7BZpPVlofDopPYhZ1ldwat31UEnoVBcat6871ehCABC2karCP+W0i4r6JHYZmm8m
mwJ1RIbl3m/Cdi6M/M7EV7ILZlAM2Ax0YE7ia4l10VAPmQ75Wy/uR4fjWJiNe+eskC6UrvfRatXG
P4/Y9gEjEikMzM9o4qK2k3p2oesJNirN7WQPVdIF8pK0xrlHYwDCJBdzyn389XJn+IANTRtvnQSo
pf/epBlMK0JMD9jF2x+HIdDTcM2Z51+YMJxbllEbYwx2iIe688tlRdaIYiuknhhWrz9qRQmtt3aK
o6JVYEdGBYgr7IJSDRfWfT02Bpe7zxLRfd8F+0++pFJUDnZeGUnjNXZSaaWcY6FXED+slXZxmOlp
djthn3FXSs8YLjSrz50NILIGQ4YdzX868EBZR6+p/o0kqIO9oZUVDyinNGHvlpd03M4sBdGDuThu
MiCHTvviFK9NrQnqVkw+5jij5xR5aTpdr6L/Z3VEHgjzIAZgtsEk/rTb31l61uXz4CTtZDmHFB+a
Y0YcfXw7yz0zL9nFZxlym0z0SHRf7phONFKX3ewk8K00kkdH9p8X6rcPVjqPRxfl5p9vL3juDe73
yo7645I5PRnKHrtmrgPIK/TgDoYS5t3ceqie1tUlofkzu3I3v4H7is0Tjp8nz7YoRBWwaLYp0zpj
OGz4bxzSfk3ba5Fq0xXKxT6ekGJu6SP0Rn7Jtez1q92hHPuOJDqgc3VyBzTVRKnQdZBnRGYfPb1I
b80aHpIdKD1GeHi9EI1eX9qoWyIywfEH0/jqU9YGcgsoFFnJtvcSwURMsamy4EIgOjP/ZhmQizwR
Q6hXmkiG11KdD6WdABGXZTg70/Q+aMt2JLuc29/AS9r369Q6V1WOym4YuGXv7mRqEw1Rq/z29m56
/YmJRKj66mhfcu+cbl9/w2ndoxmY4PXV3QUpjRrNNOUNDXDvkV53iaBoIEPfbqqrt1c+93XBjv6F
Xp0ZUYt6mExvIiBPo+k/LnIxKLbX5mhLv303G6n2z1csT7qboYNXRE739NzYOTKfcz9YyX6OucRF
F/uDVRzrtPueBo37lV5BQ9N+VMe3H/T1gcUogdO6My7gnJ3erlqpYOdarpm4dbahBefIeDErn/au
vl5Y6nX4Yin6uCgBklXh2/nyMqLHV5Wlk1kJuJ8trpspuxek1u+R4i+PlcXsX7me+8+5DshWrM/3
VGcngu1b7D+DN+WuUye3Uk+EPQxJINOfzqpfMis5s1vgY/H68CPFhuwU0NCrvCuw09CTxRDuEPly
bn7gNy3ucXYIhsPkF84FaveZz8ZugcPGP4DpTpOrwpXYHWTWlqwV+bzu5AV6Ym1xlJrfXMjjXg+L
dwdzIEsBlxxTj5PPhgepqTpHGglOQNthG13zx66xdwW5074ZkSaJCN4jKhySdhc6whdupDPvFr00
FxkY5E/Ifk6WL/Kq9mrmlolCDvEwKrDslVumNEm2MpKz/X8cCABae1Por/LMKVCtqRgJN0LfEmWO
etRvVYceaqESx1H1BTTka5VIkkg2545B4wVzrb/cnKPjzq0jXT1p0o6TrWve9LybVQyhMefjz6DG
NAqFOKvtw7IMtDIini8CyvRovJNiqOD8errCL3wJ2n/OHPhppAwoaO5Yk9PXYJPOupJOABq9hfM0
Wtb6w1BLWcWz39s/e4MO4oWTeuZ64KYHIIgCIH5GpyPyoYbu6nr/o+xMluNWsjT9Kml3jyzMQ1ll
LgBEkEGKg2ZKGxhFUZjhDjjmp+8PyuwuRZDG6NzcazJKRAQAdz/nP/9Qok6CdnQYdTXHy2qRTOrI
4WpLAY0G9Ntv736vsGkQpdAqsCFhTsYecfwEOG5Ne0THdAC+9jYJTMdktur89SuO+nBq2qlzklhx
8u5lPmMLZvR1HZeN8s5l1ryyom0HcQ7z+S2L/nSZaT36E6NuOXiXtdwnANoHU1fOzmjVOQ7RK5fC
qITKc9sQX67oxuv7vN7GM3Yrb5Pc729Lo8expNHM3dv395WiZVtJLgwswgNZUce3F7mZEoq0loPJ
XKCNtcRhHuaI2jizR712HawHkfHwtWijT4oxc86qvCa95uDMhXgH17+Jl9HUz7wtr5Qj7IEIIRG1
wWA9/TbU543mSFs/uDPvP2oa5DX7eSkKc+8XrRwjpx+KHwtVIaNk1ZTn2s7fdMpj3gzJKwSmbQc1
6/L0HUGcYQ+puxgcZpTWocIuGfVK2QC8MXmsJLDSMukhlHTzAwYWjMnRidpPeMQFD4ErrSe9nKeH
hFh08oeYtd4OLZB9NGebnfjE9PJ7aU3m+GgaA6Bux/g+1AdotAcLg4M7izrwscx855s086yNCVrX
VOQpb/jeOcV6bamy1/CuQ+MRywXY9EyN9MpJAGl3g2I2I+MXGT9O4QtVQvY7WAQbAHjPmJNrKXNf
8K4IndlwpuI+XSZIwvyt6dV56Bv9a/v5H6WDqi2z8V3EecOYdQzOmNTbWiUjrc7k4e114pj8rj+f
7G99LdRgCISw1Nl0jq+FoVjtMxmY2YcKJn4KVP220rzZvF1LiPRR0M39NY4LhBVoaZ59gz05DVdo
x3DT6xl5m1ExiU48FHayeLctFOCog4v8OCeEwf/snCp4p0+90ufQbzPXBa2dHAwMR8coY4wrnOxO
ZbPDlLyTg4jmLTgsSis3SZGXe/q3dQlW0gtxDe33c6XjjGrKtptjTbmVirRNbRUSooakWl+7Nr0c
Zn3+6mhmBku2dvlCfe37aZwVk2zup2lSe2fux+XWTmrQQ4W1a3BpT0Fu3bdmWgAUpWOJxwlnsTyA
q+fphQCUdC/h5SxEEvrMWj6//QROTx8eAOeAAb5AOu1LeSSWKpXGOhgOuS99DB9wV7uwkmSorkem
7eMlUL/5EIhsTs8pgV+cQVx6Y6Jv0nawP8hhx8+esBTT1jR3PFh+l5aRn0miorJJpN91UXpjlJEY
ol25PY7SB6PXjC+sThzN62qFHf8f3wUgSJaWDjwBlXVbgn+88t5QwIJn5HVQKhljgYVCWBiF+xTY
MBhcWcvI9lR6ZvN+0XNyA4AoYMbBkYPbfcqcJSgAtF2K4TDBixvpRNzgzqgBwzF5mzA1K+yZEUy2
JEK/qecU4USbtr0ba4VUcHSMtDhnC3i69D38hLbzBIwGeI//Ht+HrMmLHLfK5WA3IrhLB604+Ppk
xWuryjO72unRxaW429sLQOFjvuDzVqhGqfGnFRhjKC7tvq6uJHS7i7cf7GtXwS8GWjv+XNh/n7RB
dRmsiWaO+mGthjrO1hK1cVed05e88ipbtOu/s3i4eS9I+g4mT5NfskXnBKBvzuI6voC+2nntYMRm
uUXTI68ReXsdaK17azTNdGbTfrmO+QRABYAk+GOAWh4/OTEpeDr2oh+GqUouYdjlly0C3H3uJd6h
tLolEm66nikMXhTy20OkvWQF43ZK1XxS51gjBnfVhLkiWZ3wcczEI5ZWQ9Oc7Ydm1g+jLFubQSEz
FsNcFFZ8tt5ew6/Lelz+GIhmXqp58CLxSTnz2V7I8X9/NpwVEDVwtrw4xqo0wKsj69dDZVTmtSgm
d5vg+u0PbyWlBhLLWM+4wzEtjdU2KYQDFKzNQR87O4ugWKdNBAsUS6hFTk0eomWqzcuup7qItJ48
0NDF5KuLrB7EPUqyyf1qWcqdw05iPRMPZqvuXXqJOdIhbXwjU1hJfLXbkakl47THidV/N9dZ0YXJ
Vr6EXd/WTain+vSLGIscyKf3ijx0emZ0YQWv/t7Gxf6bPvTyXHDVaYG33Sp0AjjG8JhemoHarkzy
oFfroXOM5FZ3Gu9dXaSkaNhrGfxsYOH9IsN46Pae6NxPb6/QV3ZB0DZaT+wAQJxe1MooyEzF+lkP
kHVzsfMW0/lVpnhThHZZe/NGrkru2mIoqkixOTbxVjR8rfqZ7AbD7gEF3/5Ap30/N8PEoQJIaiuA
gB2PV5KGkMAO+l4/yFqIfN/i5jBih0Uem2FhHB32WclA1oDhVceLbeWwdXmJHt/+EK9sxPjPU3Cz
eQFHnh4Ns601abJ000GKrgCW15edrpXJRwo/eWaLfGXnwPGT+gsMk+L4VNZpqyShuF/nw8pg9K7t
S/gddSujKZX6VcPOH9dlUf3rJv/X0/zf6bO4/1eJp/75P/z5Scily1lpJ3/8503+BA1G/Or/Z/tn
/++vHf+jf96Nz10/dM9/u3mU6m9sGz8f+1w0p//m6FdwpX9/kvixfzz6w67p8355Pzx3y4dnNVT9
78vxmbe/+f/7w789//4tnxb5/I+/nsTQ9NtvS/lYf/37R4ef//jLpaD5rz9//b9/dvtY88/i56Z+
7MrTf/D8qPp//GU4f0c6vwnT8fZjmLaFmE/P20/8v2O6SytGsBT1CoNT1nIjuj77x1+O93ewPn7G
4JbCgv/99TdAvt8/sv/OrwPlJKFzc4e2jb/+7wc7elb/++z+1gz1vQDAVvxiVsAfRTsKPgRMhBWS
YMRhQ3t7vELQ1WD0lsNkovS2woBKO05g5Oy2XPUzx9rJYtwuxQYOmLYNcUi54yv9WZiVHF+rPag5
MpFOQMy2zD28xfIdRpnNu0xnMUxdXX3GzsK/QOJ91tPlpH74fX3PcnCxgEK56TaOrz9MVF811IUo
t8s0uzdMrJZMyOX+vrBG8Cotr0ebW7BkRZQaeNlEGRyaj541ek9p4SX3VD6dF9NS6pt9mkNg6Wp0
aAuSEirTnqCQurnwjGL61W5+iTGuMG0WYZuRx51W1VlUjALKR9a1zS8ihtA11TgVGNgdtdkn3h8/
3ShVyY/UW8av4+iYn3XC12+CEU+k3dRU2ec/3tF/vwp/PnpgkpcP399E4HSI2xNxT0rERepJ5y4o
Aqc80DMIKLb52IwOrIRFOjWnVuHaX6GOGI+VwqoeVh3MVVooiazBXa325wrTxgyLLHH2WkYvHWMT
LJ9wLoc1GYyyTrCgxjueRKDUKS4qGOBPxoypz0XqlP2npDenjIaqqn44A5nGe230u/nS76V4mBH2
igjxwfLBaesO4rSfzUOIaSVOwoHf9U/FsMyfVMlRvtP4FtMtlNnsdpxVa14pWNZ4FCcDCgidia86
6ND+R77QXK8wjaTLiMA1+25XToG7hB11AgwzIg1pU0to6TrdZxlCnzXEQQ2bRn71hUdUmrL874nR
+uWl8LJJ7mD+Ges+72bPi40kyD28GIf+owsCm96jjJ7NKGn97NHrqJ4vTWE68wX5o/jmu52nUKEo
tmXCgxJLhlI5uAnpa263qD3wV40LJ/ftcLXJgQtb+EfDgJIoGOwI1iaeenA+S+vdqCWBd83Wr9qI
OMbqA/rfXN/hMdhQsAKvwFjzq867zI05MJ/4wq5zvSQoAOFoeWn+vkx8b7pJ4HwneB/gJLvfHPWq
PW6nlEOl3pjVAdfPqoIDWCpz1yMaaO5oqiAgi7owt3yHqbJinEG6O9NtVhFb0DiDiMlb44awqVTy
Y1jtLIe2anlpxEPCFAduL3jaOgV2FhOyCUyKUNWfMLBE1bTDv2jac0wSRaYvPlnwb7/8r21GuH0D
w1i4eVDoH28GCulIOVJ/Ranwggs3M+xYuaq9Kw1zXMNh6ufdOmpiP+oFYWQVypu3r38CBG2bEdpc
ShIcEuGVbIfCn5thbwCBVD7u7LJIm13fCfvaVGQtYXxhXAgjOOex/Bt6Ptnog60iw3QCbY/vnDQV
bpsZQhr2EE0NZLbehlTXzU13nXfCfxxarIITc7XjHvQxXlq6LKjP1g8xQdEDHzTQsxRJRSChZl1D
nU/P4YLGtvsffz6KVngvsMbo2sHIjm+IWevB3LYV6mQtoSgJFudisAp7N+nlWIWQ5Y2IMja7bMYa
0Qk0Z+I6e3tFZKj1F2rQ9DOn1cvTgrNax2SMWSZY9mm32WgEFCLTQVOEhtCMxmJKA8jwxVmXnZeb
MEC2Q9mGfm3T151swoYsnUmHIEKG3jTeZ1Whih3bGexbRFveszZDrg7nwnF11DcZwo91yTmqbUSx
VWgMU7HEZbdMD8geLGNPmF2rxx522he1ppIaTVPtnAtVfvnyQrnaOFGonzfTmJOTlABGxxuT7SPD
P/xhWCj/kjmpaVCb7GO+avbF24vlpCdngoNiHusLHSoWvnos2OOXQ/NKMaSQnaNRq+wvbYJ8Ocw7
4MPIT1crdtupyS5qA4C3CAhom6YO0cnUKm3/9gc5fimoW6hcgG3p9+lEGXGcrNpsdSQpMPjN2zhb
vK9wQwh1hFWf3r7KidLyX5fZLJrRHjM0ZK84/rrGNEnAqrwlFshxm9AgoOJjjenCh3yoFtQaMtlD
b1w/Y3cxvqO5Nc1oRncIal64ZbnXDF8Yl2JuH1NcM8/lChzvnNuH27opUGX8azZv/pONRPoFE9Ik
a6NuIq+wdXxtN1dGdtGU4+d0KIudb49GnLRldq0vo/r49r157erbJBxjri1M1D4pIvPOhGM5uDLy
Vly/dn0lplCUOcQg3IQV8wyh3ZSjif+6IXVmrZD0v7/9CY7X67++Px5JmzHT5gHibp/wD3wR5CSj
yOMdGKGUrFGPEAXWbtHO90j7SJIvqvwSfORcKNDJBrldF+hr4x4A53F0/NYC/HFdqxWuiUcT8GVh
EcGZmLr+uUohP0OZTcsbajVvhw+bcQc1tSC8Ys6meZ87iGNi4aDJ2GN6ns3x2zcDwiNf93/37d8f
izknOBUIHz7DpwOlQTBhZeiJ26Gc7tPW8t/n2qzQ0hJuEVKRdbFXIaY0137kTL91hnoXlHUMefPC
z8qZGFAMloGRPMIdUroGCHkgXCimV6w+QrIy3KfaFH0eqczWRCwZJXsxRL7swc2gu+8qRUUlE1ld
cC/WezsNvhapnr7z2EXI4dT8zKKwRUOWVU7Vh1RCwy8nC7IHmxAxjBT7LF93uiNVSgq93jX7ZpbL
k5YlLdmCEwTTCa0Z9qx1P8LqLcle6BrX4S33F/kNva5+p0nDr8MasRaejQ0Xvy5HH4o1IqrRQy+Y
5HcILIssVNIwDzr2r+pAGSUFrlamO4U+9oIfMVCcErgAeKeHnU2OUdQsy6iFwK5jQy1H/MMFiupe
XS3L3O/rXJBNQkXl/1rTTdeBoi/47BpDwLyXWn6OU1XOeMT2bfdsJhkqTsupnTVGwZJfESBOgZXi
LxlX49B/mrGVe6iSXD37KfrMaHbqxokdxHjPGb7RCcCxS36ApZbRCZdunn5wkudduHJIfmLuVs97
dw2qDitOa/LDQkcmvS98E4qRIYzlrhkq43nw8Zf3jQzTy1IbrU98meDLNmKkKoQCh8IICWHcCTPL
wzwXqJO72bSIA9EwNQqTvi5Lkjf0vty5HmK/EDd5pwonyVQ9ZLNo/dtKWvkDGqtgiU1j4YHiBF3K
EMlG18IIyoKLFdP3PBJSBjFSjWWNEsIwDsT0eQwTYb/w+yjtfy5DuX6xE5ZYOE4OTO0Wek+oIf4z
olIuYxe1BBHw/CpVfPHFMjwWYx9AIil0/RvSbOMnleXSxoNRr7/c0ksfsjJjnlvqszEflgrZGqz0
xvrUIUD7JoZJfy8winivVZNexfpiFVe1wHc0LBvueWQGUzDTTq7zbT+u5OdqEvQK9eTgPUFFqKBz
1ySkwKmwrSsgNje5oIylocMhc0CmIZ10vE7tkY5Bc5VvXqhZS9P9SHEMIJSVbhKPBC2M4eIA2pV9
Oc9YDmbEr5D7ZPE1Bp9UJrSbXRkj8hx4N5MWB4A1yehUDFe0j25d9gozvIR0cJpEkxdSCt2IRjm3
v+xqzh59gVFD5Mwo7aIlL3248NA6JdJcUAnu5NCVu1Lh53S1dEQFRW1ZEq68mJkWlVm1FGHP1v8j
0UC3Qm9tXXnFN5fz7bA4qQGTb+EsHixyHWJEeIUe94mRGOG4WrRzoYEoVl3YUiFsoRiTelT2rq3i
IdGXBkEB70lImHpq7StTkB6z9sJ8oIebisjPE+u25GUFDdZ7t7403VHv464vXLnDU3iLIG586xNa
VKTOXloGt4Jn5Me0VroEmpboXMwg79+1mihVnLq4o4awE9HWE99rPqS5T/YPgLVsKa8L98ukKhMB
cT+AHlRNUjzYViVI/9X8gaB6yAPfpei1JEYKZzzNbi/fa2OrRDQQguZeaLkW8MzhkF53a5rV6L+l
90G4XV5FGrkGeVj1VvDNRI3zqyfV5aF2mvWTQIq33dd5W3ZWoD4ty2ryuZHyNTtj1kgIQHVoeHvl
+do3g1B0GfUokTjvUCnf46O91vu2yJz+EsTcvIFPKv2du3Jrdo6svGiSY0tfKUf7Q+BUsxN7na/W
mCKlZdZQDtNHxu2BHgro/MvOXhi7hPC5SC9I17F+l+PRInlj+wwaUSD0a0tv1/txzquPuj6RJEUW
XVKFJRAynT0JV+IyKEAPowFX13kH/0a7tBgKZpGaXeNWEtY57wEG0ktj3d78RhXpT2Z7KZF15axf
5bwRQVxXnWHfAA9TaZP3EAxQqUdN2/u9y9mrKpvGpFTre20ym2d9tYqv/Ab7l9IS2OXF3Dbf/Lqb
EE2tuJzHOYl2DWdcLpn8+7aIdSIemtDKdPyZc/ioHyZkfNY1IaVmPIDuNne+KfskEq0FeqR3gfuB
WfjypWjm0Yvo9OavYyVmebUoXpZLWw0L4rGxQ+Tk9/SCsZJLVV3OBt4XMZNj3EgoLddf7JzGLTby
NHWt8idAb8RiebwWmEACgOsug6cZFaTRkaXNoEVU67BnKFWi4XZSWZp3cNaG6R1R2uq+yhLlxqsh
MF6Ab6QY2ndooPHPkfV3cik8RGAVSigvQjOhFfFIiOJykbdpbd0YbRMYoVEQBhanue1pO8tcxzla
MsefI3+USbIX+jD2kQ37mX3DyNQVK8e1YtRi4/sSTt/eKHP3S8t4+cMqjLVnOlgTmz0rTsLMzHRg
N2sYkDKtpCVOQiN1NpH5pZ3AUohU9yFPXKtBSJXWEfj4TR006rmuKvnVaKd7xE78zPKvZIqyM3q7
dnpZyjpgka6xpUqaMLdOOt5BaEEON7aP8M1FpG6wIfQFPtq99LRroAEypvpKjyGc6rcu7OQzvcxx
E/e7cIP2gloYQgp2dtZJHW8sZqUn9Ihk+gXL7ZqRuaItnR27w6DvXTcvzjTUL+vmLXcDhsDveCX9
NF9eYso1QTgnyGtu0wdfLqSKGdge+Szyz0FXTOymSfX+P7/HPsAmGRSYF6J2OS7WQde6ESmmilSQ
y3dVMGtfC5hwV2uOYm5OtOGgYRHwuRyluWvsxfjPv/M2ejdh5cFTYw51fHmtyf0K/xMuLwoNJKHH
0WqaxsvRhu7jZYaM9KXUD29/5982ciclOXgCo9zN72mTRx1ftbRHj3D6UUVWpcafDa8AI9uxC4J4
ymXT73utL4tIA/lJLhp37h0M6rPlMetNkiVats0mxheka3aovTdfGyd38BwehpvAZHQWmR6mzJE9
+VO/L6WhfdMtxVliyurTusgyThEvRsNaIvzCh+cmcEZhYN/h4QBc4wqC8Z0axQiQ6c8SWzq72q3E
nKaxD/I/R6pdEjdOAWDVRaAJ7HhcXZvDSc/nZCdwVLTCt2/Xy54ezhKsbkBcgn+BYI7vVlFjBcAR
PEVD1yRflyIvSaKommU+c53t95w8FY+eFc0TuBLuZyfYgcaVyapKhijvDYt21bc5e1G27QYh3idk
hsmIo68j/6ibzn3HV9Y6S28bMfFKMJ492Wpo5THmslAessJwmrXT/jDo8/DFruz1GmaY//Xte/rK
d/WB8bEK30Yt6NiO76mFNfSqYYEQGY0VxKWmObuSGizUOr//WEvP3xkiW/aJCNzd21d+5WlyZWiF
v69snsqfVqNqcIBBLU0x0sWpg5w6wRz6zNZ9gqb+3jx9Jln0PfB5WWEnN3RCsVQ5bTdGlczqy5RF
fmMRmRfBEWk+DZXXbZDkjwHe6N6ulRZmuZd+DghUvGGTCa5ULcpD0dnNozM6/hmI5Lf28fhNg1TP
Pgv9iaEzWNjx3a8EZV/eVcT4mqVBwFMvMKqeSIJCout05VPuFIOLnrdY7wpzNuqQWBIaTpktJgJ/
zRxUtCwN6XZDNqGGXb0MdqQk2CEk/NduYlj2OTYk2Krl2E5V5Em9/QxfgTrA+raPzkAJ2+BTS852
NmSNd8ocBa2OuNO3cF5YEP3GgzT6n7rXfrRzZ0DZa5RYrwlff5KOPX/KrZnB1Kg31rlQRq76YvUC
eLKBY3+LWyBgzPE9xdHJMZoSyXlA9rl1NerdVllNwnp0fZchTyDzQMaVqeVfsPFN80h2ZetHxpQX
X2rdGvJo8o3xfdAImvUJO19jKxCxvgb+zf07ZRnZM+ycDHuUCv18GGQ+/LgEZ65lu+QCjKJp2U+8
CYtxB0PFbiITXkpBPSmrH20XJAaJkQFO8LnjaZeDzvMKR0MjTmUcl+TjUBujYMi7pJ8SyqhHXDdm
K+7xBPnFQEj/Vq2pneOs1A41XWfSIK2ebDFDs7L7LLJJ3SzJXuaNu1wnz8iv3bR2P1f5PGRRlljd
t4xB9UdrcyGIsD9qO8ZgeXNR+akJbtD3XruzmeNp15Yo7DV20sHZAqWRylfzUv7KVdHCzcw3f6CJ
PtWJbcsmJloluvtuI2Z/90esbMdiKapdJ7p6C5ILdC028ZRmwgRmUO+k5RUL9StMUXxBJnxuGoJ+
w1oX5KumQ/t1CLAWiwfHk1ZU94x/iDUNqu9Ez6YADI6odprpjMaF76nyl0v/b19Ww2jve8AIStzV
kuSZcm0Z5QVy8qhyl/4uWL1chiDQ1TtaI19FrS4JDCHCFM8ytmJ5A+7hIL0SWkmIcpCJc5Lal5v7
Zv9HOAIwuY+M5uS4X9MAq94ZvxTXzIyLALu5XYohXiQDf7nSimA6szxfuR6+Cpu0gqUAq+bkwIRU
JVa729KZ02C95f1rc8bTc3LXU87lUc284py07OWuzpAMVryL5Jn/mieY65Z8pJNIy6Datboo6zd5
CcUKPmlv7zwvS3L2dG9b6RjHQjc7uQ758Up1NiU5kSn5PQVdsR9SOuDU6LSHoQbyQf4wHzgUxh3m
LsX925d/iaWCKXBogvGya9AoH28yup5kqz7CUBjn3t8P+PXcG4Oco1rXxcPbl3rlIW4iL4YMtCAc
mCdnhO6rtKLm5pt664L3FKGyoUg9sfMDmkAHXtSX//yCqDG3h8ckBwbL8Xerek3XOmGQZFs6xd5n
eHCZAKd8anHtede6Z2MGzW1HPjkFYd1gCMnQc5usndRbolmg7Om8M8Q4BuB2bYNfeF3XpGYgGrow
lBGsF7gULJ+k62gqrNrA/qKVuKWFjtfqRUR8Syb3iTMOt2oOGP57RWp3ke/Mw4cCqUsR63KhqFkw
7sfhAwngOcz/ldfRCbb5MGWgh6HqyT2rh0wZiwXSlgKJX3XDXN7VNa4VZuvoXeg5KZG5BFDuVFNY
B4xZ1nP8uZc9GxUrtjAurp8bo/pkNklGGyFkdsJbohKcjAghvpj1Rf7qk9IFT0khTupQFt5+U15Z
7JTJCKhQUjHwOy3IZeAtkMODPppNXsqV6c6VlRXrGfXha1eBjcQgk7W+FXLH7yNj/94wK67iCm99
39H+RtAo5Bkn81eWmUuGGuYXHI3wVk+eYEdXP+jw0KO588XeWGqJM4gF/tM4G0TSuWc2sFd2EI/e
Dx9UUh1M3prjb1U7UnemzgeKMRvnOui1/KuY+npv2AKc5+3ndMIY3oog18PVAFEjLfambT6+GHuG
B4JWY0JpWt+ZG3TXEkumWKcAOOSybyPL0Lx7wH6mI3277Io8M28xIlz2pY4sA+iX4M9zH+qVZY9n
FzsbZRa8pt8qlT/GZOPaBS0OrgOuK1py59uNvPSXQnzpDblZ6umTu/NlUuuhLPLiGy94Q/kwDOca
BPPl7kODwLiOphI+jXdySDZ9amX5WFMvDq3thZJx6meSocyP7bK55Gmd0r4hCiG0XBfz/Ox3+Hbe
V3lmPAH64KckSsQmZ3qjV1azz0gZY/QNHeAFOX5ealQYMFmkK2I1+djY6XKA5Gxd6eO87oKccm2C
83DmRrzsBDeuCXNBwFp6slOLAb/SfOLEM6yamrU4pElaxYZNti6DgDbyOOd2azHq77JxVE9vv56v
fFsUqZQMFpgTn+Bk6aUz500RBCNFb6nfZ0xX7zRzqaHbueklfr79D2z/xePbF/3tI3J86vgeWmG+
KTR5nxH18T0WeY3XnoJc47qi8yPNGcz+lpotlzDTHR43ArNhjTJsMhW+cxTQRMmp1XjXmk3/FbEU
IhUh7ayJFj0zuz14sm/D3yKUPWSUMRVg19K4hXYGMbb07eesd9iaLSOhU0qd2dmvrV1r4QJU415k
U27OnOtquanXRJ2pIV5uNhAcKFjw2ofvzfFw/F21iphc4QMUa8PoXHR2We0oGjFXTXJxePu+vrjU
b5wUriLaJhivG1P2z6F7mRR1kQkfdb/Zf1pbbb5IusmhZc3OxaC+eGGpUNjaNkiEGRmeMcdXyv16
qY2J3pPxTR5P2FSSCRE0EWZvGKkR1R23llQf0NWp/dvf8SXtg5fVx9UcQMFybD7D8aU5GCwH61nM
Dt1K/9gYWYU5DcOPDgXf5bqs7n3VwADUVua2TM2sW1Uo8d7IWjvEwANpSNGqWyW27ePtT/birHT5
ZAxKWMMb8dg9ean1oLYEXx0jOhwGbzJ/cK+dtLTOmOSYv9HYo8VD9wItbuMjo4AljuP4BjgYRdWt
MOdoFnD+9rkR4J/Ye7Iydx6z+AfcysSDPjsbK8uZO/iITTExF7fImQRQc7FvnZhJV1GQcSajwsi6
78Fc+j9EIWZjlzVT49+YwMyEx6Hw+ahp7XhX+6pv906uo8+i+iP5IzELkdDL67aIjFZzs4M9teYQ
Aqz0XaRBY2a8SDuY7WZVt93eGAf/JijapAErYaQRohKhy18wcUIGOXWgquWq6ODzcvimDAPap1l3
sJmQHQxdyAB5fR7aISfTPqvILu6ywRZXKQ62NWLGQY3gs7quiOZyRzd0g6pYDpgYJsxn2esRqk7W
oC4HZuDeBySYXRKvKS/EL6udnM9BO48/HV+szWVW10UQsn9JeIZdt2Qh+4+09iCuTEc7OMkNcsqx
/5FUifmdsaHC4VfDSSBEss8Qxhnr9r6v+4QpkVknkJ09LX12vHTZ0KAW9YTjtvZT3trY7S99O3wr
icT5BbvAvF5nE7aohlVfsEOPSoRijdH1DdM+o7hai7KpQ1SFOgweK+0/MuV1MBCngwWnWqoOJ2z4
LUOou0tlQRNVdH5e7rpaPE+Wx9Vt2X1snLTT8SKFeBw7Yw+NdepJaCK9Xf8setvHsHremCUrL4Mf
MsJbSK/DbTCJBzXJu9SepyffROq0a4Ju+d6vSW6GbSvrz9rQuvgMl72vRZlbWlhQ067WIatFTyDB
TQ2YDgzf7NJbjbK8GMy0udQhIHWXoN5+tS9baeixXehtzxyXZiKGGg77pC2XWVBX9+YvO+87FSVg
0APtH1tcOENe6TgGjC5sGgc38GAyxQ2kPGwYXYobg26mnNIoq5sNw8PaWB7aHjfHHQS2iSCAYhhw
Os8IWw+NJPWsi6ya5h+S0b71LjOTYK8PmNDvhqVri3cC9aYXFrndPXTscvcYxPkiqrJ2uIFw1Hwt
stb8NEDFEDtVzbhgDtoG30xmF3wIajMj6GhGTjUBjPzQmR3/UOs4mYBDgftQU6u54dIaeG6zwuBz
avm0BGHrt44T+8yXs3BWiRZ3eAyjqSo087PlMF/vurV9orkZDnVpYQuo6gWX9SwbgidKaQ0l19j2
mMWvuEv0js2NGVUPTbybPB9fZkb/POJFE1uuDYPzMPChQ4dNyZIMs7oNfjrCbR+qFQwKLZBlQ1sy
DXltLH3wvEwjIrvEzUYWtHKzMhaD32LwkuPKeEHRL7XYAmpv4t53Rn2vUtja1xXFJ6orK+nDjrRM
M6IpSM0zRdVrJ4XnmQbSDex2oIye1DaK4ciWVUIQYGZ7DQajjfe5cX0QswKc95qJZrGGnjvPH1hk
yYeWufmhwWz0/dSk5XC9EbpcMDKj+woOV/xngTUcntS9hIRtImQwaM60422ceqtqEEBMkYmt+48e
zkEk7EZ9EyI7U269PJi2LgTLGhKB0ZWcusnlCJw2tSYulGk7xiWL/EJqcj13ML+sCTxOP3iuFHRA
JqfnUp8wqGBWDzVimCALdKyb75WxGqRuaf4Vi0rdm5U/XktbLhdVJtpvMGxYPKLyI2IcGbusZns5
L9DETEhnF/AnvkmhaZ8F72N35rB+QZal+8EKhF4T7g/AwSk+B2VGVFqiJlyMpzQ2E0j7VJ1+8Qzi
494NWJaiRF/8CAg3vcnyWVyPE777b5cMW0lwfJR7QIOgLlspgxL5pDd0pLA4NJlB1LWpXUxkGKDa
n79ZTm/fjoM0zrQ2r16OvpcpOopd2o3jVw4jNfIJiCGOCIq1blO9rn/MCB4PiBGQNgV5cuaV2BbY
6dejyeY9p1xD93NS+pacMpqeA82Zmmhh8NUEv+H7v9w0epbukiDxLgkc9z8o4OFd5yecfW/f3xfd
DQ+Z5pZKycRLA6Tk+AsLP12mdUZMhepfxPlQe1eYMnuPTlE8j0U9PcyZ7Xx9+5ovi3CuSVkGtoCD
CA3T8TV1rcpqU4k5SvL/w96Z7MaNbdv2X16fCdZFl0FGqLZlS3LRIVySm/VmTX79G5TPwVFQ8RTw
vbiNC7xsJJAw0jtY7WKtOcfMUsraor6c0AAhRY2dMzOcdeKBaljqn3lJhqNvoTaRNysJlHVOb40r
xE6gVJr8vjHtL+PoOf21kwztF+oOeXwwU4sKNJxgcbNEEUs7s535oU7i/pNQUv1jp8RIwHCcLP1h
sGrt0Va0SPqTsO6wP0X3Ku2vwq+sAv+SUTUUBAjBUr8vpUECp42g9JBTRnyEYZx8i1QduGvJOfl6
BGx7u8CbT/a6OVio50hqfO9G6Tz4Nuh2J6g1uRyIB8pFkObkBYSSdINvs6MlIiwUo/5utWxw6YCM
JJzOJnKoToFr7AulUPXdqCqJdXCMePhNXX2cfb1dGtQho9fEtwNyLXk/FIlb7KjAOR6KjUGwomIm
PFc2OPUoeMtsjrXARLCmbx677nQwkyUnoin/UhS2fjMVXJ0ykPGbIec5l1d1YjzmDIq2HPRQT2xT
8jDOiAUhGhsYTyOtgnAwBRWeUxc7hZkt4MVWzywjr9u5nDuwxVDD4m/HIbOZrfBtWQr8gol27rLc
Tczjflwb1R2yqPZbhUt4n8AAChxbm/eUxBra14jNAT19rj11vkCk6IZDqhpBqhRpc2ZuO/HZ4eZd
3dxUYQHrbhZ7RYJmLk1ORVKbxCcjoROXdgNxA7WNW//tT/zEtILEmm+b3iuioK3zoOuLEVyyw1gw
WH0hpbyp+0W9RlIs+c8qOUQ07s9coH7qia90VsQqLK8Ai4/fsL5KE6FYXOGQeFii5Gzb0XWZ2Ym5
r019sNmgR7HYO2Ouf0qkgn3Si2qVnB1Ur0EixDDf8EWyzM0pBS2/iYvsR+1GRo6CJZWf0ON1Hy1K
cMuuAac77ZdCuu/4O00npC7Xh4OVZvJQ12n1Gx044pZeGTr3zJT2uqvNwR5CGlEpbA6BmW6+o4EP
d4qo8O1cu2+eBBWpPcVpwpxqrfTCmNgb/HiAxOMBmWICLy5Fk9qZWGvs9qaR3jk29InNE7/HhZLC
mZvwu81pu9EgYqOUR6RLHoVgF0vvyactFp8512NI3i6Wq6OL/SAdLbzO2wZlg//Uq9tx3KnxLC5I
vgFFPaOKvp+dciSip0SxS2cvJcWWClAXaPY0SrwDRfwtnahc+3lkJJeiwdtO2K1dfFDZWzhXEvQn
2ko+TAlWbZ7uqRxNn0SuqJC/xTjFvtkmikAFkZBKFNFAvc5I0zYJ07Crn5x8tV+ZPjkcxqEkfMDC
m944s5e8z3J04xAhujbau6qKID8dI/lJW2rEFJmDaHFHb9/+nUcyX/ZzAsgFKnRqnWt6PtfPjzYZ
SDhps7LGU9AHCGIcfxZx57hpJGprh3RdqwIYFdVnZYmMkT71MiAzdbRPFOf0Dy4pYig8s6EprhCP
Fw9p5NgfssEs43u2HsTURnQQ+xslmopvBKniuq0zh0KFx6/vQ6eVXvXRIZnACVlRRfMHjvM/AQio
f5Ufu+bXrw5CwP8CLACHghfz64odOOICPHwrl2+lYDX6AxlYSQLP/8sfMoCp/kNvjZb2c3N7BXb8
mwyge/8ArgDdQ1NlPU2tVch/kQEU9R92Rew8IUqsdEf29/yGf7EBwNX+wyLExG1RwKQpo7t/Awc4
niHgF669dlZGT0OyBmprMy8PItPjTiFPqo+jdApT2iYXQpZTfHhxV97/eaVfOtGPV7h1HLYWNicW
zgyc5LYTBPahmWg9UL0irVNWN2Psf5jLUn2iTHhOvfD6moCCrKgqW+fECCX4+KPKqFdUsiLjVgW4
F/RF7wYLiKwzPKjjFe3PFXFmXMvVtDHpQxyPkrSGh6GV3DUxK/q9RXR273sQ596RLoWE3W3VIvjL
e+jhEOGFWV8WcNzqZkRg7q0rG4KFUma9jkgogXgHAy3ScnyzF/+9wTY3UarzMs6w8nypufN0wDRh
PBInRsFcTrHcvz3YqydGJ5M6ymqH9OBLbQ13SaeqZW+xuqM0Ue7T2imDeLSaM6O8egcZxWB1BkxP
rZuohOMnphWzDQkIkhvK5PQ6E0Z3aABYUmgmRfjvL8hYx0INTW99e7bRBJzZeRozAmlq+PtcDFtd
azzzUZ26bXRKqKxxPORV33y8wBasfJ4pbDW1yUa9d/MdGX/pmcX9WSb+n0WKN537hglyVRujL6Wr
eHzfdMWhuqcig4Cp4dZBg78i5whWE3N3KNBOUPDE+tfe1oOFH7VR0vkm60upkdhTJ3icFyIxHpAu
EOaBGkuW+2jqI5eUuDK/nUtSltnmRT1OHo68nH4mziIHhGM0eD1ZNdKPHLVSKPhp8e+xFUYUdMZC
vc8aUu+bnTty9jnIiWVXWgU8SCqw8lJwvnCDkrTHLzECgXPlr/WKt3eEF1XlAWvMnVvoELNBzL7D
zFhdaeL61oxzmwzs/B70S/aBKquCBafX9u2kWr1vKcI7w+Q98eSNlS5J/q6JwmH7A7qW+EBttFYU
rEJy0dhMvmqMypm3+MQHw4mQ3h8fJ5ae7RRH8J/CIQTgLK0LPGqDbl0bHZwGVWb2j7c/mFezKVMa
5QaNzqoKk2vbRE5tqxOWRTvMzJrypwNRuCPkzFjQ3TWGoPAf6dYZiuCJe4iyjdUZ8TJolK3bVqlJ
5xMuQ2oaK1JvEi8shDufWSa2o1AkNcH/o06iR84mfLMFF0bZCEOL1m9UgWLZW6LFFeaMgxu8fQdf
D+TyiFD6syAhrTU3s1uT2TDlFBInSIQkMW+xNFTg7fTx70f5s2Fw4QlZ5vocX2gvSNyTSaLIwnc9
Erj6vk4Dwx3O+WZOXAtsa48HwyiABzcTG+RXsyt1dKozGLjrChaevwy58v7ta1lv/cuveE0SXpcb
4AzY3DEFHl9L6oleEj1Z+l671PdCA5ms9Pr8Uyt+IpD2pzI5BxqmYr0dkyWIkjlL3Tqszebt6P6V
kx1bIxQSn2Qu0sZatSSzgPaO0qNZ0UR56RIb+8kcSEujrisLfcdM0xElbOnysBR1T6MHXE9+kbB8
caxVNXyIZBq6ip82KHtDYeLPDduR+gG17GL+3nra6Ow0AiEBvVRN9ntByGoGg901euBWZpPubWNJ
J98zIA4EtlrGORZTM6kDo06H0cfK4GrgKXTlnZ7ThtmVnOE6YnGM8aPlTebXuOUB7YmQ1SUYIA65
/uQZ40WDPsHwq65BPlQqTQR8HV7Dr1mrR9IOR92ed9EIkwoSkUOQHVZqfGQTiyZpT/B3oBBFefI5
JzdpCTWvTuHbubKuglxqTQ+tPikmuEQavslZH2N6Zw3i5KuF9o+HqZJ17Gs+aXa2qwa3VvfFMFly
R1wYrEMRNeqtu5jOd6r5inz01B6CUdqNZmz4tEidio6dVqZmHsSl3S9XqjdXFQZOKrGfdDxxCb9w
Ys51YC8gFZ5xLh6SkoxRss+m8WFhIcIcXtgj1cVhHrEttvSlicLoXZq5RNupaUATc3Iu4tZACELo
lfHD4CXIA8Ud7O9dQvTXk1IV0TenQi3qdwqftm+QMvPBy23l55RpsPb6opAPpFmZyvfaVpcHHGC6
2BFD6BYXFbTOjzFtq/iyBrpLdmiaFEvYKJ5UHqVbTpbvKkL73Nlt8lWBE1WhJtbrL0SRiWjwKTgS
pJeOo5PtTT2roVyVDp5/RS9Gcy1Txe6e43yeJDtd9tK4yoZ5IPGPsspXTJhq/dXJis4kug+QxD7F
sQ3sZamNea/YOSFrsiVQbY8fV8cy1C7RDLhpTPWDmchB99F9O1+VSmt7v7TTZfAnyA8u2CDD+JCr
CW30MrVl99MU6H2u2yIyFJiWUkD+U/O42yme2q0t2Wx5z33X0k+QFDT1R5NHefc4g7mjly61PN3p
JIBrwQyN+HM8lasraajTj4UyCzzjc82NLb1cDpfFHJE0jZEoVveWCpKJClZWJH7aitr5TbBRQdOo
Ncz0B3DESbkbKpXEIV1Ua4qgJ7v0RvY9dRgzsQf6pkoLsNEvm36BMDbYyXJh8cXXPxGWC8Rq8djY
wdwv0wKEC13R/eyNSRlGZUE/dLRBLvqDlWCDxfsBJrPsTZgxHPOxO0tggI+aHpsywDtNZJo3DUiS
apoUcWgZAid9M8Dw8CvCCItbKsJ6S4dIZEUZ0hUbY/PQGsVoW7CSEMROu0pUdEF23oCKPxSVhTmE
O51lV4g8QDrGHPXaXdwt1dd5iPVLklCm/j1TTtLudcBZyeyX2Mw7OihpZDVfWsfou+5XI3oOMpjC
rdSqnHCyvRjeVtKUYsmeUjcj0XEaJ/GOUCeouVqNo6BSfaAcceyFy5LJkRg5vUm07nqxC0SqU77k
30heSV3fqZHRhnWtew9ejP7Hj0U/ram1nXyCkSzpaK94XmSnRl7uqzEnlHg07SZDRmwq2N44JniE
ChoanWWrYafqJQ30gFZTVKzvGceFC6XzrCaAJmD3P8elmfOdMci+ve4ygtGxGgtDPczTEEe3JmzM
NKT6NqNlIr63AIhZYIh2KSabF8DOVBGqQ5veQQFiybaM0RrDtIutGsZzi/BBVi51cX1EKZ6b8VIH
EiqKxSqvMWfXbVp87CbLHT+odswxRlaRnA62FckWBYeJNhq/HoV9u65V4APqEl3V5RiRca7W8fvU
zot3nMiVkt10JD7yd4BEHeFiLxCHRAu1I3eZm0EtVJGPRHR0dyPiAu1yadWp3GuIwz5yp/TCN5Sx
+Iz3xAG2Wdn5r05KIHPlqFucVBfK7zsmnRKdb+VG3xUXAXBQc5IwfCN1bGVXD0r9HV+SAwUgTbIH
Q0u7fj+JQZKJommywr2hDLfKGJX6oYNBN3AacQmhs+LCy/cOs8pT53RqHahpoz9MU8kZstboFfqQ
vjlKtAUq4XCVWH3DhNLVmEZ0Ad5I0auvRdVpBAoaGtEr5FJjPGg5CSHj6JmtHU1bnhSH3fhe75IE
943djdd8HJYEg1HWaCccIfymV3s1XPSotXaJKrGs0K7ELjY1RctFdlb82KfoA/HOjI3cqVNlJr8E
4brNIz/Tqi6bAk8nL5CSWp+XZLbr665QaYOJtgNoXWiOzMO+6ZHV9CXlzq8m/1sfaMhx60ut1VCJ
NARCwFaze9OizN6hm0slzayP/YTpHDMDNoed0+gjHrEoz9TbNiPJA9wD7f0dQcm4SWuZ6dWVm5eV
s1Nr2WdhpUulP3hUVNT9koiIKJdVcXlTZpWRXrtMPCKcdMz8YUVDz/pq6SIzVT8brGy8LBrWZLop
chZPvQr4MJSdzr+hZVvRXV1MBL7vkDw26o2H3mdiDS+n1r23Ylk336MEpMHvMY36Dv1XZmHCY3VA
68jELC6WVgMCjBZF132FuUW78DyZPDbE9YLWU2zUMUvrRlWYkzBNOHPkKTmB2DMSJhtMZAdjq0OI
Ik0bSQVGWQvbeU4YrO90wDh2SS/IfLZKG5hIx94JmAkWLwM8Ce1fv8w5+1+UJghclmYIFIgWkYFe
pmC+uLtKNg6BTMbxABKDOVQAPevD0s5YwzgkV+xhRBUPV5YH0pMoAjZlc0Kwxg4K1Gj5+CW0u4aI
0jQc2LY0/oSnszv0WZUK9HlO9XtmmnXpmCXxo6MpDe8kM0V0DQi0sfd8+xkoE5UGdsBK593Gg433
Dx4FuKlRKyIz0GY7fUxUbWWFG62F6y/PChEin17vby6VJxJE+UbcHOyTn66pbLRm4qXZ5XRxDmbT
yRsDfRKgn2QejLAaJ/yYg2XMT2jZlHetlK4d6F5j/3Z5aASJyyWvwo6mjxoOkU7KO6f6pZt+axhJ
vkSKag8PU0Ikw0GN2H/SBnSJNSc5tWnCka3fJyOLLFyNal3eZKTkuv6iYi7eIQ2e5iuDGFId+bGS
HSp7hIFQWKJsdyssL9tZeWLh/K1b7zFt8qT0c49WlN9OQv1MEKDi4dK2evafU6MXe4WUbyoOUWV8
BPtsNJexaRD51DZa4QQQFjnUk75nxMiSFsvyuxb9jl8pPV+6VSXWQ26n1XfTicb0IAmOpsLEjKru
qmzpTDJiFAhOtMQn994pqevs7XhonTsImqyBWjaR4d6LLCHFVZcY2Kek9yuj0h7s1d9JdEFWfhs6
p+T+dGTprAtxAztFlw2UycmkWNc0TTb5nAlgglGNMX72EiqlX4rcXCFjhWb4LUiWz82YTbjz8qWg
eFhm3rwTbkMOs2YvFoGlasJSxPE/c8LScdv73uAlJ8itBwjnlomWBjneGukPvJO6byExe6p7NfZ2
7NaIIuBs4+6ttiZ8vjOHidMLwVP3bx/enu1LR6c3DoaQqHEorJZra9tRJBt0JCCkW8HbbHquTD4O
CBoIeeabKm4ispqTTvEOcx3hRnTEKIUP82d+v8B5YS9P5ne2n2EEz0FS5ot1cKeCeBE0X131Pocm
WX4wh3ZwUQPG1rJ3Y3QGl/GQ6l+6SimHcJmYDe85amMELeZSQEivbPuLrbqJ80DwG3msXWk7gdvX
8ZNJsu5TuhiR927OhaYe0oz34qBEkeKBCTLxREIR6Ycvb9+jbVGFsh2dbvxFq4eD6opxfNhEgFiD
jrNK3y017ZGs5Ogi8lId91ORQjchtvjh7QG3BaPnAV2DYj+WCB393vGAw5w6ajYD1CB9I/9BBjIQ
f8p/CdHgcJX+eiyTmhEdEhqWdEm21XDbGLrcJAjYaki0l7J09/myxJeLnf1dCiZlFUTR6OApggLR
XQkCx5fllXCz0I7UfuTWnz2RzbdEKzdn7t3ryoBNC/W5T7R2fZz1z19UVlLpFdIe4CUUSZ/+hrlK
2HlRj5dv37VTo6xaG3X9ZoDrbZ5Q4SKPRW9S+2sb/kITmdhpMFnPFKY3aov1jq1/PyUVWAho95zN
MJAsM89qQfusDwk5KQVkzA0KIKmd3TYWag88U/J9JLRFf8wmRRk+ogidl5Ajewd1a55N/YaVSdqX
c69Bwkq0mKiVyCmmc1mSp+4IdiJ3jTdbdWyb+254tYIcar3vTvfBAHZx2SqVc6abcnIQUAWE/tLX
oyZ4/HC1wRv0rp6pZrYcQ9jX1o0bzHXtnotpefUFwnhmXWMgm4YbQpfjgbLSwZndxaCu7Y4M9jHp
MkQdiJoXtHrV336CFOistdW2tiDAr2w+wYS8bqKmlsangNSESw5pJu/dp0avzmVavSrVMX+ZDiUz
/IIo4bYTi242jqAl1fu8vL1vztV4yWqWvhNJFd9GNrKorvfU8C+/lXXSBBtClX1t4Vibexm7DeBD
l+aBKOooMEVRIQPjbX4e5f+3zv/PaiL5fxP1wx/9t59V87Jxvv4Pf/rmigNSf7WJ4N8EnrRWSv/d
OFc8/R94ABrPBrfK2lLnj/7VOdf+oe1BmX1l5pswj3iN/t02t/5BNopvEjU1wFXrb3rmz8T8/2w9
2DVy2uNXQVXSYZ+8SgLipN4nGfiTkNjFfe9wWu0QDhe/SwucwORdVuWhz7+V5VPu3LjOEGo2ubRT
dbkepSapH3B9heo0n5na1zn1+FcBA2FDhGAV/RGyn+NPH0xY5EpP8cJedWsMBlm5G9vOC9vE6EOA
4efEK8+OrKMBkcagT6eETlABj2IrqVsg2NKjskMiPgCgSJsG3F1nL3bkD1AZDcAVZtP4Y8kxE1tm
Dx8zzkrlI34Q7DVa1A5sFGKZ3/Ur79gv4ki1fLW3WgJ91Va512TSfZLZROW4zCgK+YaN48KXk6l/
hjVFBS0ekuVTknbWV6V30CxwBJ3rYHDdMf1Iq3HRQs5lzE8pWT7Rfr0SG2sDzBY/VjgTH+wRyAfF
sUa4V7hbeZp5CuTWtxa9+xC1+KV31YwCqJ44oh/E4sYHBZq+FeSUak1Igkm/T4pYXQ/7hn0lq7wc
AZ9Z0vKnvkw/xVZhGL5uJhrpzumq2M+Hsf/CoVOJqR2Su1NHKREzFT7lNkhqx0bom0FeoPc1ealv
exEVHC8mRwoSSrGoa8AAeCdzNT+B7JiXHy71Hs7NEQKfqyyuIRGKAioACgtobkEZjzPkETahoa3P
3F7TSEFcLEpe2f7gOkUXxg1YUop0ipUgilPA0Ktqbj1SmiSFaKpc+2lSZGnuxnzUuotYrdM7jYym
xX/x8b//89q8FIgct1T5plhDkLPTHCFChuI8H/XL7Y/SpyKfitkITWG0l7aae3d2TpGKw5VmKsCp
pvoS7SyWHGg0cAvVgeCQM79h/UKOX2i2dyyd6jpDwLndtJ1aPa7dfOU1waqVM2fdDqPZMrg6/iWn
pAFeU+QCpTWpHJMntj5n/YHrjvzFL7AQmqOH5fnQW2YS28pxlnZWKApnajiK0XjoM9m+T5N2pBhc
NDf90JfEy8c00DXhAXoS7o0yTqOPuBlfGkjEIOF4eGaRP966sIMDC0D/EukOohPi5zZbOSprtZiR
yAWJFuW3ntn072BbNI9vP/6To6BCQgTCNglD/fHjj6cYWFEvSDMwpvJ6FmUe5tFinFnRN8aJ9WIM
Mlp4yKtyihC39f6/2GSTWthFVcTF1Liv33uDa33om878BdQx6BfXvPNmD/vhbAa1Gbc7wmvPZZRs
3rFXv2Bzoa4GHSilfROMk/bbwbtOjYZWHQEtPkYlKJoECfmpnMszioHN9/VqXOv4yiMM8iYxVVow
JP14tdS2cpVK86ukbRD7XS3rPTEF88+5tDlGA9SZzzRbN6vT8/jgZJ7dQprBh348vlISgxebihrw
Usf7yCQ4BGdv/96Z2vzKmQ37+9sv1Cao6s+jRtq74k80XqktHERUSkHcga2uZaiMMMbECVq11h+T
nFQM3ZnSSyvPvPuhVoa7RbOmX7NdOB+tPCa6+O2f8vrdRnGOtAE9MBVB+7mS8eKlq1Qm55mNNFyI
OUJtoOsfTNpHZwoix1vk5+vlC0VHivhtlfWtL8CLUUaA8EZVw2VPTTV96Lx5uSyzyXmwksUDYMIb
7sdJHv0VY2MdFQsQggAdnROJfdtg9l5BAZPTyQmsGqhMirqKUA0xnJmD1pfzaFpklBXkgcqO+EVM
WsfXVlWxNfM48Vc6bbKfigl/08CMiKA3//L2w3r9npLYgQV6XYjQ92yFigvOSWPNPw0WTJ+31GOr
J2VC2pdxTAypwp1L7Th1aQ4+Yx0NwopQ2Dw2BXJUWQ6uGtBokweL9AN2lWMa9ITNnZGibMzX2BDx
eHNpuLaeN9bmZn1LHLup1Sy2w4726wLyiOa2b9VW9d2YIwmVwNazxtdcOQzBmJrjha62GIZnyvHz
TeHUahdytJzejzF6rTCrO9W8nYQz6xAXFNbkt5/E5s7wa9lZo29FA7LmnRqbHUEfdyYsyVQPQahO
gdHNFfa/dNqrRnmOc7IhCa13Zj3fkXShauzo+dfxC6Yt/dKX2ayHvd2rX7GJ4NEZI6t9bEqQYrt2
LmFPL1CqjQPJwUa8o/lkXmk4IOcdOVRqQ8M8y6bAFov3rUhZXPYmmTvdrpgM86HFzVn6dtXqZrA4
Fl2rSJtz7fKv79dqVFsLL9wuzgLH15Bl3qRZpTBCgELujZ7DtF30Zr524Hl/eHuozVyz3i5mM/b2
GmLN1Qd6PBQaoDZrbJZnyHHaYdHM5d4CPsHGMm3aUCvV6MEiA/DMDLcmor2cBp6HJd1rXbiB7bAR
Ox4Wc67Kq1gYYVGK9kMqVzt+1jTKXmsI2wq7hn4ftCtzugRwro1r4wbjQBolkL0zg6Cii25pNMc3
osW+EggLqkPfC3GwmgKMywBAtrzSRj23rqcYvOqBbAyZBm43uGgftZTgordv42ZheL6eFfvEI0OD
jVz5+HpKtxvbUeWUojdxd+v1MOudaUnOjLLOIC8mzz+jYDOAVYKd6hXDI6qLsagnVwvzrsxv7KG3
f1Z2aseh6NzkyogKuSefZrlBRuA99CxMZ5aIE+PTDKVOZKO1c9HBHV9lwaILG9di9ozLm6Yxrmvd
JElU3klb/Cp6E42H6zyZRv3j7bu7mcnX617JWmuwD2XIVykmkpx4UY6qFRa1MYTZ0rSXIBNHFDl4
CTs6un99n1dJHJJzkufgym2dymQIoWLAEB6iXG1uPNQFtJCS8nINA0d+IxIj9BScsqY3jztHkO7j
v33B2y0PV8zRf9UbcnrAaLV1kxBDagrdkVxxMka4Paj27mZ0D3AXvQ4sQqU5A1UIlEHgEzPbSLGW
ih7UgDGUj1LY9Mne/kWvX3BqNys2hirAquTbLG5Nwi5caQwz5E+tnUsqHlqyc6TW58v6zwuOtQhq
BJUY3ITgy/hnM/E5Fj4erJtqqGZptPh6bFs/iFzWpgCBgGPuCyb396LULM6OGG70oM2w4hxGtUx+
21Odf8E/Bf7d6SfkpkoBcs6vVKe9TrxFtHsjFaVOCafSkHSRHv6pzbKFXjR2a+HHgIcSX9CEPZdD
tAEAPF8VzQAeI0REJrtny9WL/ZwXR1VdClMPh7yAPKCzkU1t1Hh9Yf9AGTSpRBPmylcxTw7GZNQn
h65KJ8/X6BuGCBppiIrSuifGKHt8+6keL8z8MlSTFLJpZfHjIGBtthEeZXx3zshJdCnKkivhGhPh
L7O4d2PNevrLsVZ9OxVY2qgU3cxtjanvkQxicXMCh5U5aNyYuKsOrtS0NhT+dqgVfIOjY52M+Xo2
szFAmW5eZswi1JOMm2waadWayXAgLto5cxjacNW4hevBhAomDSVvZaavc9eLh7tahdWlZiwEJHcL
v4oJqR92IFydH55Bwcs1qCEh/esheHj6VWIjUfZkRnROn9Z7mcXmmfPhq4e6bt9Z1FlZ11PTFr+k
d01paK3D1SvmvG+1Dh2CPdqXNIyGv77Rx0NtZgXHbFS9zBmK6n0TzlQ1gA/mTJSwyM9MQMcblfU+
U6DUmBc46hMSvOVU6G5aeFGPFmHBPPp+UJv5qSLD+gM4EPd+aGMtAGRhnFnwXn+666isuLy5Ks2D
7YrXQFZOvCF12DmPzsdMTRW4NGZ66S2tDkk6AtzqVFCPk7kKbdEmN8zp1fvEFs3PQWtWdR9E9Q9L
LvW/f8gca2zk9ZSJ8ZVtNlBLOYDhyTonGN3J29eyW4IJ4MW+Eegy/vZrAnS1Srdx2tDN3J73xyqu
zLGgAV6g3Lsw4ta+pV0FOKVy8jPz0fEq8/yQGWqt96/rDMWj449p0WpZ8WUzVGs76D2YkbGhnpse
jgs3/xqF4tG64UV6sB3FVixcNkYE12dy8nSvp5r1xWjj8ppka0jHg+717+yqXK7dITqXxrdZ2f8M
rj/fTHpfWJc2l9iuplZoB06w2EZ/RSW938eZNN/ZRQSSuiD3KCaC4omyRk7micwv2fmLb7Ezyr/j
5/7rl+AvgEf8DDFb55EXMxfq8Kj2UNdRp57zW5S72Y/WltNdMbnthVGquOcrvX50RrV/qNu+PAMd
OfFB45Llm1pTk9cl/3j4TCxqikbODjxLma4LRTWeJrOP9mnfPbDz7/cQxpLPb7/KxxvYf12yhX1R
11iAXq3ENhmxCuoQJ5iISdllqKQDglK6yzpxle8sr/P1YmrF09jik0sLe3p4e/gTM/PK4ANEwnFr
ff2OL7kHqw94Cepm5GoQj1yjfz8VWXTb6Xr/8+2hNgb2f1/qf8baTM1qXQHjyBcnGKwCBFjcWVdV
2hqHGD7W9Wwn0K4yx6Aavwz3ljOSPh9P2RfobPZtn83Jf2EOoS7Ct01vAA3LZqMxm3Pci5F3TZ3l
GHSSeVSNq99shqb/5kib12qBH0JMNiOVOVqoiEJbWGpCo11DotaZe7z+XUfb1RVC8eKqNvuMnNC6
Ic9bwoRre3y3ypfDaS70dwlGztqW5M41FQ4G6UT5DiHxcNuM4x6l8blz4cn3aj0xUJukrq+vf/7i
S+4pVJosB05gDLDnFytaUBl3xn7SxDlv0qmhDKxkbOTWEvDWQQguc9bylunLSCbzkDedtdclcPqc
8s7F27f3+NT35w3mfcFoDFPZpW9xfFVeXruKPbE5HUvai+jty6+e2vTXBC4WRB873Rl35Drzbp8m
aw8TooneCVbV8XjxTIStwGcYaFJzdj1dqR1MsHPpBKemIHgdfJjU7hDvbEZxCrPQpcYoy6K1VxIE
4p2RUKsDhAAMo8zindcJ47YwjfLOGMf2zI7t1Kz7cvjNKzsZreM0wzrpW9Tt8zZBa5XZBfBRi5w1
9ss7CkXp4e0nefLOYgimzw+TBlnL8Z3FuYLtk8+AJ2kiODTL/HJm93JmlJOvJlAptr1s/Kn4Ho+i
iLyoAaw58HtU97D6Yg4qEhPHgb349vWcnFz5pigQUC2n4LgZKkMJbmeccwJC1XhDFEkdxBbddJFn
fYDGbEZJPVT7xbzosr7+LC1n+UYzXZ3DmnrumZ3xye/EwXTMRXPV26+/RlEDjZC7mw6cMVU06bdm
YXi3bbrGAY5df/n21Z98mi/G25x41GQuJ5r9XHzi1TtJehyETONcUMKpUSgNAvpBkATvZP3zF3Na
VBDobajMrW2uFB+0Jo0DNFDn4pfOjbKZObtyLEjDq/nm8ZMdekDj+7ZeRPj2HTv1zbNRN9ZmNMK0
V3u+iepliRQtELlsrmZi3BWfRLPxC2EfJjQrQ0iqd5yZfaeRmoZFf+jP/IQTHwfNljWvgCfH1L3Z
euReakRDUbowOOP+uk/6ZU9oarbDU2U+vX21J6YYdGvoeTCVUn/f9t5tFU8eRD2Ggqz5BWz4hCHD
2rVtVX9tWML2eRWp+7fHPPEcGdPCvE7uH4fD9Te9eFvaaVaUfGbMWMCETdJUu0IQdq55dXIU9JB4
jQ14btsVyRnsZZmb3AVxVKLZ1iuorUZ+ZnI5efuQDPAPAgrW2ONLyVt4A7bGkxJG4USsC24Wrp7n
L4vT6++oL2f3Y4r6+79wAym9wZOivMdB73hUduIG8ExGldQmbqm3mtdZcraTu64umyV2JUNwmGaX
wsl6M3W0+gL8TtGYOsYpA3PgNJ86vNt7HKDLTa103QPS6uUgS6hAWLT0A6aQ+bLV88zyFSnPlaRO
3mp4CKjPCPmiunl80YOWq5XlcIimuOuBIxbltDdG7Ll5PXdM3cV4OwN5OtejOjEdcBf+M+x6l168
rIlIHIVNkxNY89iGej1Evxaldghz9WRQxJJgHMdoPH90CZ7rJlecedYnalYIZCkPaUgiV17H5jHg
W4/R8sYu6chT9sQC1xc7rbE6w88xqn1zB2v8ubT2Mvtxp2oPlV6a35ScNqrfoQGvwnqxYpUSl0M3
5u3XcBOH9bzpIzMbdghTB1uk7WLW2ZBd8fqyVeggguU98mMfyL5yx2nZvYMXpX2eevOQtl2+S6FD
h9LqZyxb9vywjKb5q22iL46TRzsFOu6l9OJ0T2Ac8lJb4ElO3Gg4UyI6NSfQoqMvwdS1ShSOH+aM
o8YtTMsNULsYYDqd5FKNIvvMGn/qTV0zRej50t0ERnI8isSSTMcz5YnlBNLWYlQmMBXRuNeMeDoQ
OYUtKK6U5Rxg/fWyAWxMXQvElG3Zu61X/+JVLcs4TR2PU4SrEUuWIO4JISfn+7Sr4+DtR7+uQMdz
A0MBOwC2tsYAbJ/8iHex/7/Undlu3FaURX+lf4AB5+GVZI0aLMlSSfbLhWVbnMfL+et70UG6rZLa
Qhroh0YSI0FsscgiL+85Z++1iUamRBzL4kaOvQYeZxwmyDhoUIpNZqjpZd+pToEheZg+Uoz9yus5
Pz5iopXzgu/hzeI+1v1cFG4kwqwXvRlkSZP9zLADNSFqQ/M6zXUv8pOejCuLTNdlg3fws6IWjEql
IevEN8t4ITFS7QvihNslHX1dKbB2S7ue20BYXRrt1GYwvyXLVJMxAv6y2/KG1K/dOcLmpTtJSxiU
o7Z3bM3127Ux+U1Gg7IEGparaluUxB35VdFMn8oOmPwHO4S3N7IJN5dWH6oCggDfzAKYMutlSrlF
xtm4kZWT3rV0Of9135KjrLoMnhVeWuf7kBpqhhV5Gb03rL2hWy7e1loG2G7F9IFG4r37SedsWN7W
uex565YkC7Lbe46EZrU+OKmhP6j9YmyNuqXJp0x986LP3WZULOOjmcC7lxJKiIVlhzv6V1f5t6dG
7zIcZxZdY4o67KjjVMsN79VkZ6iz8yTGqNk5dg220nXkdkh4FbbMqi9Y1LRNWiAaUzJxa9VivP3z
I/ZO3bKWt1QJNoF9/MvZLrCTFu+4fKABNUvLYOwk9c82ctD71VVxPVkk56KN0PLvc4RPDCa/i3hy
cXkIAxx9URMUdj//6z4gnwlHAKUwzRRmy6+XGCJ9Y48UeCfkrqyu87QTft8Pyw9YglU4NcuS+w05
HR/cHe8tbNjNfkkiPWAKZ1ei1WMeQpMAcjzcYxDpVrmljvqhTdqHKMn1BF4tLLhmYJhxK7ApRhV6
doKt0KTn0ekMG9XNj9jPTL82puiO5aa/TNwEpLcSj/rXvJPFtk+tfleVxIjkRZPe6YBCvruNGf+o
J129sZUJ/3QuzeSDxffNlmT9jNwYa94pk47z/pyIIiWuEdCFDXnfN73VKt9FK8Q3mdkwK2QJAHNX
2/H00vPRnmZ9kbs/35pvHpmzD3C2FWuBO8QQCZSw7wkNiGLvYRnij7qQb5aE9SAUYGysoeO+CVxK
O8dKiXVVwtRVLhnlHbPcKINJMS5ba7joTOsOp9MH+4N3v31UsNRc9JWYsr6+vcfGrGObnPfQtdll
kiZZEJ5b2i3VbLNLykh5+vOFPBPGsoNaTxIKDrtsqjDCsl4f0MJ1oTrkXoSO2osw6iMrTKU3EX2W
mu3LRCzEc1l5FuI+aKZzg47QLj4q3t88XetnYMOw6jXA/p3XMBP3WRxZlRImqGT9mAWPCahqXfd1
X3/+8/m+e+P8dqiz/RczzgjBDDdOWU7mMXXiu6XQ8v2fD/Lel+gy4+WfXwK/s4PMDt5XbKNEWOpE
qG/KpV7ApjWuuhOFVB8nlO4vfz4io+N3lg109BbXEbHfG9Ec9u4ZEfsQbWKjcy+iVfcTRFO1kEHk
1KpKfcT7oXJq61MaaeQTsX+fENMnY67y0XSbtFFXaVs/w3pn7coeVgJWAjV/RBAQPzKiuqmE4fUE
m2mJuYll3Fp+nBlQCTxRgbWgZTcnG9KBzKeYKIl4NxkVADGvku1NowrD9EswzLcmcQqfeqPNiJdV
i7YPMgq8ChCTkmdhI2Hg+AwWUJT2hYFso4Y4q2KRHYwf6NGnlxJ98qUH9tTbZE6bPk6dBUapZA5G
J3JaiCmt5+rUIhLgfOq5OVmZo16JwZnIeicPDIq2YfFrKRba/XPp5MRHIAn+jiUdfodlk58NmKK2
E6wAlTkdHXUYoPAIElXAW4z1RLsw6fZekTdW4CwuNurYrvvoEsbxjNBXbZtnopqjKLSbRT0wzO8f
YVL06aarjcQI7dqt4lsgSDIo3DRz7zNjbrNh04xNSxARGOVhCAh+2UOS8JhSl32rLWENSc/RHzS6
6WwdHc6vaEA4OTmZsBYetYckMmgCJ65a3Wtx5Lrarne6vGB0MraVXxo4gnGNFGO+0eLMMwJVALgO
LZuYCMhFMb1kpVGdb90UZ1/bgfFAkKpeA9wkN7GLO8K12Jf02UhcDBmk5KxgIJWB5iTTT8z/6m3N
yO5nPGZO56tAcfIgVyIo2i4a7+VENFk0bu2yEdle2mYz+MuiAhmYJlrnIcZLO4FY5fJia2Y5fNZk
SbGr5ZT7YS0t9vV61uBlz422WzYOLp7lyO7ChT7omHns46XU9dCL4RJskmhFunXLpLzM5Dz6kzVo
FKBm1BJus7S0lTJHSFA6RawAJxIdt7ox2NeutQAPznu1JdakImS2relyV7kt8X7EyvyDhqmThrPh
RHeNwYYeT71wbgYEXzAUVjgaeyQDZYpiFdnTXEYsoEOr5594Abu33dzUnxnb1rBGGuggYa+X2s1c
NynyUVIjxvWuHIfLRlTS3o6OovHzGbdCFlIrzP18c3a8If1V/aLzsD1QCw/jxtKpeYMlslv4yao6
gGsA6hXyBpmeGckN3wxP8oOYl+DCUopsgclVD8tnS0Tq5zUh66tF5wTKw5BVoLT6pb0vc7KXNrSZ
BhPdpLBBOfQJuct9PS884qmb/OwMMR/TgWagL8m0uxGmPnVHA4baMVNqWe4k6yJkBCue2lCNlRFl
1dikDBIjZLINc5To0pXmdKe0oJ6WIbNuLOl08R6oFBavXGRWWAgXr3rMPu7KVNJl8vPScb6PvQel
q+BCqQdFsfXFRz2VFqE7Y+cICiY+C53DGKZ0rxqyJ4fRMH82XbbkN4Ni4NYnvF4Z97Y6a66fs+s1
fEefquQQt1n5pdHr8gtROsZJKvEc+WrTgiV1pOV9ddMIwNesi5riro5yQluLEVRWlxBCE9CLIXem
gvPS+K0R78bUGO/tKdP30ooVjG4eifD1cuyzPHmeZuQ2PnHp6VNsqcnsx3XWsgBbVvsMY6q+jxAT
a0Hn2t2T1uW2tgepO8NkwcllB1mfxQ9qZNsPetpnckvu0STDeUyK6Qt9BWMKB4gv2WYmjPF2guY1
7VZYB586MdT+e9I2uQ6zAM0pOTyQQy7AoijdQZiabWyJjIVcpcmJcaAnxS8ztnAA9ChIODZzlGfJ
FgsJ/E21m9QjEF4oDzYNRoXOXKZ+rc1s6fezWRUAPXOlS2gCsA/0U3tQ59CR5gzfv68roOCJjs6c
1J7MBibaOV+HSUYn04qQxiwyFgIoUI8JZ4ZxKcMMVpF6qGITRGiNR9jaZ4UDYCW1yUFGMJ/1e2BY
xklXhl4QEWW3xUE6Q1/7KoIQ8n0MVfDrGEXOtldFkVzoNriROJbqi96ulitzUrP+MreKkcCulD1H
0EtzFA9Zp8jyxtDpFO+6HNIp90tk839x4ZHwOTDaCAmkH596KBWlP1tJ5gWa0UgIMQB14gcDm2Dx
o8sAVoQ1mRoQz2xJBFHvjbvITuwHtfGWJ3OK0G6zgpoLLmeRPJKDjOcxHRGPX2cd5o5NZpZl+iwU
3jq+Bs/vhZmtx+hI7XO6WYY2A95Z6h6iiRMr3wZFegWVKsVbmGdpO4ULIdpfUURN10uRjtkdt/ZY
hXFUa/tUS5TvrWn2/cHoRfVNpZucBXgxl9LvSPJk7fA6bzGOSZ/zEqhKpYMv6XijuR2RQFgbZGrM
W1Fjd9nGmu35MSk67aQYgtTVCKYJyWDsQ765iRddmknWAiUhSbzwVbMz7yNbKE+NNAeKGmNix6SA
hxvI90zTLkjbLH40Sqj1YFRk+VAgtNDDphq0F8Ldup+jscxfcJSOPHiNmV44onXYMpSzM/gekD+e
LmA4F0tLr21bChhVu9xJ8oNlSXuG8liaN5Sa+VfdIbu0tUp9Cmdwf92D0abJFfliRht61dJcS36X
AJxQ1/ZG1ePsOSbSPSYpvCQSfZ6HBcOmmw4/dQ0wSRipwr5Ma0h4fdX2ZH2pWtZthrnDoulWk3VB
apLsVlJt0+3MmiSwQMtLnUk8tDIoZEPM+uktCxhkrAnmLYGR02dREv62c+rEra8HLP1uaI80itjG
9WRfYctgI4JIvmrWHCMgR+BCS6JoMdWIwFaG+VvWlQRpGWmBV3/gulwpToVo1Klw1WLGzSuyGdLp
KHSgQqNR/DSGmMDvujGVq5yI3ixEKuFbo43/M+EW4m1DlT3s4q7KLsiKbNyt6o3pl4rnkYzrXiEY
BfY/cZh5ZypPLrFjBIN2sfzWzvMEpooax9qAvXePJaSbNVFLxX+mITD6Vk7uTjXyDpcvn9cnZUjf
pVWryudiIrlxkxQ5tEPTBWi0Q/i6evbo0gHYaqQAy7Q4y9GAfKiG6aKMF63Sx9eoa8osVDvHvMsT
ONC2BZOYoE/OushStsdmo/MqGfU6xzM1VLy+K7FUHSpBhXgWMdVlsyGKcLpwU1cVu1RhtLqBjAQk
gJV/ykJQo86mKaqGeNA4aX6YxdS/uGrDjqiM7OLKw4xg+VE7IFTO5xRusOxcpQhIdmmNoNWXVrAh
wqIKg4hWhq81VtQHmNmyOmDny3LmMd7EAWxZpdzMKZfGx+ulf9TXe1uL4YN1bItCArkGJf7retCZ
vLEdptwLTT0nk11N+zseCvaN5dx8MBl+W1+/PtTaZfit76XA72mqtPFCWSrxPs40+VmJcm1bstvd
5TOa56Vu7k32cY9/rpbeFoEc2MUWYREJg09graV+O7BdmC2Y1MxjA9zqmzzLmo2Ca/6DDum7VxJl
IkNNhEzueZMETlXm5mnqhZg9isfCgKcESY8dEgX0h4L79w9G3Ucx72BjPusawabBoJu0fG3pVIVt
xbyDLdKdN7PB//PFe1tocvHACv1zpLOLVxUtYYkO3xq97WkfO6Law4lf0BE5iPCiGuRWnMX3fz7o
24oaS/Q6CMQORvPvV6fyt2/M6kcR13nvhTM+nnDWnSxM1Ou4vtSE+MhN8ba5xbFwE9CRBULGmb6+
O9oyqqB7FV4oGt38OXrSGsM12+xzNXVqmJMReB+XRv6k9wuk88rST38+13cuMB50UBZ8ChP+0PpV
/3auipxnHFVc4FIIeaG5+XzlABe9JWsZ3ODSpzlPiPVRxsBHRz27gTLREdk9cwMNnldtgbvbL3oT
RdtGegPhSFZ9qcxSfND6fudBROQAMg/YBxHS504/MK2LPRFXyV2bOBemWtqXmhbl/36doeQwGCED
Blmjql9f0JFWobvoA7GvnjbD9GTJDWKSFC6TcbHXRbSIdkU2z+ziKe4/6AW9nZ5adMOJbiCOgl4F
L6LXRwfrWE55ZYlwJjPiWq4jU1J5uubeNuSl3hQa0LemPswydj47TeZ9Y9yqbm10+cfZlcbBbNz8
g5XpnYV3jeAFmIKzn+XpbOGtEytpy5Zw1LT1XFb2KttPRIWcRAuPPyDh1bpqSnsswlJna/Pnu/vX
YO51fxsrGm8Wfl3b+Of6cOjXVptDPQxxhcWY9Dg6fK22qi9m+ri+sGfjaAwiZVZpZJ9cpxtvrMVt
wilPxOfErpSDIp1l7/WRc1csnsVoKCFRqh0s3xoGg/xDkIlpapKyVqqkiOY99pFldP00k0vl183D
n0/onQ4qDm+wAjjcVPAw5wCLZhmWUXSqCFfnzE6DwnkwtUUL6tq0rmyvT4NcE+k1DZzYDCbMk9ey
B9T+50/xzpNE69RaBwYaCVTnL5vRFhSVOn1jQx+dU0NCROAYyfD3OO7/Alk0/Gy7vv35H4T9yP9g
o/rjWwdT7/9B7s9qFfmf4UV+D2n1R/I7vGj9A3/Diwz1L/xR/I2wCKkfr6p/2EWE/vD6YhUAL7Lu
rn5DFyn6X6TI8CfWtAVuIMY+/w0vMv9C+bmSfegj8xcion/DL2LRY7H574ePzovDB0PMDpyNoyFp
f70YpW2foJyvTzNarFu5GgY9ZSSKLFGP8Ff38Zzj0LQ7ODw0ZZvxi+HuYOQGhj5te+o72/o8GJ8n
g5mjm4XdnHuBnjDyg1gzDnrgKnfd8rmesWqTVlUVF00nLivoJb49RdqjER0N/U5TvuWdvdc7sTFa
u2OCMyinSvuxEgy65aLR9yVCc0s+K0170S9FdihbeOyOBjy3AuOxbbMCJk63IUErELYIeTJ/kq3s
l9rou71Mgsw1Knz0IlWC1oM4Hn0iotHbmLI/5BTuHkWbnV5PLpPz5S4xUNfVdvQ5jkoKjvHYDMrR
dGNfARBqDY1Ot4YQkqLrwqaXBFRri+m3qerHyUBQfQMRut8BEKXDke/o6Vw0NOzE8HVwhpYsGwnx
3lNCWJI/Kib9TOKvRvOqIgOybA8Ge5c2UmltAncJFgwecuDzS3r2MHy1EqwLuOs6deDaKtsRXUUP
l0bV583YvShVHLrFS4+7FEb2rmofXO8Hvkt/sZuMrHTvbjC1605rqDT6Lt7R0gkozq4yy35YJtve
07OjQaq60dYjjs4rWT8Roht9/BPwjE9PKKTXxkDASU/p2GybRJJVnbLZc2tfAy4NEt5projmJNUy
jY5Kcamb37LJeiLCRZKIpHxZimcMDEzUr0avOgzQ0zdG3eWQBvRn0S8l4ZtJT6KxKSFBVb5RWqde
IxEdxJEH3jy2Wr+xCnQklnrfjHboROKklXmoJZa+ia1HTPe7So7XRT/YEDwdeZyt5cbr0GYm7kVZ
aQkX/5BHCkj0CG+3icKdFqNxZQwm9rNxa45mOGnTJl6ai4pSLkr7n43IuaOr9jjZ5Uat6oPBTUqi
98vaWfbcYgf+PBB9soVNjW7f1NCeWdMENbXHX+5e2Xl6HLPZb0DHOcDjc5zqyk5xelqUThp4arTT
hjlQ5iYkP3zvAI/mWw5Spd5o+Ygta/LjXglHNw2X7BaNi03ngXbFUgSuO++omHEnJp+Ek24QtmyL
Qbsl/TJQ4XEno68iDQggO9FIuUKWeEAdE7SutdcjDEGOckwGM0jR3yvJtpTfZXUvnU2snkSMkxP7
/CzyTWUK70bzZHlg/B5kxkKLQ7moiYLoU0Cv/deJGYRd3vaQyvW44z5VN8R11J+MYuVXxfN+Use7
Hj21tlSfzFoLLLX1DRPSF5BdaOLq3Vg9ikQ5arLy09wKMVvSoizkVp2uU2Y/rgqdgkdJEkzmjC/K
8pioTzpxgnktmtuxyKD4kIOlYmDTlcsS1791l8kIfE2BEajrbzVmCXivt3p3nMzxc9+kcMtvKx7+
ZGi70E7Ly3Qq9gmQeuF80pmaJbYIiHYPmkVL/Tl77tBSxnQ7AkHWoJ4QV06zQ6T2wahbn57NTZV9
sWP9hezKYI016Id7AiCfhMXT4C4ld9Vz6eD2ZlZC2GjYIn2bp+cOoHspMmzaPGmgsQJ4Cr7Q6Wx1
fsNjXqsaM9YRtc9PobyA2qaTCj3eugPkvOvS2zQVLBHXg5V4F1DLn6wk59Yug0GLnrU565n1P1S2
Va199g006ssCCPuSHsn2DaYmLnzGWEfXHG+gBZP0O7Ks0dlW4tLxnTjdDyZoM7LRQ4rZaUu8ewDc
we8nJioDlya77ZZHz/3mKb0/jlzhGIq+Rv80Gcm4VIcd5bzgw7NDQeOeicAphhenXY4L8/Nl+qzG
B4Kj1N50b02jvpe0iOOo/YIKfxdHyj7DHoNeqbQPedWwxkP8Xy5drTVD3Lj055LuurOWhrlAkj/T
W79RkGH4QMZvKNa+UrwESdnd4suMfDZiXyTvGgwS09d2TFJyIT3tMsoQ1gzRzqOT49smqSVdFX9C
e3OrtzbkNctE1TkmF22aXbeimL+SKRWojXZgbHtFrRDWFpjtukuG64pRis9AMD1mer9tlk7dN6bW
b+B6Z/4SybumIA10pinqo0HLD80IQydI5WBdGnU8PdpA9neRl7cPRqkFRsJLVrUV+XMYPf1RU2W2
bydb+gOEZfjSevbUljOulqI+CkudSCchDEvk5maQUuzkWMBS8LQt/aw99cL3otaiC0W20YEZdR2k
a0q2n/b9ETFP/yAstwvddlkbYaxEVWINYdIhpIkH9zE2AJPHIz1FLznJUQaoBqat54y3Vu7xRMZX
zaQ9CEUwj1Kj1K8icnRc7QSAzx9b804mdrTL2uVmWNzxkC96SNzBYxmD9/Ybfaq3U3cRRfWLqU4k
NlRq+aw1tXOMpFAX+nK9FkhQxUvAjbX4WaUC3yV24EG3BEkj/cVsxvvJWx67tg3FMn1PusyFoGOZ
Wz2ZgtmyD96Kxe/chK4SXzBa1bApkw1udojzAAMCu8uTbRT3zEbjR7Ucn6jgH2u93kQEH9DfHg5x
0dwQ+r1VKvlIYNMubts4tJnThYzB3W1UNvsq+jR1RQjdfUcxsr5e/FpdQzusZmTSqij7Isl9AIVc
zETp9gtDNDzdF91kuy+F67UXeV3KkLTU8lQTNL+l5mc6ZkkgLr0iCUDDjsZ7FW8PPWJbdrcdodJh
YUrzU45FZdlmSWwldDRFf1+aVbyhgo6+MlyNkT6XbUv5EUNLRU5orfyZnNFJhPa8nlm068QZwTYx
VrL7Wr8pBbEBdpLKq5IB7q41Z/PWZUBPKx0O+UnUthkf7M6sb4VlMCmUzMeJ4x2MZJ9JXE/ZWO6y
Ba62r+eRk7OErtlahMmk4G6Uyjs6Ss2O0ulHL/d7mTEobHiOwB0rzgVPtfy0emO+mATyoAMoukuz
0KaeJUxaX5lP4oPI3SV5RlbZbm1Imk8VN8NmIE1EDeNGaCQQeQxj/Jb369EFO3xp9qbDXjHr8A31
1sYconmbLbFR+J3u8BbN5l2hZMtFZ0TR7RohFHTaXF4p3ZL4mfm99e4zZ7yw2F6cVjjQoTPHejuT
TeJXsW1cGpNAyynj6YvJp7+2Y15IpBUYoZd6zsaV0r6tltm98uRU3fJRxCFJpztUxkOIY5hVKm1P
2ax5h9QjTs+ChMIMWQPp2I96sss151ALKw+9whU3vIzVLSBPGaYTAXjxqF4A2FSue60qn8tELU8x
oUWX1tjZPHqp7vezy/HKZY7gy9UotQ0SIIgAepBOMl4mdbPzNJzDnrHJFPgSqeEoPsrE5rgGUoWK
lT1Eefs4a4rYeYIwCxdiJZOYjbRS7atTL9Uxos7ctKU13yuAM78VaJBPiSnFpqqycS9VdsqEB8hQ
9LPY6rNrPxBHG4MkrvS9R50aNM2oQKwv2FvNrhJvvSy69XBV+4vbk5vSNv1FZQzpnZnb35NKHNuy
exyHZJu4t0sjv8TRfVMt40YVQ3aVxfVhTJOKLZzm7IU1HkQk4k+d8LKNOQ73iSvIemgZB7N8xZfm
ZN7jGxiDRW2uFDFSAAkXErYFCHNIkp/NSNFQgj30jcyhOzN9bquJUQMbEvaGeGC5uLXWysuEaeSS
J9+jBKR2ndpPWu+cUkRLQTt12yG1GIyP8mgP5mWaveR8lyEA+DuBaPNGJZDJF9BFwjZRsk0aLY+W
oj9C/mRrm0bpRUdfJNI7KCODd5e7jL/U6GL2mMjlxnhrW+pjOXQ3nSHlsZM91UGT+zC99J3XyId5
ML9Ua92iU6RETnbU9KZds0oD2x6zq8GeKEO8koLJM1e1tMONYntH2lL5ZxZTNsUoTrZA9GafEYa1
bRX9FBFVgbzE1A9dF3vpjePJmnGVKX+mVtxg7hTi0CqKsxk1xb2aBFj8rWJVzYGXLLECrfBGQpks
eZXRjbnOkiTd9QO0LL9oqowng2ZrMjVkf7ZOL8MqLxw/b5C++ZhMmEt5AzzXLlmoo9xCv5yXrtK5
JhJqwjgpI8nuDHsK7u8QtUv8LLuGq23ERzK+pLzshpy2aWli7sPkvK9JJOu3daZayYVNJJ9JBpNR
L0+KumSbRhl29qz9TNV61/a/TGvMpmoNvn+Xkq2xTN+iihjzUYm8v7uU/xe9lf93ScrIM//nlsp9
VUbffm+oAFn4p6OCucf4i1EDaLNVUGcjBf+npcL/IkkZVDQiVGTAgB7pw/wTpKxZf62/e21zQL2w
1r7JfwGhdfMv9AyEMtKVNR2wad6/6amcMT9WI4djoNlmWoATAW3y2bjAyRKegWSyHia38i7NrpIH
jykr2F87ukMeO+z1TC3v0fxJ3h+ZV+1NJs2HuSVxqlFpEoC14c0Sa+3yQZt37Wv/1uzBagqGg6Y3
PhAUrDSeXjd7iqlWI7yD3YNQY3ZLHX2Yxm60G9IGMh5rM9/+9rXd/P2Tfyf5vu5BciXW4/F16KtY
nP88k5LGAwsu753hIZJlT+YfO+QildoHDeSzfuvfh9EA1TAfgdgHHej1acUC6qQo4+GhdrJsUyoA
t/wWIsNOxN5450JzDeLU7S4LZO1h58iBYqTtP5hcrNfu1bUF1gsPZDUKoAfn9nz9IZKMKGbhuTAi
LWXeS11XnuYGhYtbuP3j3AJMrNyiv9GbSr1tTfYGf77Uby8CMAxmYXCYGC4wFT47vmIi0NAqbTqV
HaFFoioKytfJvTHUTrvGpTaEvZXqF4hRKKkn86nP2o86+W++bhcSoMboRmXkCBjkrJdYolFfJKF7
p1bXReAVugy71rE/+LrXE3l9oTkKzy+AQwZFln52otNE70mLp+7UIIs5EDJFjyPurV2bKh8N/s5G
NdxZTN1+DUU4GQKj3TNV+VIPtD3NeT7NmrRCwsPSLb1c7bOaud5x0K2YPJM61p68Tnmyx9be5ahh
9olSJo/sOvQiSIzc/qCx/3ou9/dnghuh0SC2bdzaa0f3t2mgidIzLfp2PAFU+9pjKNu0otynk3U7
5QpNyNr4wDv29oKzk17dsRgoEKJrZ4+XTjzmYNc5vKQp7TaEknphxEyBrNLkI3Dem0OhLwC8jS0e
ATp2tbM7qGssfCUoT055XxDDkZhgDrwh3kym1D84q9cjLy4jh8Lq70KuJPgV18Lry4geC/y5GPtT
r5TFdnI85Sh6G6NVa1l31QyHS3Naxyd58yP09HsniUlWtZHA4hM7n/+lXR8jjWunE65uc6919PYI
7M0RcnyITXmz4HOSFiNGtBvr3No6u55TFJeJt+jTSZji0pHZkzZEuT85SLljaTz/eQl6c2NyMN6f
DG2B59tc1NdX1Kl1Jye7sj9lOKfoZjlEFmapI/f1XNSXS6IUF7g/qvBfHxXNksFbn9Ubt8DZ99gS
TYVqm47lkhXimdLzu5G0OKUSXdkr9OdDZ1Y+Etevl+3VEsQGAxEzo1uNk0V/8PpM+RTmMHiNehqi
aAiA5mfBwg/Y//nM3jnK6vcB4rj67hmQvj5KSefHtTqxnGwZe3S3ZYdaZBIfvKPPUcDrg8B1Q2DA
bsXiEp6tcWKmtKqtwT6ltXtV9OgY8eaixr7Jk/5yaDea8QXfi++l+zg/TWq0SVUauhD3bfbPzXT6
80m/83CsOwVanezHiHNaH9vfVrfGiGsSCQr75CJBlzSklmoK9aX835z16i/BdcsU/g3/bKaeX1Dg
2ac4DvXkAAbTuEiu3M+juTFuuQj6ofm++pd/ePQsvA/WnvdO8veDnz0pwDep/1ppn0rvyuwvHec6
ij9wxb09BL5FjdeEAdKYl9fZIQZ8GGqupN2jMan5Ll/aYltkyCDprmf/+j7lJuXBZ19JPsAbhxJB
CKYZZ713YiIzbjLIY76NqP2Da7Zu+c8eOh2dDzwD7gx28Oe58BCWyeZgmnnCEVEhBs+r7mc05qUI
ROqkVSgqXZI/hDzzOOZ5saupTF+aMleRDWoTvfSqMc0vak9IqK9hGszCSjHLH4VVMr0oO22hBCdV
krhZN0s6Jnc5HX+6WHBiXZDTF2bdDDcYxcuZFkgXJnNrVuHYKzDtVmgEbTCzE7QJhth7cSsigj5Y
6N4uB5w/gWoQTQAs0LV+/WRge2iixWCWX0qSh2qSjoO2luPmz8/fm20sY2rW7nXfTiFjnVPVSkPV
W92V3gnJkRFmQisZv3WVox91LxkPcWPO3WUPqvgmFatMTpN5cf3nj7Cu2K9XV3qvsFt19jYaLMqz
KmUhEpZIRiU6WaPuHaaJBoCuZtmeflG5QT78r6sUgIBr0AezdoAG4NVeX9jKXNDc0Jc/qbAxQmcx
1cAusuyDr+/theUo/HioPxAovfOELH3SBMHpMjvFvKkB8Bu1tU3nRuyzcbBuymhoLyCPCQxCk+7P
NMQ/WBDePf5alkLrowT+9Rr4bWFtGfBDcyuzEzKz5Lruhi9kuegXCQEnvl0oHikUkxMTXYj8moi1
D57eM2zhut3i9FFX2sgZsDudA66nHG04cenpKY9Nf1QVrMx2e4F4t9mgHqjvU9ITfXsWWPQN9g14
pfJ9M2vmB/fW24eI+QbSnBW8pgOyOVsWcWyYVq3wLWiOu+wmurW+3lf/zoz662ThoICSYY+zqqnO
7uBxibwGnW92QvxbEDM0TcdaTfUPLMjvngvrLbBnAy/8r4rwt280HwuntNwsO+FRI7d6jOswLVDn
//lp1N87DMEZLtgaAgN4Tl4/Hr0YOjEManqalcxl+l/JKwRbmi8j8o37pLhZ4nokqH02vcdqbOIr
mnfFg12M6nfVQ7xQCTFtjFK8OM7E9E/t6epD1PWwAS3l/KJlClnvk7GQRdm1MyG9mfVVikwLxMAg
yP/z2bzzFLAxhYq/ns1arr8+GX2KPNcQfXoqlibf9Q7P+sTAwJeKxjR7JjZbEdVzUeq3/8nemfTI
jXRZ9q80vnUzwXlooDakTzFPkkLShtDIeTQaSeOv78PIr6vlHoFwZNW2kJtECko6jTY8e+++c9sR
X+r3H37SPv/3vMB4jIARrgDRlnX89KaiQYr2nvxTXfbOlrFDsa21xkWvG8OuaI18r6zZO0yd1Hed
Mzm3zRirxznWqU8VcfpfWAtQZFYbEheq5OlYuGR+gqmq809BqXsXQoejM6V2vX//pV/v5hwnxAYv
zyHFdhIrj4E398O4ZJ+o/lFiLuZ0R+NHdZHhK3yxNM585nlvDDLWPigJ1xVos8ZPwmbXs3qmay8+
BdP4pfWQjDSp6aBfctXFMlsk5ofx82iLZDNSrb0wpK4jehnFlYUP7JnT9FVWhjwM0TWJRRtVq4d5
0vEXT3HgKnNVD58SeKJdqMeDuOSiVG2TQKwdsYt4ZuBq3H9tktttmnyiVUA/M+lfZSTXX8FZ7pDA
4K70mv6i8Z0LyxvWlIEfybIbnglPk4tJb+R20mUXVjSS73Ebq3fKKcrvg7TUh1gzf9VBdd+o4VE5
fXAmYfbisPTHOc9ZsOZX4M7BEEJ1GpysBmrlfk1Fa/zscdpfJ7LNP7tCDBP+7kh3w97zaTAXvTDo
pJqUc5P4ZffZxT9nCLGNg5mvSqu87VCQfE2NQRfcOEv0lR61sXCcRmHTXFW6LcX30fhQ2XTahZpK
mzt86comJARHQpIEErrYMNUfuoACMz1HTgk7RhgPpNuqnPxNZn8wRQvX3HI6Hf1Yk3Rfk6xMfzSc
qB/KqsmtsFtEjXKKa5oK9XbJh5CCZPc4Tlr9ta5645Pygxk1lWxSOC+IvPLIoLvxm6kPSx75NOBe
NYiLbvqmT36MlVVzKjkmXiyLaj40Rmr9HDzNov26qMzv1ojjbETLmv3dCJLuwaZ1FgVKDVIpbGky
orTBXLrOBiv90QZehQKHRslPliOXMeyCoP+giQYmcpW3wRLhCaSlUZO2+RfMX+O/rwb/U8L4F3X9
P/bBzbfh2//6VQ8Yzd1+q379x7+YB8hbv/1ZxHj5G3/LQo3gLxupM3wqi2wZ/8KmOf0Sw3/8y7D+
okZBxLDWI2irWFn//y5h2O5fxKY++xftHGuYytn2b0tL2/yLOgPlD4TlBByoj/9JAeP4wPcIj7hl
8T9ygSiBvzndsfWyC2YymGmUokiIsKnNyfeJ8cxh+MJl+f/L/+/HuBRqGAKXncBdb7BH4YtpjU1s
JxhgGPLRNYVORlfX9DCzu/4xxlmTptZxupJO0+pc0OpxDkc90PCW8sH1Rdni6c+pgH0UqtU2CQli
7zY0oJbalVO71YcULHV1VTjujPiQaO2WAyHNQ6dG6xY2cs6brWWOPspGy9C+VLFhPE1lln8a6biV
ezV5OL6k1RA8ZQ2019BGdLiJyzq/6uAwaxEm6/6dL0EgnIm4jk/Ml4GhF2lV5XLJs42XgOyPgVFx
UZMDNXJs/Zaor4NbqAJPdv0xcZhv/1lVu/97rP8szxwHQ68fdPIFlrQoDLa6POoSShRtc9uhPnAR
RQQTqhMzCH0C16E/59Kxnnl/fHjei2QyDGuuA6Svcdk4/vD0rEjSE3ocCoVZ4dgEUKtyrrQy9uKd
PZL4NZ3BO3cGHqcPmMk81YQouZqhcBWxT2LyjtQlReeZK71FW2wTjNm2wNknmgAu36MuE3UoPLfY
Tdi5oiIZmj3ef+giWCxnbmIv5lpHA+CQKmHpE1Sv7kyn3Raiqh0wLrNGO23jYFIqU+dmvQ7PdPvO
nRVmjU4DrRJ2cAs3Ypo3Npfsm46yYnagJyeodvog9WuOeiRaWETQYdtMMU5yhXzQZBOoy7Y3MD0a
i6SJQ1tTmtrbuVS4RaCvpsNiUdaN4L/fOGabXXlp7N4DsRlR/1m5y+naec73dbfRd3ploL+1ettV
Wxy41GPLYcr1zHAqEXkOwu6mcQRdo2OpwwnAsPUrtkFnSdnrTDwdMZKT0NUo+4KdWj/uH0sC2nKy
NIrW2ar1aXz03Y78hKa+AzVSZ1bfSznj9FmrBRghOjg+Mr3Hz6qGVrhJjgZcugYqqYDW+8hHMH1t
aW12nw/6gOWIq0WYkei3GoiDLU3Y/YOTN8uhx5OVPrtJk9eOlTaXSu/zbWPl+WYubCRP76/fk42C
JikL/McaXDKNoOCvf/7HqPheMReqEQnYEm3aV3lQjJFYtGzDhtk+lnY7nesFfWtwEGjAPyJb4hJJ
nsRsMu2xilCr9pM1RjHbQ2lvVvX4VbU9cvkqBzAVdnpaHjBwpXU1tSuFmrEWxuehtJyENt9YXXQo
DSvcgAuwnJNTjR8zz8T6AwG9MM9cB04Os3WMKA1g1KPTA8O2c3IbWNQ45LHN12RxPHYW2GUCuZrF
/v6neLWnEZIaXCjBurqE2i/pjz8+BQ3ChVsuPruLbau7Qc7Dllbcp05bhvvSpM7ftvNwZvs+uVyw
pfFQikhsadxT1/T98fd3Es/STHioKJuVgcwfE+B87wSd00R5I9svNpCOJZyEByXDs+dy3AtFxBn1
rpV/eP/93xhm4LkUfglBSHusoow/p6JNyztBBW0RVkIH9Uz1bpdmS7Z7/yknF5m/33g1tltNcdf6
y8kmXjklNUoSOMANYH6UbgEJoZgkoQp2HNjbJ7b9FQVQeRGbLdruAq8GdsGKQLhps9sGNkMeSj9G
m792+L//494cAiK3tXiBP8dpl6ZqZGGBWmKmlemwcaSuXUymlfzzp7hoOFwyMsSHHGbHA90mvdZ0
Qa+hPjOGe6+ZqtBsTev5/XdZczoneyCr+yVLwpqhVfn4KZ4/uAaUSS00rLTaaa4o9t1gVIe4s5bb
2S2Sg2VLM1oADF+8/+STmGSd08SdoMdguMIwOW1bQ7M7wlhjItm5gHqQNSlgKOab9pDbiiaGYW5u
qItrnz2FMDucsOF8eP8XGG8cNuQHV5EBREGUfCeTTCTdqkhfD5spsyKK+eWmz1H0Z4WbP2pyKg9t
PyR7Ia3xwvba/qrIDYlY3QWrUeIqQNMGJ2ui4mjwBXeu93/eupJOPw0TjK0fqA8dkydBGzLPTNYZ
EkDN6427wnXlQyIII6IyWMZrTKvRKb//xLcmA+fgurERRL06ZuZ6ziwcoTAW8KF0dJVYruxJa77X
qNUjw0CJmtEcfqOErz6//+Q3dlUXCRGHGwW6teHteBoGidQrp8Fj05IdoVhvMSFbuhGChNb2sBBu
vG1FF5/Zy9546towz1lBbZ4A9WTyQx3vx3KWnHE6DA1gIsmXCeqdse2tiWyBY2Qyi+Zxqfbvv+1L
Bevk0/pAlV1WN5dAboDHr9vPfTVJlwpUphZ7td9iJRxcMFmXSd3EzjZx9VbDd3U0LluZW+OlVUmw
VgPs8pAi3JIculHXf2dmnCeHCl9SgG9kDBACOUnebjKMgL9nlbWgupWQMUInGWk/8Uq7K7dcxRZo
wKXvf/DJRZF4mQl6DoYtnRWgXSmYIBVpjkhYbt9ciQKhxk5R5sLQiYgTpTqyXtOfLRmZtIHdoviW
wd6gKMeOi/INKoYnKZ3NQQnVyZuLoKf/RQKXklBczjATT2raL+cEF+G1A5dAm/zSyXFkBVopHX1h
CQfmcBUn07TNjZV8TI5vxfTXMsqrQt9kYzkBarObqwC20G0Q5PZBFV1z4SvZXuSpFdx2g27ejdbE
BfPM5369kNm+6QnFCoUGzNOdXJkOqrgxTSKTLvefOdtZhOB9/Pr+U97YT31I3WxjDAeVvZNo1g76
WfH1CbzSlqtGBSl9Y04uaCp/0CEyAcG5hqtquRt/8Ocog453JqB+41wE/sx1z8CyiHNx/fM/QqNh
KmSmlKuFbg582zCViPLATM4UQ96KTLlKrdxIONrk1k9elAtcpXNvJp3QOu7OLmljMnSJbgGHBJKa
ciRfWLXBRQNfeO/gibXzuzm7N8US0P9QgBeDg4V4vmHHzvVFjwIDwhTQy/Kc38br/ZRFTonTXbvE
16jpeEBUoFNfxkSapKvHGQGLb1tTHnrGcSm5XVRgXKhkBRnq7pmz9SQ1vi4LfAdADqwZIpNk8MnO
BhUflEMqtLDOO+dQmolzV480YuoqcQ7ByvPxstH97Wo1WDVwfZe5nk+3fSObDfCgrvrHK4Cfgw86
p9ganr/83D9mhjJUbOpVR9BIQWlTNfQWVcqUZ57yIhk53lZtpj4FZZ9Bp0vVPB7vVJjt5E0T3KXU
HLZWMYlN16s55Z47mvvKqJf7iQv/l8XQIVT1+bSSIiu1EZne0P6GyfR2TV9XkcgdWL9znn43vcXb
111mQ6W0/TNL9nX8we99uXqiLcI58OTUm2i0aYaB9MA0Nd/tnKYN4HT0KWUOHMwzg/P6rIMpi9cN
cwL5FK3gx2OTVHajGYqxWeLcv4P4V2YRvdEfO6W7H7OmIqwA4fX9/T3pzXmIKljXbX81ZnoVYVWk
3XpYbrSopR89O+52euywO6+66KhUdOZstbVbDs8Av4gwvKtDCxJoGhVzFoSZ47ZnNJVvDTk3aJKd
pBdYHScnL65ls5y4TYVzI/QdxuYkobR2JWVO2XnF1RsbANUelEerFJtN+WQZWqlLXiBg0M1asx7l
NGPIa+VzR7QRAKgrDo2pWcVmNYCa0JbETk0fa52XUVr6Q0+799oX4tPzu/dwnZk/0yveighbsCG/
C7o6yHbDUlXZ2vyWGof3v92bv52ZwkUHSSGvcTxhKi0xvELy273RmB7GPM8PDbzFkB6InpZzu7wx
Ka9GCbm4c9ZTr48y9grSHC8pcwbu5NG5sfRkJQISM74l9MgkBPs05NWAd7E2ZtrDEJTiGp8fx/ml
W9PyYR6NvN+8//pv3ED5EatHFNunCSnzZMFQHQP9NRr8CLvOPsCxdMi2JF7Yo/f3KVYd6HLkqqBb
KGUXbfzclmubfGGo/GM3iTnKnYDgLG5T/UzM88boODh5kiJDW2JxPzj+MJlq9dJNaELCynT5Iqch
d3eiMY2bDPrfsp/aoMddLuvGizhQVnbRcrloP74/Oq+PepvvumaubejYXBmOf4PSYhHQVUYjVGx3
IROEtmeVnLuPvLFYXUgVq3oWXSvT8PgpcO/U4DfsHogIaAbFXp4Clpl7FWJd95zd2psP4+Ak44B+
BfHOycMqNxho9dC4iY5NmPW5/22oq88Tep5P/3jwSHAyamDUOaNPy6EFfSOOkawrq467i7SWOJXr
ZXYm+XxikPISA1DtNxFY4vdncDE7fiGvzEZly3WrC1wasdpl+pTKEaxQljXiq1uZqXnhFSZgrdIo
Nwv4XHwGtOSnOUnZhzRTfvMlhMiQov/vKktoNNPdjPZUN0PVNDZw+Brl6eXTPx+cVQzGddDDesBc
Z/8foQJZRcdX1qiFJRhr7OoptCq9tc9sbuvHPIkUyBKuUmKThiDynMdPgZhP2gPHjBVL4EaCHXWf
mcL4aDWpd00cK3bvv5W5HuWnDyRpxmegBAbj/eSoh5mrCYJhLeQeUNNd22nPprn2zy1C7pMe0kBW
xfM19cAigrc6boZiBsCUTZa5aXFAvZATHe9O4VcHV8Dt6PweJQ7X44sGKL0dDLW4zgfRnwm231jn
LlhBqvbMVUg1J3PIRJNrtF6shQ2XJa6lfXbQFOZ074/Om08h28dap0hKS83x10gHQI244/CURTiX
/eKkIcyX4cxT3lrgq2sE4ghyt68OtCUpMtCuRFuiiYMNPfYt/jiBhc2ggbVb9P4rvfUweihW0g4V
PpScx680Lw6I81LBl0mrlTaW9ReNIJdkN/+ve/DH/H+SX83935Poz+LeW6PHEqcjiA2Fg+HkGwmr
6Ka6Y2otNPeDwunFRTlU9sP7L/RG/Ei7Ec0oq/fOWpw5fqEiVR5wSHaTMfOGiFC/3zXLkEa1eJxF
vcnHrDvzvV6/F7WZtcnJIPfNTe9kVjgi61tLcs9LuNDSnD23d86gnTN/ef2hHNq4kIrRKLdeWk/2
G8OoDTIcnGSj1Mudjh1CGlY0FNMUkib798fwrTdCdEm1l17BVR56PIYyN/pU63kWtzd90/no45JO
LGf2tjeuQWTwkJ6RX2Wym876yn9soQDAFb3TdYKuTgD4Ld05nI0quYQONB1kDn9E5GX/qBdJfjtV
aXfl5EoeSDfblL67JAS73G2MXv6gxyJ4wnWtvrGhwX0Seg3J9f0heWP4AS1SlAf1sxY4TkK9csTS
sAqYVmJISahjBhiHcN8CyrGx+eX9Z72ewmQLEMtjrEJE7p/uwbYTkxOhyzoSugcPt6bSpzQXLIvV
z+vR1ydPmT8NZz1A3/jsR889eccAUMPcNExkDebx1umtb3nb4tmNtmmD9Mn5UGIIuc/tRbvwaFS4
C8biW1UEYJEQYja7cagQPkBt/vb+cHDOMRGODyUGZC0tcUNB+nDatVmhwu3pLc8iV0+79kGoRdM+
Imsqy8s+wZboCfN4s4zMJDF+wzZAjARvz803Xo83yoPTjnUQ9dB7b2u6xhA5p7LjfmAl/hNlPtc+
8OFLb0+/vPkpd3ogJgMSQarVY+JqRMZYiwRt3ij6uRfDhJbRpBZU8BXeBaghJYQWQV9cjisQGdzF
sjI96ItpQoj9Rr4ZZoy+IlJc+i/hNM6jDLhXRQt4mgeSVPAQ6qSvf4ygoMTVIB3kUhSUbAhdswWF
mF+pnKibmN7XpUfGk7N2LdzSX15PIYoQ9Wy5eQl7v8frIEpAAveMk9lekTvE64guVa3eFEsx/ZjN
jpXsIzTp+YuBc424ZXA3YIwVMZM2lQ+oVKZfvV6iKxHz0KlrJ9Ol2CZ9EXvgNOJcbnUpCatg/qtn
h2DhMTYkHjCwGbs9YPshYVNq7DYahGWqzaSPwcNkoE7bpl3TWJEYifkNf/KcyKetZgl1lJjWpqlN
64vX1fZPIdrS3MzOaF8m8QgDp3TGcV+32KHMht56oGoywECJ8AovjMWw/Ogs2T67gwvhC0qxk7Yx
hAkxcxU0iVjDfrIEyHPYttXOqVesgZn3A0o8JARBaBix/zgB34TNMaMaBsqV2nTjZmlqAVXJysdq
yufP9NFOnzHCfrA6mV/0mdsbWz+u+l+dMI0fxdgBiwq05X4p86aIVD44P33U66CpQJN1ty0VhZVU
qY9QnLWxEZexxdUxov23okCeJMMHY8QNIyw9YaxS3IRzH6g4MxhJ3IxgGSnuzZBNxVXsjg5KH4UT
etgbWTKBmp/Ug2vE2je9B0wZZoavPQ+Z8n/kbQ+vvfaT9Mmq16q3mkW/YKwx2W5kF5P3VdU+Dha0
Jy/3nltj/aKpIpqQI4IVy7Lqc9eVGIIUYFLGyPMTsOrM9MQNR8eNn9RUmnDhxsS4nly3KcN81ofb
UYE+KvJqui1tb/he9KrJL7zJyC+6klBwqWdaGskHiqcmz1MD8EWWObAfFIYGBUaJV+DNe2/ruNKE
BWPRzLpzjVl3t2mg5/nWRQnSAKiKsQtUgcR/yB4yPd1MsMy+YQRCx60TDFJFyRJTpmH+AWmrWpSt
4JNdnCYW58kZtQRThNrryaZ6U5lsbEh75T6X+fizFjmKEQD54MRbXfZQfmrSICS62k9lBQp0U3Zi
7EKNPsfv0itAj7R1hktMm9j+EonKst39TCUINs0Ew2I7u5mqrjJ9tdboApp6DtroFOs6VNZz0QsI
bZWhrCsVU1lfxWLj78Lw6g+G5L4ZStOZ4GQOYrpE0IyXIJz8CUOMqcp+NYFBl5ina/FnFyLwda18
PPpo/gu+6kCCPtuNX7JFICaFotSjcA/JrXVFlHHdcyI9kNUdfJUGhTlpyA/YrC2f5ZqmkL1rCIQS
mCpFasAfaJMOy/BJ7ybASyNtf3eL4Si6cBbH/OKNaXyfsWvLKBWZfCQhsDwEeDFAO0QmokI6kSy1
R6LAiR1byh4vO99egXyqR3+cGnVwV9Ns+mMQBoy1KQeb4rS57WJ8q00PS58537uxFHf61PQ4qdij
/n3qZIkVXTAVeDfowLdJhLaQ6/us+C172CMqh4FPKCaSB9RcK1src4QbsYodhrj14TY1zeKC7aIu
8zhhxtjCdR9nPGUy4V3O7TL0G7uz5U0phxgXGnvspqtYk9W80fOs/JBYU+fvyXLZHwxzYNcDaJg/
6n6XfufKRhIdQrr/DS1T8ZwpOTzZ5jgvB9pwzJYkAanNEEXV8AyeLH7Zfip2dTYKetMlSJVUhyHm
W1r8Gxa/eh6QSxRPrrWUn9m8A/9at7kqQ5prmx/4HxQphD6tQ4s4KbwWBrf8iC55qXYxy3S+d5PM
GSKFws28M8a6FjvNhJmOJsZC4J1bSaqifKYKEqImqa4tjISuO+by9ZTM8B/wyMMZqjfsrGbJyFq/
0KocnhsSLdwLskaa38gH1wi28ym5ivtCVJcyN3tOIg1zljzIIDyWPWfV4FjYTpjKjdkqrLi4o14d
Y1/gBWjCgq5BRZ2Sm8wRD7F1bmTmeDdSKzL4x50+U13VQMmDxjQxqJypID1VXRc/UgeNLV66EOku
9QesdDwsTj5O/tKb+xj1Tp/jplPympdYpGSEKj31TLa0SpC2y1qTsrmmGRtEzaM6JD7u9cINsE5I
ZO1+71KvGvgzs7szWn7+1pBpesAkgJSaz4wB6TgbHQC7FH7vHmpO91jUhp/t2AYyIgiv7tAgddaI
1w7dez8SNthPCxf3n7bmFfqhoQ2MsqM7mfeDazZ5hMtFY245ljpob1SXsqgOSkR1YnC01WITzvC+
mmz/s+mtb6O5HBwhdQvvfjYMarGzHoOS0eouNbEH8PTrvp1xLWt1rblLaIjJIjggg743VT8lB1CW
wefR9GV2kXf9fEN7Cg01NZ2MwW1ZG9WmMgfAN5gZIBgSTm3fzRMqc4qYcAjCBP1bE5lQxdywKBbp
b2IsBqDiBUMX77BlyEBqpSQ9t4nwS3kdZ17w0+m96QtZTHu1b4u9p8Bf8jHE2aW0Q6vrqm/EgaWJ
0gE0VTiOtg7Dzpmsb2ouOStT4jwtQqqo05vlzY6BsyQ2dGEsA7PduEFu3rpCBnf0mQ6PbZymt+4C
XDVNDU9d1oLlaiqrLjn9jRn0Xo8B6jzmdhFhSzbiv6uE+krABz60dQozxyxr4pDQsZIaw7abFc05
zigeElWaX4pOx6AqWVRh47DqerelSLEas+VENTvVN7Ltgt+5cLVv0qSmqS8K8JmtdRYwJw7NONTr
pIYJR5C0syxlHJy8n4ZtatINtu/NzNzhdFB2j67Q53zjDDAgH1kfaRvNQxI3UeOwE4VFovlfJlWk
5WWb53V5Vdq0god+JhV2I1Xao1Mp9bLfiLTMi4uCvowbWVcN9DWvk06kEUR0oYm6oL9xZIcTT9lV
RYULMQCuTSe7etibmpL+3jPrrL2csQQzyQPmfbLTYt3J98HY24ieJN0MYBfnj2Wv5U9NZgbztqee
UEJ8hAUSekndf9QbqyAGWvC8IlApaDfqhiAptrOTF2ojx6B4RhGFbXwcNPonp/KSD06D2fwlPbzp
ZTN7mJc4RVvtsEZABT4wVe57r0iBd8Z+fgCdAe7QH+V0U5Mmo0w1IyUIUWzIekN7dTaE44w911a4
wlslaHCbLmzsaw8YIRCiWcHMvFaO5l0XeKJUW68UlXddNrQRhQRTkngl1YIkmiYRPBqY/Pi7hrj4
Jw5sePcsc5mUUV86Zn0wpYOOuW789Pfo5TG/jejkpqyVfuvE5rI+HCEDtDTf/MFxOX9iMTlzZCER
f2isySE30lb3LSYu4LzMuP+it0F9hza7iLeVjtNiM40FugWzoj4pWmOco4RoftvLhCo69QBxzV4y
4NTW6qq67hepJdtFj41+22Krd/DcJhcbeyIKCHXlmMuuFArz1p5OU3PToEmDyufJgi2pwEKERj5F
9N/G9Rz1ZOFg9hWyZNu3pxQegCm6WwflunVIF6W1EOuB6D0UU1q0W19fsXKJMXZdGBsd7R/IGGx1
cCzF3//fydIXViJR8zQO0VRIVAhabBi1LqLiIswzGc63LvKUuD2bMt8qwjzJDym0VHVf9QllRDPd
t1ohfnkFLdsZ9K1ztJbX2Vvurb6xyrZQItFfcZzgcKyYANYaOG64/ICuDMRmErn4XYMFDSk0m2du
ym8IxeBcrCospEmrKPYkFWV1qAZam8SN7VKY5W5VczRpSwCnoZx/xmmF7ZdTs+kYVfcRV5/2rlOB
vZWOSSNOvOSAjOOg7cJSm2eAiR7l5Pfv8m+lNugyXBOoCEDouz0eEUSReuMKjLdVwq+cx5QrYDDn
bbSMvnY/tKgcZN2oM998/aYn+QPu8SingKpQBzrtfvUSziPmME+1GnmlzQao/WLA9iRvgmUnPMjM
mW9hBNQ18zkWwetnk0FblaGeDj+CgsHxG9PPFRd+zbMx0FaX4Af9gxgr8UWY9TcCz/h+rriOC007
19TwRk2bJ8M9Wltn0G+dQqiKEj7nCDoyKiBqIrcffsrUJomhUhSBvhGz4H2Hysqkfxe97C9TfRSX
ZTvHv1wcL84k6F9/eG/V+tDpTQaTWs9J+pJ+Ooi2EwxDoU3ykvtOdYnpWbddSHqmYa3wKjGD/Mx3
f73+kL6iwKE0izAVq73jsdd6IyiX5UUDnFuXNLFwMwCDu2+cLL3mD8r9+7P7jfXHeEP8ohyNUoIs
y8kDYYXPXYsUUmjYmzdDXm4TO8YBcSbG5EwDLbnxZoAFoc/92+ZC0nGnQcqZPgZ6V+8WRLqXkEXR
JtlZkEYTXgrnBBZvDArHIBMD8QlZ/1NN35SPfpvSdkwQ0rohONV+pzfXaW7t9M74+f6ArF/1eOEh
v14haC5SF0TCa8bxjwzvpOllNdceEqgRAmjQeL12yG0tcLdWilNENAR28iyxwkxIHulBEYJHqf3t
+z/ipNN/LTDyRUjO41KA7p5Om+NfgbbOcZNVUmLGagD6by6uH/VpZj9BWZgeta4zvs7xuJSw70fN
hstoEljRW+H/1DQ9aM7sgW9U7H19lTthLIJbN+LK49+TWT602bVlYczxdupKaP3LGmC0S+E/VGlD
UrtK2z1OaTiCwPHYlNICbk/f+wEDxPHLSP5vK1sRb94fqNczY/1dlJwQQdHRcqqx7k18INXAzMjL
CiPEBUmDlyl6obDdPZTL2S7g11sjklbqDHSMIG+lmHo8DoM26h0TkVp5PfnPivIUNOEBb4IhWK8E
iSK6xg4AqQ1krunMV1j/58dTkzdkI6KqwjZJoe344a7Mc6uNFdLWCde6vsMUCgqnd2buvTGkzDwW
AU0xtEq+Uta5br4Yq9QwtRcbI11Lv8dHzdiJehEXfumqcx04r8MbzjcKYCwUFMqEAMevVZCX0DRc
7yPZ9cmdU+mQVPPai+wBkdn70+WNR0F8w4CK0GbVtp5s6WNl4sUDuBgRkMRbaxD5dkYtEy5dfLaF
/vVGwhOYLMS31KR5sePXSjx6zcZUJ2SY0+rKlXX7TCNPSSu1U/s36ZjMNGlrk7jGLEQ/TIv52xyz
ZoOoUo/agYSxBEF8afeIKjupLVtSNPHOlXZLSwbgpcsS3euZw+DN4QHlhOIXoSnl1eOfPNJfXSYJ
q4lkVf6LitF4RYO5scv0Zbl4/0u83lEoRvOtsW5hq8MQ/vRT0B9XlH6d4mms6dVdj/OqvxnwTfyZ
pz292747ll9qF/XRZT7bCVUkM8N9t8Moctj2S99h3FChAttYlCzMhzYNkuDw/m98EUQcLThkEmDY
YD8RDq8MzuPxsOiHj0t9SaOFcqB6htebGNFE+0aA/2KmAMbjAVnuXaNOp/0wm4H6iIAIiO+IH/Jm
hhc2R4ggekoVbPG7ru0auvzaTmKpUjaIx6n8aLdJOZj9biw6uvY7O87M0KQhCSNnGdfTZeVY/Y2s
MlFshzKZtyLR0/lCk7FOzUErZnUrZlOaZxbKCbCEA4i83qqhoXl6vQac7jVxXHFdbWJiQILM/aR1
2rwpdb/4Su4B5wWY0lW+JWGIZVyh7LLdcaZifooqUN3Q2DOr6w6XRZwHJtd7EtLLra8l9YUnK8vV
D0yfyRbmAQ4rgOP59CHRl8RKtTFJMYy2Krf5nKWCamKWPr3/UV9torwYF5yANck/3mlw2yVxWRD9
pli3c9ELegd/iF5NZ7SQr8MqNAPc1mAsrE3gbHDHU4eR8jMjHhCCyri9hjUZzHtRY0e2KfFJ3GeY
NywfFdBJcttZXR16P4dPn+HkuxlbKppRWjs43CTzQCc2mY7Y3I7+nC9nlEyvR4OmNwSy1CkBimPF
cPwzXXLbxrw6ulC5mfcJJuChznVz+0/HnIXONgiPkpgGXdbxU8iJODmLlSTSysXW0ETqEfauWXtm
1q6DerxeUYV49Civ+OD1+nT8HI3/booK3/OpbdONk7lGGJMp2apqqJt9nszu1dgbFiJkWJiXeF8U
zu79N30VH9AmwHjSko34abWdOv4Fk16PVrfwC7B703bC1mFk0Gl2TXU2gdtrDfPW1oxgb1IXvH//
0a/ObR4dIIPi1oYilhr88aNnSu1SzzTqqVO3RBOdJzcZziGPbDrGwxwXVfT+896YOuud2Fvbp0Ac
rJzoPwPlmFWOnJZkywD1+2Iu7Z+KHvszX/RFSXf8SdembW5Ca2/mGpGfPIV7+VCqEYiIWznPsJPo
Lk+DNbPfEzWk21wU8MaEltJtQ+G3HrcLraOqRQk2kVtCgAGZ8a7JhPyh2QbutzYFxCtP2o08UFko
n1GTzHhApwDf2waC0UaY0/KIfs28xRJi8HbmlHkSo6BmJaLwSzHqMQJtK4titLHnJExj8WhTTKeT
qMi2OV4j7xoFEB0DKkenxl9r2lOGBjD+5ZdWNx7omnGTXTXN2GdRh43p4kUlXG4g/9ao0+xqWLYk
nit7A8M/sXcc9DM0FE6qZzOmr3rTt635wJ1kAmzCrVhdzSZG1RFU7AESWEVDN8XsuTTCuh0qXKTH
RHxekGMZqzm1M2/yNKXBNHPJ2+9xcsdnDBv75k7TYm/YjEpQqRIslocEoRUASTm0PwLaX+ID2LV+
/tJSar5wPBxbQq6BS//3bvE/vJN/mWsf/H/CJV7xTu7TDHRVm9W/xJ/Mk5e/9W/miQm/ZCWsB5zO
BFArNPXfzBPD/Yuzet3DX3juK9H538wT0/jLYKWu5/gLEPAParv9Fwy7lfrNpY5dC3/W/wbzxOdH
AXSFGoXQkEzZaSqvcEyh+rGmgIPKYmd6o9wmTtBf/DEm93+v/Xc0eTzFRmC4NkjT8+C8Ui4bedXa
LaKS62B0rK3Kui76v5ydWY/bONaGf5EA7cutLbuqrEoqe09yI3SnJ9p3Uduv/x7Wd1OWBQs1QKMx
MxmEJkUeHp7zLh1Vwp1UeBXdXkchO6DYgBqnFFO9jjsw3t3cG7z5uYTddVx6ZUG/gGL3/bms3/ly
GP5uSawhV4CeuQrarqe46KLU07MxQprwY8+ha+WYsf2dW6J9WSx7/KN2VvMtb6AMHHCOdy3fsnNw
FphcgNq5/3s2Zg13Q6YCVILYSPKB8Kb4gfVEZE16zKwprPlqPDaXOTR2BRBk0H4T1OWsgYlBFNER
xMMpYJUc2Q26HUQijFN6JQMfnSWiOWjAdaWvyoK1WTQaZILDVGIKoXZu8WNZhCDVbzLs+SqawTt3
p5zX9Q+i4MNxojvJx0Do63repdu05Grd8Jws1T9OaWZnra3+HZSl2ckPVpc0M4c6BiyafJ8Kn75+
68a10deJ3gzPuLJWvxE+Tk75YtO6iozpY4XVwc54GxsMnjPveMkGRyx7zWiIctGlicrMBmeokajK
wZNm4/TTqrBhUsowx36jGJw/GMR2/9KOjf/kie1g8DcD2Xjn5oI2BqmfbBO2EiXH1V7vqqmc66l2
Avx8DL+I+vnYcwR3jtTNFpZnFvaOi1Yc9Ki1sj1Ie1y7Y88KFMlRjGr7j1ap9uN7p8LHYwYeKgp4
/q57Ai7uYmzLun5GJqI99o7WoL5RaX/dH4Vgfr0rJaGVgVTYTeRz6xjUCl4DpAf5M7zxZDnH0Jea
kwAr7J6WJh1/1hI4COnMcvd6HutCPIpyUNRRJMYeRFYf1/Q5FV9wbRm66tlpUX0AUZFm+Oo0rhH0
wxSPwASd7suS163+aMVYhh5se7TEoQU3u5C1zPFnxe2V/su7FwTgN08q2QkjhKyCcj4UrT6AgXpO
3UVUR6OpAY/VrVr+wRG+cc96sZh/GrD6e/XYm2MLBVqqBXDDwgJGPvg6PsS8KRtkrfJnL4zNh8Sx
Sr+g3eh3qto/N5kZ7Rzb200sx0MJBdS0C8lVvx6vsDGZa/Qyfy4ijCfHSR9PnlPt2V3I5bqKesyK
2435cFrYJKuoB7MhrUXZ5M9Vlxr6x0x1FtgBi9lP5zyMKjdAnn36Ru01/W/n9GX07niA0At0Sam8
Kv9Z3QKI/Ew5dlXVc9WioedmWOYONZC/+3tm/RJnK1O9oaKpGxx43v2rWdLmKmRZunzWF4VG7qjw
/j+YS6n8ilPwSE96Lqbfg83T6YAGRPMdsc3iLw9wlDhGdJd/FICvuHlpj0zo34SAbIEKVvHez9z4
5LL8iYIWiBUI96tPngEbRDRSL58VLda/j/0cP+jtggHuGENR9MrhRx2Ny3d9wuWJdqRzNNIle+KB
kfyl9mX4aCw1J6+0850gtBbIodAtVWL4VFB6aJKv22DzOKSAAtM5yJU+/iiyQT/QvSrrg1dryaVw
7SWIUMR5HO3UfjSXEdjjnGT/3v+KN6vz+iNog7JdZDdutVcoDI+ajqReEMWO+OZYYXFR90nlt2GP
YSSP5ZXpDHt4tVem2FUzrRunIBwTMKOIHYAFQZcVwP8I7gCB5Tz/KdTS+FpT9Qr9ekkcZCTVFExF
tqQCV0/wFDvn5CY5cQj+sp5B5k9aJnUO3yZllIKrWZ+miS6wZYBY9LonwA/j2WiUPZmBjaHoOFGr
trirb8nkemHUo+hxiktR3vInfdYCZDSmALVM+8+7vyhmGtzSqHSgwPX6Kd6kmhZ7qo6UQgSeWLCm
tzAk9bpkT/Bers1ViJNVZpp4iODwJCHnvF47dUlVYG2YY4qsF4/4dHKSa2U+i9GsPzetEe7U/TbH
w6fJRmyFdqphrMYrhxygDOOputL701RnJ/pTgDlxg/SFtmQ7z5SbFIHKLMJtvFBcGULXOVWPQ/3Y
0GoIokldfMOtP4tF+9Eb7lcc3D6FpW7vxKnbHUL9ji0CSISLAx7x9QS1NgPcR9ITIDs408sIu/Dn
7PbVo8hK9fP9LbKuv0thPw4kOTNXFBLgtowKb/ZI1M5RCHF7CRTUj/GUS7QKQHBRZZo/to0KMGCc
F2CKnpYmTw4i9zqgVs1tjmQkKDBW49IDnutH5RhjsiyOUHlzgS1HWQK8LDtw0JkF/s+v87wvjypU
Au25VQF9HeuuoeFKioo7YDpQZ8dJ2qWtOQ9TVRwsa26Avwp9hi6LQXp0dOFR/rw/+9uQx+Sh7vA8
opGEJ9b15EdvmegOeGqA4H39WERL/tChU3d+/yg8fKSkA0cFp7XrUczYHcsyMrXAo/Xy32IR5jGm
qv39/ii3u4aUHr0lQivZLCW11ShzVSq1uWhBhzrPhzzEvjwSxXAK837vSb21bDyqyf6RjEY4aTWh
JbJzKmqzGtioU2ABDLPGsPHpvT+hjVuRGfGOe61O6jT5rmdU8F4LVU1RA6xk4bqUFWp4vW3N5mFe
YuvkgGv+yU8RH3slNSmRhhVW9qJ8n5DZ6wFBlwZNGETzuCRWv0KjGkoWUGkBkJgKM9ZqRFreHXfO
/Ma1CEkfRRgwCcgqkQpcT1aPl0XNq1ILDLfHGNSdxHBM3W5+Ce02xU2+RxzjMIbIq0oLLB2wpKJq
iI81Of2dou/sz0aeir17cetLU9FCo0G2KmHsr35VzT0+9qEW1PECiHWkF1964bzzpbdGIeQBMKDu
JLvG16PMVmvUNOi0wI1aDGU9J3wZF8N4Xx9GfkiiKbUXHl5cHGu9TLDAkYDR0Qeop5Z/KdQJLmMN
bvH+rr25nbBtIBUmuyTfRzV4NRdbKdyuqmdsWKos/lstdesXWAPviBGb86UfRfXe2wnaLKpMJI2g
doAZrW7DNEFBnGrLGCh5opCdhk77LVny8j+JMNrnypDqbm3S7ByK2+2KQjtsNY6ErAWAxrr+ZKoz
u84A8ycokmUMIGI1qu+1nfoZ1rA4q50G2rPW0+Sz7kXThYaQ+KHpQ4+wVVTUj+piFE/31/02WpA5
k3zwkmOfyvT++heBAAdTkudG4MFjqjHFNTu/KBrzs9O1zqVR7eKDnTbRh55M+mlp2sKT9h7OTqy/
ee/JXwGkg2oQO400+vpXdEWacpAqI0AXRj1UTmh6x6Ue6rM09z01mr5gWm9Y/8DO2YMU3pwiOTSY
AqnFzIHVV20cwyszfI8HI3BKO/sVAon4p1CSL/eXeWMQoBa8aT2NfhF3wPX8Js9N5tLu9WApIKQd
olBVj5VRWf+8exhKabivcFtCb15fzBXvg4VCmR5ALsx/5lUCt9QwlNO7R8Fxjv3CxUnus6ZoT07X
xUOCuYwNo/hHCt7hrPK62kN2bayZQ6OSEwO+mG74amfqSlaXeVPrAU5Epj9GNGmhVuT++yeDQpss
aFCRw9Pl+sskbql1qPvrQYNVgaR6JicMypad8LY5F6RTeCQCYCGZuR4lc5pK752GUVLTvfBS7P12
cdWdw3yTcpOMIpFDK1JWotRXDbU3SaldYlFfFMIIRBrWX5CimX8VUOwhWVHA0Ici+oA7T7KTCt9G
buIHwDtWENQCgeR6aq0zLXjxocSuYW0RCJHZPwhWyiPaFPND5CgQD+9/sY0galDZdGBn0OQl914F
USOzYuglcRk4XToeoa1XH3IzGg+5NiB96NaZe+jnxLr0iPUGntt0L0Wr0NvEYeupiLxiDwO61qYD
jcYPohJKAQD9TEo610sw5WU8u2VTBI09FPnBHevqi92W9nMl1OG/oO1shOSLvDzZIoxy34jsHsj0
oHZ/t0odATvACzs5dS7meA+ZJxBtlKnb17GbUu2AiVmZ7S2hTECuHp/yDkL5ALgZJnIkEde/uA3R
Eu5CuwjyqekeEisJn/V2gAmvZFYQ1cmQnTpYv39cbfaOYTHQfEZyKN7Lk2RYX/0MXtivZWoAAoDJ
r38GXnJQXbOiDqwxTOKDWrjOuffq8glibgpc0zbgxsHqaj8gX5nAbxRLLHai2c0DgDCJcoKUgVBB
dnur0CwiZAQb+nWXBoLGU5igQuCRGhzErO6J395GARnPOC0EG5SN1hFtmr2cy6bWL0oedk96SBu8
IiXaiQJbo9C+AheOJ5ccabWoXaHEXR0bF/a789DEQ/OEYOgexmJr2eQNAOiWIhxaHdejjDF+Qums
GpekdT4C1vqtDMi4wbSbzveP+8ZA4HNklQTFKg2X3uuBdIOEUGuL8GKWkbiMJUoNvasUl2SI/twf
aWPhoI4DqmM3SID1Kq7ADgO+YebexVWS9kETU3lMYuDn/8sogMZ5blL0NVb7bSa5QBqUWyAe7PYR
cf3o0Bd0T+6PsrFqZDVSwkd67VHOul61yoJsjgWJe0k6RBaaJqkfk9JTjpobujsT2h6K5qSMgNyk
q2Wjs4EaxOy5lyo06t9J0/2DpxkswsSc3ucfjMkcwZ6MnfsTWKZN1nY9q76igaLg9X0RdPB/Qyl2
znjBpc9alhs7IfI2IyWHolZGAUuWvdcAy0LKI5j5HF6Ktp2By2Tl15RCK1mbUqM+oKl9gG1i4kNB
ihr//sczZdy7josM7vAW4hqHhr6GOCrw+lwrrsLL2CQZ3ILZQwhhWnTv76wfxuRJwzr5b6+vCnT5
QRMeepEp/60qr35KUhcCN1xh6ysaZFLhG/R9dzSGoRzOIJKaf2zIkNPR7CaACSoqoPhBzKWEgelD
e8DFTkENg1YZ/zMu0P+ijI1BBMkdNGMEu3FWcQvP+44AIeoc8+LSl4bdhvjCoMQP0BaxGJwskkG/
brzuSwOzqj4OoRN95P8fi6PpEiVOTV+rX6DN6fOprjPr76brjL/SuGuyoIqUBQov+gN7mjO3yRGV
JEPyZqhX87Rb7Z0GA4NiqUP3YlTe97yuvnlw5tEuVj4VafhJifuHnY+48Q2xmADFAnqCXbS624yJ
Xq+KwOXFrkksh9kFMBu2yU5VdyNmyZckxXcN2D91lusTYWENgCsW5xxZ0cwvQ9c6pi0ky/tz2Tji
vJVB8ZExSGGE1Sj6ZJUR0iLuJQTg+KSYxvjJLNl3pr577rY+E/GeqtHr0q1pDHXb1vY4jO4FqFnv
2+ZUfqTIoYqDZnfJI0VR6wxD/n9aRlJnxCclQMhZbQ43jdpQyYlh0MuqhwyA76FFqn7nY92mOxJb
Ii9mnv8so1zmN/n5ki6xsQjVvbhOg9hp54nzPNfiCSXS4RMOKBqnxhgveuTqj71Id61PbrM+OqK8
8VFuBIoKe+96/BZfmqqdSu8ClbHzB2rLD20Y6UdtkE+fZa4vlWeCwhiLUy265MWDBrznpLG1YeEw
8Tu4LHivrC6mHmAf6KnMg7wHbfqgd+34K7PG+P1ZA6Be2S+jWU0HYnX68r4KBUKIDLOgTqQghL4c
MnzRnx3F9HYqZFufFRT461sEStRaFhPWdFgmcI4uAGvDn7nWo5ZD3/i/YsqmRwMJiA+1EP/ESPG8
KNFi/75/NjcWlBYo1V7eHrIHuvqodVpGOXr9ymUaOqj+Vd3rp2hKwX7+D+MAIIaiAuiMY3K9eYxI
bywjc5RLCyj9oypUxyeJsr68fxSa4SqwM6ryNOCuR0n0nr/e88KLjgZJYPe58FGRf3/NByQi+BWy
MIIat/z1KFNcFpiFueFFaIXrC31pfezHrNP9uWzc4q+IIsA4qoWg7irTMzFKKiykDC6YrRkXzHm1
/yat631qyi7+1hn1bktxI0zTsaQEwNyY3No7olQLR0RZT2o5yZYMpa3LiO2ij/DWHnZhY9cBX+CA
STFYzvFqboOGGkSqN+5lMHrzkbaK+8R7dq9KuzEhLGmpMskW8+3JiiN9xprAci8lSh1PTVPb6PXH
Hq7GVfb9/sfauHekNCuh+ZVEuG5XzoOIhHBYO3dBEilvXNVP03b+hJC78zgMifYNX9nm8f6gr/TQ
VaInVe0tioLkefq6V5MPtOkpeToX7HXLy1TqygcJYvpTdbr2nLmNMz4NvZN9dYTmKEcr6waP3DOc
ApW2joHKlm7/h/Y+aEtlBph06Lpx+Tn1VUYzGVUp7diLXP0Bf1XFVasWfeTnWdhzr1IX6A91b8GW
bu3Ish94HLjP3qz12aEeBDIxWlbaP42prD+5cTn9UAw7+49OGDWhwUTFA6YKzQwOMlJn//6ibGTe
XJH0Vmm98xhbs9PiaRZha8zupUch6AF1yupJmHrxVKK+8aBnnnbJ0h4IRFEl1o7I8sauZmhyNVx+
gFis2bxVMeUNnAT3MpeLeoAG5l5wtu7ffzcBE2GbWXQ6KHGuInbmcK1mDRM0LJSS8KeWYl8Q+Htz
3HvFbB0gGeLowqGkjG7UKtA1VVlnZU0IEigmRVomTlqN6w26MdZOjri1dkiEejzTeXfeGPCJolLd
MhTOxc1D52VoEGWYGqd+f1bNNFgziZgg513dQqZSlWnGI+cSobv32LapdzLd7tf9Hbi1aqDO2QAS
K86b9nrVSMwSZ0wj51I5sXkKtdR6shq9eMgmXft8f6hbFCyIedDvnrTPwAlnrXZNeCYlxJr94vVI
R5UdWwBs23NiR/UxnjodXSB0+1qzfESaxF8WGBV19eN/+BE2Ur9UWMAL8py4nnBdRB1y+CTdoOR5
RTRIw8FCCX0VdSmfypnnC8/+1eD79YEPqzxZYZQ9hO7Q7ZmmbK08UGC6CpTKOX+rYo9r8sRWloQH
/twmD4gV5o9CGa0jZYHFvz/pjduZDJgKDA1HwLg3c9ZCDzw3ybjBfj3SYI2+xmPhPapkA4GZ28n7
y3I4YbCbSKEkUUJO/U3yDxke+lfJzl0cqz97aBH66Ne9G8nMdoL2RH8R+CIph5z1m1EstXV6JPKd
C49P57EeLO2Cps2eRPvWWZchkkSDs07j9nqUxDKGuKLhdelgnWP6bUoRJmuvz7R1JaPVzWknmeHJ
ssoxlFRH10RVzIvjNtqDrofmsTNdzAfQ/ji21ricyqLsXu5vi9sdKB12aXqzJyStaxUxwQprCaIe
9gXxSHEcnDb2nSLrUO/R9oLzWrKXchZjEcmkoR7smLWijdKPjuLqmXWJa/yZoFFFnn5ewtYZDnpO
/eBQV172rc0GXA01RwBuLoywe7Zg2DoHPcqpzetqXDxE5qgaMDCaujm5WWlWh6Er++WwYJxgce83
2s6L5/bswOQj+pLWAu5w1wFSQXMhBrpvXiw9omdazPWH0SyWxzGzUTJqLYSH7n+V2w3HgBQzaJ/J
8qyz6lfksE/BdDXmZZYQwB7R1Kcpstzz/VE2muHY9fBexIIQpRPKRdf7Oh0XPMspel96NwI+HjW4
y3s2FGYb7yA/1bP4abIV74Qum3PJo2z84yVtvvMrtuZKFZX6B4hK2FHyz98cYQ990NBLDRP7L1d9
QBn/99yNe0nW1iCSWEXOCcMKPaXrQQZVbbBGT60LKg0uWlHuArtvif37C7q1T4hH3NUkn3S+V6OE
wH4UxNlsxAJxrgBtY52JkPWx4E125jm51zLeOrwY6oDpYEj+tSouxFqvdYYZWhdEmhDHmbLmMhYK
Ns6ul++k7hsLSGOaEi2lPc7xOgSajS2mCGeQC90lMSCqODZBD/1Le//OZxz5tifASEfx6w8V6m0T
o4lmw7bXpasvsJBUyXZe3beRlr8cEgG9QOpSSOVfD4JgEJohZW9fjLpzTlUpaEyEqv3c56GBLJwe
X+alNXdSuduyCRuCNxfnmfN2IyTj1LBEVbvxLkAuoIhWgyp+LG1DpWQa4H3q/PELIhRz7Jtt7P3K
Z11vP93fn1sfUdJk6CsxdZpm1/O23TBpPRzCLuM8mF+bWPNeLLF7j23sShlUSInJjem6rnYlz0i0
ZYVHLWo0v7qKbryozRSd1H6uds7bxnwg7XHYMA8le11zY2jFWF1hluGlIa08QtTU/Kh0lJ0Ptz0K
yyZ5Ytxgqy1Z61VfYMoSXlKeo58KmGIHukzFTma8NQrQPlCZKvVYnCmvv02emAsvCbaHjdjDR2NG
erhDEHrn1SK/8PUDHJS3pIqTg4MxWcPqNTPln8F2L7nTNI+I83UPRNssQPyS2t3QTM9jq+pnfajN
d+eDjAzBEiUu2s6vfNm3YX5c3IWaYUalq3a1j8KosbxscYzYuzo3zjYBGBE7yZnizSlj9JvrJKHj
XOT5UgcuUuuBEYfoQXpZg3aLCkDYz+KsOzWhgLv97rPFTlQxacQLHlTfalwrs8vQRFkzQPpUP8WK
CjAT2upOGPa2psdLEDDI605Zu0bZJvaYwxSmQb4gZP/QlonCzqfEHx9yV6sf+mI0VEThDf1Pq7jm
F3UykEMS47gEtQXD9TgPZZ74sTJX7oH+lm4cbdSlkwM5WZ89RvkSZ/6czssvxcwQH0yaWjXOg8jH
CT1y2/0GTsJQTxrMkvA4uegcHHoj7LVz7xY1co/cIfEJC2P9xxIuk3oIY7syDoJw+AfFQCimOqpr
eAUmTqLyReJs/NTQ8Tb8NI+q7GlKwxYOvJmE4oh4r/s1r9S+Ruc7F9FfyRI747FovLDwvVhTf6FN
p6k+3XFVPKpKnVVP/Yyw7VFwSYHBt+OhP4HsLpwT7HvDPGJHL+aTM3VhedCXJPkVWQJXoMrtm/6Q
hNH0a+5rZ2Ci5qAdHeRqvyKDXPX4Sjrqi1VbKUyUqTMek2wBjp7YHSG7VwfvEJVa+hfeASMysNSn
KYsXaHGfuJvt8cV0Sus/GDoN5ocojGIkRTELTp7NvMuMo1IW9Z9Ycz87IMzc0oBNl3mKNnOdJ3n+
WNk5Ene9Vnv2seep5p1dddAeME72aJRGoDoPVpjnf4yiUIKltcLJBztS4C+xJOFf97f4ayq2ih4S
0SVduiWsY12+c8eoEDHmp8EwtOUX8EHhB7c0ja+p6FSUe2PRP9lLOj46ijKc7UnpzoZQ7I9G37rK
AUGj8GDUqfdVU/NdV8SN8EkvjuuVzgT8qPXzVhNVz+qXU9AVVvZpXoQeqM2wKEelgroJAlqE3Z8W
nMD8pGb8l0NXZH31EuYiYzc7eflPZdrav2GhVcjBeniKHO8v3u0PlNQJefPzvAPeIf/8TVzCcVXn
rxYiyIpQbY+CKv9Hy6qrvRfx7e3LOCb5DRg/mLHrSrUq6sgbU0MEiO86T12paJ+1WtfPlJHsH/en
9Irgv94PjIVED/g7eEr863pOtRt3lZqqXeDEWmb4mp0M37whyrsD8oh1jme81yanAQH4Z56f9MPH
brCeDfbud92tYhTAF3JWP3fb8uNUiso+dKUIm8PEO7j0Z3eGbT9YSAFjxhxflihFCBzwdvJiaLVm
0povPJiAWlGax4lvhrdimU2/RmEjD0C3LWov0rEaiSjc/PYMT24DMV0AiYFzZBMV/s313G1UGVN7
ykUwEhB8vcjKP3XSJw/jMpfnEdLK0SnH6XR/xbc+roTfAdvh7r4hahpIkqWkDyKYs1K/OFaRPIPr
mc5pEik7b96N/QqgiiIqNANgc+vCAHaAREst7gK2dHvsFh0l4UEf3p0VUI0CVYWkDJIXN1I5CyQ9
CO5aC+lFq/yx1mo/NNM9eu3GskFW5mKRuQ/Ul1XeK0xcxlMtwdrcGnQcOV1xFH01nqok3ntobg4F
kZbpSK2cdRqQO1Fu903ZBpj3of2dqephUmEmNiVy+Pc3w0YtlbeslAwhoaLGtu4to2HRJLZMdVBB
Mg5Tnrona4qMY60M8ZeptvrPNDXwkIxGtNRBpQzLoQZ5forqsj7f/y23jxupXSWLI4AreY+uVpjr
VkESt2kBWCrNxUot96MCMxWXKSOHKRbNTXuuizl6zIkX2MD0ys7dtPUDIKLLYi4x76a8qQ8VRANP
a4J21MZziSzv5HeZPpd+WJTib0VxmLzWeWd0XL1zDOx/B+xwe15keUj2UUgBpS/VdTxQahthIrhh
gVujTl8WYjmNilHsrPPGKLLTibILao8QVFZZZjqlStfqwLd1T2gAN6z2sbTV/t2nUuJ6aUHSbSKw
r4ETyO8NOm4QelCpQjnZ1L0x/NiNoBtzAa1GG0BqmVIHWe0Z+BdZnM62EaRmX0kkqjhxjyg7GfPm
KEQy+qlgUXnEXX8XupAUvuPMDOIm6Z+WRBu/pGR2e9fu1jBSpIYWDUffWRdv897rrdYLUWUos+6l
xQDxwzKlzk61dmsUmvjscD6+QSaxmkxVO5mIFPxecoV+k5WXLwJF6q/3D/Pr3XV9r3vy3Q6YRLbX
byC1eeM1vAUTM6gRFhMnUx2Vz7oVez6ueCpou877NE+F8N2xQAZxHmoMKUakbguUBk9RlhdnIQrt
ZKT1wItCzH6Spc6pLUucgTwTB6JhrE5YDcTnsQ3rE5W48YM+NiMitoCCNLWJH4q+iPwCFPRO0LyN
z3S8ecMbdO3w71s/gAfHIEvHEBSDK+xlzMLxjl3idoeRepF/fxk3hkJdBXEkiuvAu9b0BFElA2FI
g/c0eu4vL7XDY00Y/67jTbMz1G0ywlSoTVO/pxx4QwtcJkr2E28fdl9cnkh5tZca1tq3rJliKudW
9Kf0inEnSmzND0QEz3rCHQwMGZLfZLRhPjpzhZccdcA5f1yGxvpgQWQr8PrS1J26xWvn9mpL0v0E
sCZpPq/aQKudb9S6UuStPQaIG9v/lmgd4BaahXp3HEVXYjinZBFIaRxqmmNoj8SSzFWcE/5BJoYG
47IEIMSMX3qv2WnQeQh6eO2i4ZOWa+14MLCFWY7AScI/fZw1mk/u1wRelikqXh5V15xGNefxV5c6
tLB05kWHuZLQvWPSN0bvF20fYbYydq13VKzB0M9DO847Vcubw8/rhroQKAE2lbTBvF7vXqVUjmXU
FBhOmHwCErKQ2O6W42++KsQE+McwalEclnST61FCRU27EiJCYDWmdkbjK/rQwFo4V7a5S8aTzaXV
R6VsR0EUXA0hel2/ix219zzFTAKzVFECUfXO13IteUgaE+NdW9TjJ7Udh6e0SI2TYiHmHCOCg5Oe
Zu3c3rckG25vsOO0g6XE2E1fOk6WtpSKHkGjOt1nXva6dnCA/gaFo2XpIVbcqHyoys763bra9N2t
0Gw5qJh8/T3NC4WPoqf5enhnAOE3vSInSFzpjqyfGH0swNSi6xq02hyd8n7Qz/lUpif8YtT3Zvty
KBkXoWvRungtO705y8kwC6fMXYYaluGQihm5VNNIdsLUxg4GygCTnpWWT2H5529GgeDmkIxZGRoJ
uXPQRJ4dO6dYTveX7TYvpj6G4hR3GLhLPEJXWxhQCw/WBgcb7uQ0OemDIT70XZ9Sh3L5xEjp54tz
BMYW/fTGxUqPGRrlv+dsrr9CHJjN9+Zs/BzwcNKjlJc/ZgqrWRcjN7qiZMHcAN+ox754wB5xr72w
tbbyw0ksEVnwWp5TLYpOccMak7+lGU48r8enZqzEThyWS7c6sbw2DHruCPfKaudqLh7yGZMeNgGg
+sT3eMqfAO53T8izlMfSqvbUjzeiEWxlgN5A6kjvpcri2x0zJ4baLjaqGmo8a08h2hOndlrKj6ai
1+9NFOHYybc1rQTJZF8XaMZFEe64qHD6dKc6tHgIXXJkK3aC+NbmhBUrEZ+mBWVlzVnVx4nXDyp7
gVILZPvTziy+R5k9574ze/iSexhLmEgV/Ovgy9Uc+pZa1AHN4ro9mmOmJTsx5iZzoKDHxqT5CyaE
W211iVcVjm9NPhVBD/oGYWMjdo9zVvUPjebhXCgYE9SDYe49XrfG5YaRcgngayGkXX9Y1+0BReOf
F6hd7Ty5BtKxeHugty4WGCCJtjTPmsIzxL8fG1515VcbGGI/kUEqiMmG3PW44ZJ1jY73UBDprcr1
j7eEdshDTfvKrsbfM3W7/tNAQVP5ETVx/hu5iDo/jLFp/1aKpsxPVlaWgVbaC4yfFoghpktx/otZ
ZL+WXIjPmVjqh1CPJ+fY03EGw4CApYPYVaL9BN2f/N12OuIQdPdyX6nUDKvzpoA+1NfVUpwqfUrn
A6j0cfHJr7LfXeFSTmtcA2PToVGs70jlhhgXuhBlDu48uy/gi8IntR61YSdV3ogoPGYdaogcDGpA
q6XKtWjW23Es0SiwwqNDTfVUOfgq3/8i8m+5/iBIg3DtSIMbqeK32gj5MNGY18s0wCVN/E7gAn0H
JpJ87arCbM79pObxAd/J5d+sMHEc6ePmx/0fIJ+Z6x/AjpAMJJ7V6jqNRY6g1UrFTVF3ibjpdbuJ
4oOXjOW/rpX3lwIJw0vc9XN0WGxlL+jcHgOiDfmcBvsJ+N2aW64ZFTQnjF+lpkV+mOL00dQ77bzA
xsTyaWb3oD/37u/KtmcsKoOIwAB9vT4CudZw6Vpcj1nW25+MtILlVMRh/Nf9dX2VI1stLE9IxgAx
R0FmDeyobHupBe5qQdMn3slNW69EvnAQ/4amg1Nciy62zNvVEPPNQZ4ntcPZB7n1UfmnqTpwE0o1
hyQ+6AhGhwE90t9u7MXizEVRCsixNtICAxfE34MJPGonUtzePOj+QbgGLAJEAKmO61XCkXfEFZBe
R8K+OIde96+XGF/Iid7pKSZzTYkLgKelU6G4KU4iRE7Rw2up6ULEF/g2OrWPrGUYFLXrvrd+QBbC
10AtgQ1HgrO6vq26NuMCgY0gHlw1GPNYfdIStS92zvRtlgD3n5ye7j/IPzLL67UbMdD2ME4ugjhV
BDx1KHIYbEzpqS4AWCapYuzh8ze+lmz6AGyBhAFMbxVFMIAUdTtZRZClyJsMnjXQfJh0HKLUaWdy
t2GRyb0ZaoWYG5fBqucKLrlqNa2/mJAOZ/F+3UnAhm9H0a+XEJutUsPmqAgKHqFHFZcH31F2tQ43
l43AZyOkwP5bV0NMNR1tHMIZJe2/F+hcHZtMM6m7hMvD/WiwuWpU4FFXBm8I4+V6PiBoyfFMRtJV
o3lylKI9wZXcE6m/jeWs2ptRVt/GnEUuqJkXyMo76jn1Kvtc1U3kN1QVPmd4hPnASbonSETvhm+Q
RUlcA5Bw7I8oQl/PL0lhehWDVwWO11mnXMttX5/jn/cXceNz8aWkICyPZrKn1fTiArNDSkpMb8C3
Ycb39LGbs8KvVD093R9q43shUUR2hoIkMkjuav8VVqtMNSCNYNSj7h8ccPlPLrWH94/i8MUpZrMn
oCJcr9pImA/biFHmUnALAd2QuVXlfHv/MAQiDq0U5gPEdj0MLrxDGYcRSEqcqw6j5Yw+Aof50/1R
Nr4OIG6K2WhpQ7xdC7gVVuzWrklHMG9F/EMbvOVUePP8FTHp9z+kkTAieZYcdEpC6+e60VhKZyk8
IqrQ1R9E77anEKEP//6ENsI4wnfMiPcpINF1/aEmHYph1dfBWJXWX8IV9XlOdOd5yvL0q1OIfoeH
sLHneFOSkZjwp8Corfbc0Lq4jXp2HQyRMJ/tQp+PTlGlO0/YzVHYb//f30AG53ozxCX2vrk+14Fi
6PU57kBluuoodtbuNrGjMceek7vbgvYpN8ubUkeOG/bSTiQ/blckeJku9LNjnOXT3OlfcNM1HgZl
V4Ru43EpebagyAilkki/GnW2oqmyFw/wE3vnYuvYgh/Coo58TVjDS2RH0ZMGhP2DNqjNQ0Tz54Mz
Nt23tAn34A5be0eq1ILMh9lPGLmevzOHSPJ1YR10oQafqzLjhyYVya9CmO0ZkAVOz/c360YFj28J
NIUxUTqjWHw9Ijw3mfVOVaDmdeAovXXSnTnx58muT5kCxuCArJvyEgvXOxWZMR2MsU4fVBfPpuNU
RDvx8zU/fJP9UnpCPMMl0eJX0UdfV31srVH0qY2soEEv9zA5JkbiegXQCT/j6LlZ8v7ooC72FS8c
86s9GoWfNYj5xYk7fQNnZh/ixVPel/69/iauXzrTcl9SGbteovT/ODuv3biVLIp+EQEWM1/JbrWk
toIt2ZL1UnBkTsVU5NfPop6u2oIbHmBwMZi5UDXJCqf22cFyZz7/5B6FyR2nyJB69dZoXPz9S5zs
g6+jYKyGPzBkYSg5J6O0lZV7yhfesQRW3LwagosSa8SdHGxxZst9lXievGU6oeyDMEBpf5wS5avc
FMO6SOeIoj29m8fa4ppG4avitHOyx2zouSxjzRh8n+wevnfnKDvHaGcixl2Pa3YxB0OaxYahgzlS
ftX9aGqzTqOpwok70sMcPBKDig1pLYcw3YHc9NeGq8pfi2WYj4kSbhkvQwpfvVhqN4mh3i4+obBN
ZcYDp94cd60VXgUEUJv0mCxdIIAL5BohBa7mmAIMnLkdK7pldW+LIqbb0rxUa6DIoZB6vZ7LtZ53
BKSLozul6qPljL23HwabblkGG+Tc5fBUEwAOzHYPsufwlnixp64wVRXkzlJhQ+bUuoE0WZXhjSqt
JI+4O8x7QumTK69dulgvrK7NCKq5WMvwHLfo3d8Bs4gONC2trfPzdq4CcCYYXITiWCvCjhk8I4di
Fk1rEJpNLFsMmzAcIxOpGM7764pp4Jo6eNP6jSvO+BieHBmv7wReA7ggpzokg5MZjT9B2mTQHo7p
Mjv3hZ129yO2DWd6EO+PwpUJ9hYKgtN+OMyMYcgNk667DtoL30L+qc0mP1OIn+6Trw/DZ2Xy8Q9i
W07OiBry6GRXlnU05kVnhzCfhXuYZrv/AZdEPQVBLz4vTBIVyUWl35A5KhiVy5w9sX/WD9yLu3O5
k3RZ+Jon63jz1d48PejD0HR++7VTPAkDOKbrsZ+m/sXgI/zEpCZ/mCE8hKBdssd0OJR672EUWUVl
EyRVVBnEUR9kXZE4ZXpkQu9l6rcrWFtvTxeFQRMbTCGFf1omwI2xVUxGE5ndatLgMxypI8/pVrYK
29f+Qahyznemq4srl/ysLytRfySfWEN56Rd6/uiNKXRCRfJuG7voPO7ayuzIjLNMhO0E2SGf8jM9
F/Gchlm6V3Mub6FWkZui7L6/S1W6vniK3MKLyckz+Dp9hwMZIiYDzf+6jvluGZMO79qmMx6WlT8b
FaVDz2u2u+CXdMFs9kolsGn6XgQ/mnDGGqqSlfVR8djO3sbBo4kgVMicPIawnXdq67zt+JL5E3EN
7nOlEzYqMrRrHJl1Oy9oqJz8OQi6cWPp+QMpwwZhZZUJs28/Gx6YV+uG46NBV9WKuHsMFxU8izYO
U6O299mo8NrJZFU92LOfzjsScXnB3eCoMbbZFVWEFmBqdg0mPCzYbADLck1iNMIyFLe9peU30TS/
5t6yPqdpRoN1btL01rTn/mJdzO6i0rQZoowMnAcn9+vbrlDTo6TH/dR5Q2AfsDUVV+NYKWaHJ7NL
5fXjb/J77ObCc9fBicKwpLFbhIO6S5KR3IY6t3GlLoOAu5NDfru4JsuvuSpH18oPdZWCNs5zt+hD
6lrTj2BxlIp1t3ZP5rSGl6nfq59esmorUmjZ4bMOtfrmBkvLbJRj/VCqabiSlt3/TFVeDLEXlgEU
RXc1f9SrMG5Um5RW3Gi13Az0EL8OIu8O9EbZ4YDeG3e3ccbTODW75jtddLAFI+v8I3jyPBxg/5r3
pW1gcVi54fDVbLr8e5cs610+tuu3GeeATwtBJmvU5w6M5pUXHLlLWuPAWWXTPsu8+qp1CvHYZf3Q
YBMivc8B62CNht4cSqaD5R6tZZmDeJ6n8qZKvOYhHGyniNOqm/Koc9y2jQe9tndzkZt51I+O/1Ai
bxr3hpFJg1K6SZzLoXTTL6Go58euMuU3HNqCh2pGWHMxhX6x7vLAMp6GYTQXgtFUM8eWMdlNzES2
5o8LvZ1PleuR/NzIrCDenUcqDkFvj/omSSEr7upmHm+qQjlPa2NB79V97VDQwFn5pb0EJkqL2qq/
TAolqofSqcRwM1uN9Z0wgenRhZeW7cTSYSPgi8RMIhKTU3U/DY75gLfzsBFbjPC5p33mxrTrAhFb
k1YkO2QzEaSL34T1bVH1ouUYn8s6cnO9dDdL6gz3aV7x+8apYpfSxeCzo9SNcbOUZo3fOa4DFBtz
VnnR4LYoSjheVYw0aN6bbh6u2CESlYz/1Ko+Y5ADJqgK94EIYO8HVsKFyZFv+4+kyDU/i85hHmR6
JC1DlC1xd5TyQ3Y9NFn2s5jknHxK+lY8mjpwsr2boKeKCoHZw7XotUcNPnTVDc5EHZWmys0pWoag
SAnQC4nKnDFu+W7BWV4itj7rG1zGNfmYuaIq9nJqhjBaDKeHr5VV5Qct4BPebx7C5kFUPcx91fd+
FrV5UvyGkBHKKK1cne6LJg9+cdjPHbNyWi77kctlbHr1KuOEjey3mOZRX/jTaEAeQirV/NDSxZ7Y
lfPXQhh5thtzt2uikAfjYmPJ9tuAyBx6Krq/HYr88FfRFzRCSLismli2eibZd3B7Nwq7FDXDgE93
FflLH3o7o63TKWp1wzlgZwaWQDbuAZeO3w0qYlIyH6vRtC9tV7UD7PU6eE7XXscWKg8Vz2ZiXJOa
Oz0j2/U/9+a8foGNYgS3ixUaX02TPMYLra0hvbDhPQ2xkXfhGtWWGlcYOR0bfaIL+bSuTgj7aKzY
mQdZwGFe0ON+lsAML3k3rDdlsnKm9HPOAZFiAsgVUg+yffSWpSovu3QW9U2dQUPZWXmhb0elkYKM
jZE/o3GRXzL46EcncXtULwn++BGsYvHVyqrwulUGx5Ch1uwTiS9Gss8g7hzF3Jk29PRBOzsc9zBu
jqeubrPjmKbtfGmgTVY3rG+iaSaRavdD0Y9LGCHfzclfwlwjjDKjDr6uJSmpceOsHWXzKoPLOguS
jwPZmISp4d3f7D2ieTNE/20y8UUrL40HI/GsqEW0wwpOVB3sYBLUzOyi8sJDMOZbkkPG8bQ3+rrP
bgORQoJJwnrM9wPPZPEh20LHwZITHOkilKCm7508TnPTwgA9G5YPZWpXEMWhzea7zd8nj6pc5L9H
i3o2yo06Q0PWrYLCPRi8kLUp26fVL1R3WGZp1BdwTDnpK0XWQ0wcyXoZSlq6tzWSrjJqglzYD46s
jY5qo+yyq7DtzMsKVPqiC7w03fG/SqxbB1r1h177nQnrqJ9+NqLLb5JhlATwJuhW4pGSeOCemjBf
p2Iu+lg0LuZ1xPi5c2wox3pSju5CsL92vXEg2ZJ0PoSrd8DctLmt+kk1n9IeOAorYQtjfCGVwb2G
z9RHcp1gRdEMKO7ScCYmxZ9sg4vOlL10aZLfoQS2vdjEI4Zchir1ynhKHfWA1EOZO5otacivFKsB
UDyJAB2MNV1i7u10MS1t+zdK1cHZkzQ86YMmfzOIEt9pLnu34RW3VCgfajHWTyHQOQkOtbOy3hLf
uwkLJ+cvt9yLdyro0u+24Tm/Hd+g28OOZpifJj6V5n1kxrK3qcQotlaiuOJ2KWQSSTamMGqm7S02
sgntGPHO9KvOqum3dB3VR+3Wmo+gBs50er1A7zJT9R91kCM+B/4uX1rHINm5ynIfYXcT6uWyInXv
y8JdUcM0k276Ir2+nm/8hYZupMOS1YZRTguGwmUwSoLCeVxlJjGTmH0zjTDAbtXeCclJ3NHCSj/O
RVh8X6D9oINIpw8N5MpvRYJyC0NRpaJhzfJPcnXbNK6z2aZvIvXYRHJq3efUKSBYSHcwrMgoB/Fh
zMZERUaPq9quH7LN+r9YxivQETVha5Y19sWabpaHHSVLHzk10dbRYIrE3XlEhn0p+7AYrpa6Xn5Q
GxX5fiLV77rOSUiN8o2RQbLQkN/hrzAOkW5LmwB0rkAkq5rN8mvFriCLDNq6zS4bl5JCjU7DENUE
oz6QDZnmWAolxmH0tB3sgRLdo1v3HKlYT+k21vmgr0pTER5iegW5HmOXqv1EeFEdIzRSzc6Ucr4t
knAp9vy1+cuMjLT7GOYVhV0zYP0Uz7nBdHaGCmvZoNGS4q2cNh6g4TYQ0AP5NXVCK4tQqOHwKLPE
+diP4fSBEPOsj9DoAcpwpPZOlDaioAk/Vfkv5PiV2uXKEtdk0VYwyEtbslyWgYLBMFoMIlELTy/w
VgaH67xZ31vOxN+fMbnCRqcuWGh1Rlrtg13R0oyJ1piNCEqIwt4k0XN12ZZBSkZbmAUvnp25foRb
+oK/w7xk34RnND1EgC4kAMQhBSlyFI70sW9PVX90K2e6J2uc+3jBUQK+kqjwoezWVV2UXPvUHh+/
+metaXjv7DkLmyvsjtTTIvKm3ZUpwULfl2FtnIPdpxyiSReUbaxSrMeiUAfVHNWGR6QUPhS0oGvN
9TziyHUttt++/lXZ9fgRL6RF7su0TR9d6p/2UJWToR8GUYTf6iFMfuE0WnwVbsWKW/SCy32S+J/T
fJY/PDWFhzxELbRP04DbeqX5IDd6KhbSqlKcoXd95zk4kKYZ+xxMJ2nGuuhXJEU1L3m32tPs7hP0
WbARQPu6fYsRRLKbysVr70YLKDPmPjjdgHpuDpGjt3x2SMFqryRu4fOHdZ6mu2n2N4pPZ7OEPU66
ezfo/TnSiyESyAYqlb8cYsNFlJurvk2Mohu41WGIF9k5NiREFrjpZ3ZwetasBjJwJlHaQ+Rp4f0c
pagOVP1y3iXLYnzxZzvIP2DNQsRC2fXjnSVntkED2OqTlfZ+eOhhk6eXrdNYn8mBc25tFbr9Lx8u
l0UQcY/xXJ1n9efa6JldKbJAez+nMpeUSLL9ZdQN0OasGkRQDSxkfhJkXW9vYHmkrrA78JodJnOp
fV/6lfcV3f4yxS3VsIy4/gRPS8lrjxLAzC9+0/uPbp7kZhTWwfKUJsEq4rSgsTCHugBsMVZqfqOT
qsKgw+y+waExP7SBOWS7dRHmN7+vux/tXCiska3FvXWVh8A0tJZNnk09RzSz79XfA64Ot3B8KBKR
7UxJ5NWdTC5XBBuX/WAFfdxY6/Bbb4lnBMdUMr8yBmkne5vICnPnYsUxIBitB/sManvSP9ywEZhf
SAghJ26cjA3V/g9qb5BkIEfV2seVf++6bqd2w88X4Ji5Wgu9Jxu6c6nWhjBj4mTLOQu9P6BTGoiA
u7hFAmULOghvxweAwUGvgazseaqNcwyG4yoxh5/z2pb/aB6xPSsYEHzBV0Yxphhvx0r6qiYirjGP
pnLtT7gkuLiruN4la+qcO+VJM2AbCrNzngqSL7mNf7AGN1SmhNx8HFr7Xlm6/gB2ke0hb4qXMazP
oNzvjoYEcuvRu+CEJ8ihA/W6bxNXHGVr3ZV6C6FawElbsJeDapenv6Pd4s/hcASCDmmCQtP4O03+
GbrB6/SQ6SNRulaxc8cqMS50NxUX6KXNfGcMSUIb2uhLignfG1VssOc+paVjPwvK2DkapVeaNypI
E1h43To/C4+EpiitE3lOKPDnBIMAss2xLe4XsujJu6mCRRNFNq18dNTxC5e2WEsNBE3K+r/12fjo
GKUD8wPnQSyg33AyvwLDTreG1BFDP7HXhm52bjDa939//Sd9ttdRyH7wmMU8EskZb0dJpZ83i6GW
o4fi9HqBKHc3OU0TuYaliGSfxW7o53Peyn8itfiyE92CJAF6E3yDt4MiIRB91bbLsV9MEUsxjXEI
7LH7+6O9Nwq0OEBRl24eWqy3owSyDlag5uU4+UFDCRk6l1W6/hul4PX92SYeP9uuBwXj5FHGzanN
yfrlyGFgHnFoSPcTooknAibGi78/zztzj9YcgeGbMwhOhydDdYvZ5xW3rCNOoeml26zzY+CRrzPa
dAfPdAPfG2szFWIO0u/H1uztu1vHzs8wFVqPAzfOHQmAQFztWu8ZKj/zWO+sf1Q7bHBoitBAnyZ1
y8YXY+KRcdQBE1jDAN5LyLM0hAQdcsSZSfHefIcDAgGblcWHO3kwxdFb+zUOV5yYC9FEGuNGOLry
tjVz0PG1L7Fc0NOZWfLeVPzvqCdnhRnkPlftinQzPKIea6t7DPuk+/7v84PeCpNwC4v7o/1Pz0sO
lPCCDJNlvrTcrjrI3pAvi17H338f6t3n2UyacCOFV34asrD0mV2DqIijZYiJMtl1Yymn9cwO+N7M
gJ8By9j04Buffiv43EW9+CR3qsms9uvgJlc5yHcWb4EZU9RZCy7z//hgdJ3puUJyQb9JV/TkQ1mF
pDZJyIERWdUfygG4MlSdOLPp/vH6tlHQ+0LNh62B4Pft6uodnUKiDum6llV6Iaqpiyngi3/jqb72
kbdPxDqmeED/9XYU8nXqpthGmVOidVLRqqhS+fj/jOIEEAc4GSF8bgvuPyVfkASD3zauc+yF7vZl
2ZpEv3jN1T9/FxyeIb+hqIcOcWrb4lLHF/Yq/GMGq3vnFUUVT2VYnnmWU/7H9sqgE8M+gtxpQjs4
OXOdKtAhTSP/ONWu9clWFYma7RpSnDvNwQ3wkU9X1Br17Fj7sMyCQ0c0zmHJoaX/4/Oy8cLrh0FL
J5m+6ckPmatcDT1+k0fhEVreDdMXy+/lmb3wj2m4DbKVyhz+r+KFt5+ukFXTJeQbHjsM+2PgUCNK
fdLR//4o7x0lsJ+olSmcHFbz21GWuilpgwhxNDqTGzSNhR1VZ7L3Mrc5c5S8t7kT9s7GRLYwx/HJ
UJYDfApdhR1QWGCfsKuvTGkv1wVKuDueNADZrRY9ndk0tjPjTfOVp6Pjv/Vd+W8UsW+f0GrY+vuZ
cNegEB5OaGo+gI6GXLFUKcfInbPyS22ttRXXgivSmdHfeWgouxQ6oY2b+x+J7kQCpplEznkUSd6/
JBg9OxeWHpMLExZFFitVmWXcOl53ZtzXeuPksUkHYMmwyVhIs07maKsE2Quin46kapaPmUrx0Mta
mWV7LezOPNRj332tsCzR3MTSAhlCODYfHbfGRclYNrVr7iVI8tKwri4xGHTp3NtOiyGPGy7P+K1g
4TUFYkh3veP0DyV01Jc8s7zvGCXQS1vqpckjlU+JvOmaFIOqJKC9uHNGs8S+p1uWL5bRlddjDsyx
W9GwLrFdSee7mczufAM3ok0im4C1JbInUz0B4RrZrjSn+Ss0ei6o4MOWs1PJAiy2Jikec7KAlxqb
ahk+VI1eNLxiP/2KtxHQkBukGCXXk40XntMBJZbcT/WOnlby1RflUF5Igm/whySh/nM6NSMIN4/r
RdM8Y9loO/1LPznpZVBtghkM0mqcvrT0dytN8JuSiWMcMd6wiptuMsIf2pD2TYtJjB/30pg+Y1Sh
vItspYpGxua21xTEpIEtuOFm5Am0znPYZWBB1liIJ9uqquHKokkn47kW7ceqCKo8MklR+V70tl8d
ROMAYgUmkSRR24r5MydV8IlIlCG/CZa6FcDp1Xw3L0Ur9qOBzH1Ph9y2o4EW4bkginf2KWoalxsp
Qk4Sg04K32woaZPaCKVzpsRF1s/qcV56psDfN6r3FhLvMtzyBNhETnlXQWJga8b+cGz1BDyHCOCA
SVR5XzWTujFrHzIDjutnapz3rr/MZx8VGYQv2Ncnm4ddCrqr6aSPJfrcq2UOy4s2V90Pe7bafT/2
RYy4xtwHyl5u6HYGF7ggJpehXbsf676aMdRqcQkITNHibL02O8ebjJ9/fzGvvpsnK53dBW42Yhs6
gaeeSL6ZtKVTdPoIO6v9ahqLdbssSfLdsAYVr1P2I7e1EUuaHkemXrLXszPehpUMr0bih2jzBB49
NrOOk6SxDn//ce8UiUhMQJwo6CmqTh09+szn0M64wEIeEXfF3FqfEtParBDM4Tm1w/b5n8fbqEzk
9FDw4FdysuvNGuaa0VqU8m1J6KhVhza8jVl+oIM+NfDPkuQMyfudAxQwjcIes6jNUOJkRHYUt+ey
LI6OHH4WRVBDXyu7XeXX+T8jPxYTEYb8JuXaNNNvDzLTqno+s3CO1igCZEIFV7BG6+tqbYbIhyVz
Zrw/SZ4U2QA/G7rFjRay2tsB3THhUkv74Oha0Bxa/F6+ta0J8muA+kROb4iLViSOTxso9z8QS1de
m61df087rZ4gzTV0JoyzsvpNmnQy3eFDImjD7xbE91Q0O5tQRtzJd46AOrzsdCj2HnFQv8O8119t
vxVfNGxJOtJ1dUfy1YAxf+9CF2ns+iqYbXXbyTUv/r2M4utDLdxiI6EmnLyqZuoUIW2peywmrqyq
Bkb3RaYjWsjnBODvTLjN5xf7JZRgZJ1v+/F/Snqe3B4545xjJ+0fplt6l2PoPjm97s9U9e+sXXwm
N5iLRyNi8uSZQp0EeYED6XHNVus5b5f6xrKKfQa7dr+WQp5Zuu881ysff4PutgvYyXO1OHXbEwq6
Y6DB7dKK7hs2KSudTLM/c5N4byhmDzNoo1/i0fP2FSbSqRCY1vNxXOi5V7126VlN6b4X8hx+sv3q
t7PVptrlqmCDEm/c/7dDZeP23hIyPrB4dI+KdsQu60Z1Zpv983DkK5ncJIG5kJqehofryc1xosqW
I/SM8N4EJ3lMUNl+QUjrfE1N03tsg4l2698323dHRTvobTOEyn5bqf+ZiWKtUzsx/flYYuhP0Nxq
9l9GPIdfXFVXL7nf1pfrkqNA/vuw77xSPF4Rc7PaXmMd3g5LfHjq9vM0Akn3wV4MLSY3lTrHV/1z
9kPP5czf7AY25bx1Mkowk7klB9z/EIzvOxrgtFRpFT+ymzifZinPOYX/OSltXF3ZQ8DZ+JqnHtTJ
JBYOEj0dfRhUh2bQ4SVKkf4i1FXz9Z/fID5baLqw0+E4Od2tQnd0HUNZw7FfK/PgEkETz9pzLv8+
yjtvEBCFYaDhvqZxv32DuoEpqepiPa5pLz65jg4vSmvKDrlDAO26tlDV/33AzfloU2QAE5yq/ZcG
RUreBMuRYORURUAf5kE6Su6MpfSu2hRGxN8HfGcmEpMMTg7Mtv3nZAHgFyWMDLPZY1vNyaPIp+V6
ytrgzD78Dll8M3RiFJQWLLdTHZlu3JEGsL3QYJrRyXMr+miOaMnCtBZxolfnYGWpdbEF4l4nFsqv
3pT/GEG67SobORzIg14aUeEnh8GEF6RXGno9TmwHV4vvm7ulwow6hbr+72+V+0JIqB3RFxDGT3Zn
O0yEP8NKPcqhMT7V0/RAYarOnDavqWAnGzMKls0JjE0EMdFJNRXOWcJVzVuOST81h8Vss4cS8sR1
HwTFvasg7a0adwA/0AZsZ+nudNNa2KqU46Wm+zxFKV6d1y3MWjxx7fDZaov5crZN9VG2dPKXvMR5
ZUuvLhsrOSMle6cyw1wDQSG1LkbJyFvfLq2qzVa8fIsZqYume08K/dzEkIbznyjIUZmjIYKN0eTS
nO8mBQftgCxM/BYqSYIrIB/ZH9s5hzpiBbM3Pfx9Vbyz7l2Pk4iqmIsNdnFvf9zkkf+Rr86CGNbD
ncrLuoM9QXrKfGwSc+lbZyrwdy5AW8NlM/NjcjLkyYC4CqNNtMvlWHXw0whKwEUJJjudd7/V7Ucr
7yFcqyLs7pcg8xOkSHNzsGUxNx/6VIrvBkyTX3TgoVMueg6fB38GCvj3l0I1hRKeDRF/05OtAiqV
w5kVLvj2ZmFkTUkWCb08LmOh9lYqmvifh9s6GgFBRKBPWJi9/QZEDZleCvPpaK1Oh1U9ZtpdIrMb
O8zNT6K25jPjvXN4gSLihYAL+mZltv3//ykFklmN0KPy5Si0rmLL18uuTrImhqV4LnrnnaE22SES
SloPFLsnj+bnhqP7dHGOhCO2FKJ+B2FaTVdGPadnnuqd/Z2WPhs7wiY0r6cyx9mUVquk5RyDrvjW
r1gl0HkNre9//1bvjvKqewbhxqHqZPqi4fJk6nDNEq01XtpAGTeDUvbj30f587Xxp4OtkbxxYJ3X
RfSfL4QkoMqhwdpHUoAK6CoJGqyNq2zLMjiDmvz5QKQFwTVB7PJqRHjyQGY7uCMRaNaxbjJUDDRh
8SNX3RnZUsiUeruB047cFv5mZLGJ8d5OOW8xJ2fUgUDd3z4FaXqDovaWrJoebBCDr3Lx22iwzonU
33k2KgvAQU77rf48OZzcejV0iT/zsS5ls1O6X3bz5Jm7v3+s7befPJuHYzaX702oxin49tkc2FhZ
LWhZS+3kYAntdebZM+5aVgmiI/Z5EPxrb40+F3snxBKORDbuU8LMnFM0WEURXrVZON+A+o67CjvB
Myvq9KNto4TgF5BK4E3w4d4+WAJFPRcW8Y+VLlb4ll6uvlkIE+9qy+rBlo3Vu2usvL5yoF8CWg7n
NJV/HJ38Aqa/v+EHWDVYpx+QCG6nro1SXvmNl49ws2x0qclSOVcYsMN87RN9CNBN3QzjXD8KsjcL
IFThfYHrOyMcGf07hd7nzAenLj755K+/i+puc3H1QFxO6pHGMzIcJ4W8ku1oPLjovYZo4s4no1ys
ox37OKmoa79yMGAqycxD19EXRKYH49ghGasFEs+yTwiFhPrrpLthcDJ8rvTYFpzygzvEiWFV3q7G
v+RbEabhg5HPOjysOPFei9KlyznCD2+jPKUzgDYpNG7Sjf0Su9Atuwh1h4k2Y/S+la7wSuzJs8BD
puiM8pJ6wrxCmOKEF2bi5xaaVIgLl9L2jRvdJxJ6rU/5BJt2aT6TIhBa0ZivEhKwmSJymXCl2pna
ECnkxnwt40IG/k7Yed/sbCN00aWZSyuuqtwtL7POTj+pbhQfW6cdb63SQxuknSKI+6YtfrUCxArU
fiVoISsx/9nL1iidXRn2jQtmpVwEFtkYwitos+KhdSTUxrUbmjCqrIzdEeXMuGG8w3zt40BckCAi
MNRHBOKbj16VZ9OHYM3sLLZ6Z/6cZp1bxFXrWNi9J2321eizMYv80hLfArevb+wEpQsUf4totSmo
lOCu2nka4fyy/nKT0r6p06LFNoY0lN8dwgE444073XTWKsq48dr62JdGXUCzJT4lHvKBYC5SxoI4
rJf8Gepk+3l1F/nSyjFFupcY5YWF4EJelC33kVj2dp2S8JAEdlQECN9aJxEjltVQEXZ4OS9f/dV2
f5IWtbBdykk7sVfOsJMz39IX4VTLKUJggVaAZkr5sUwhPxaDHd73BXnoe+1axvfGlOEUoXOxEYJM
afm5HxB7R/Y4LH2sm0T0UQAlrtgJxE93amjznxo6xLMTjmj1bDkrd9dok5juITRGeTGsDgaKwTh0
UyxGc33B/gbzTPjd6rtAGokVb5vpzxVEMDzOtg7YTmp/fVmwpcujsOzLigqL0pm0tBCksksna77g
wmmXgBRGck+tuNLnFARQ7lVTlWk82kVzMwZF86gd7aJ1lMuKSEIa2RQbad1/S0aN+K8vpvK+W9SK
alOJ9KfbjMLdww63ZWyrWf0ssU8RO3927F/wzBt9EMKojynpd/U+C3v1q6iq5HefFFsCAKHBTSRy
Qzzljmxe3DasHmpO5zTu69K61VU9P6MUGx6HieYP6sW82OR6cJDYGYq8pcB3NcI3xZpg5ehKRVkz
zw+DE1gfcggUKnKXHj1ru/jGuvf5ElMcVEluX4i+M9bI1g3ESwOVwBcny8rfc+HocQ+127ztwmqp
4z5wmudEdnUXAZAF6oo46eB70PnBreOU8oEuIKIbYC8b3afWY7+z7a4Y46TVc056dVcktDygeX0g
LJHQiQQm8q1pztrYmW1o3ZHQwjaXpcr/6ktjmfaVIYq7UQm57pvJngoyrNJW7/iaSOyNsPZuJD2i
r+tk/5hhkLe8sjpaC3dzsWNefQNz0nm8WHXSRz0O//eZWSWfuZ5PUMzNxjIikg2a5MKAPl9/cLsk
u0dxkKA4GGXVRZCVQa07bFifVWlav6YpzNVeySZ5WLJN6zPY1ZigbVqSJ8QJ3GeWJoUKlTqG4UTj
GDJdKhHkd0ZqYGaYeUPy2W0zt0VemjkQf0uVPCVO2t+Lgkmzq7OQCMQqHMvnUWbh1cAGPOynik0t
Eh6yy8bTPkIUI2ubqHTL7vPf64zTqxprgCoaXGG7KwC8nhw6CplXRUQvMtFg/bCEpfel99LmIrWt
8aoWqX8GETota16HI9Z8c0jdvBNOTn89zpadSFSpAsbvHbnP8kOpHPlYcEPfYfvqIG/P7HPQxWnJ
9joqWuBwU/1DtTm5m+RimbmR2+LaX8Vw3SHxuhgR+p654L03Ct441E4bRkMr9G1lo7um6U2jFNdG
K5EX5zXzQRTlmdL6tIrfngX6k7ddsLHzfZW//6eKz0snwMFB88GgNx/T0Fpj9lP4kwOcl3+dGyxm
XHNhhnCtJgDl7QOlKYaMm/vHlafc5TAb6fgyZFX9owOQv1Vpkf/++3h/Tg5ahPQKKYRQe9JNezve
XDkj0maBnQSa0u+VP/QHJAjNjYtkxo6WQWHOOMMoPnON+PO7QTXcWMMb5ESAp/V22NCaV6wxh/DK
zdkdbCPXL2mxZP/j7Dya20a6NfyLUAWgEbcgSImQZDmN7fEGNePPg5wzfv19WisTZBGlu9EspspN
NBqnT3jDTo13/d5YBfQksZlKhbd4uUoRwq6a1RQpS1ymIF7YrhePcCXVNN0r/W8+0B9LbfaR8W9R
ZDSvz1a1Ln4ucTyayPe8fa/AWDJfRY5GChrQ1GDkevlEUZ1pRYLX1NnKga94Ksivl5mNGzxin9Rc
rFUzOVQLDSovN1quCSeDKnRAmN54BS1eFzulxY3ntgF9823QkQWUtamZuOPVynEj95zA4D47i6N9
yqtS2fnM347hn6UZz81YmZGAdEwFFruJJjQNNUzke/vsrj14lhAvieSULwmeUEmjJf5sWtOnti8h
ppiFhbY6WaR4FSpgVvoiWfRvBdo0PKiGiUM03tQCnZQGNQKASLBhzlpuzO8/4dJ3l6Lrrd35Vnn8
ETMgGYsY1yLnrDSF4WvTYvtLDwPw/ud7vf2MpCnr0BGhYuWYX56HhHYol29tntcqmQ741CWHpNbD
nZd81QuXAZCLA0FJqBZAADdXCDIEoem0mR7kkLY/CFVJnhqAbX9ltU1pnERRELkmxCty70c9Ght/
RPN2ZzB+/THTdAWBRF2OsT3B/vJRM7xQWtn+DIYSBk3qLuH/uqSIDpOpFD/u7+qNchUkA1clxbIc
NWw1DDM1RZZ1WdTAzFS+Idxklw+YJRveZIegp/oxfFTqJD3pml0EGdrfz7Ollwd0TspXt8mqD7ao
nN/3f5T8tC8/Afou3ArsATSBq1K1xF9Eie1WDfRmmM9qkwMyslvXd8OaXrQOP/X+ejf2G5olPT9i
J5+fufmyLdQHBwUmN0K1BRr6bmF4/bKmRwLdXpv2CvDDyYKXwzCTVpnJRbuJnvipDAY2onOgKW32
5DYNImqh7j7oMycNJG1yWJa0OALQWF6sEZRXiNc6shPd9DXCKMJvV5OaeorSr9XQGQeIie7eJyCP
+Gb7iT7wM2h+0jbcSvr2aazk8EH6gHoTrupsHMc6/6IM2n8KeiEOBi1mO/9VxXAelV57UTAHPN5/
IdffOu4JzH0RfseqEZD05QdQxsAE+9icgjqH2G/bMP7mEETl/VVuHLO3XiWarjRFr8gAYF3ndBXN
HKxGOHw0xFp/IjvWDu1cJadsWeed3OrWU8nOEHZghrxGNq8eYF0EzlHMQZVmylcd5iFM2+y9KmUy
dBEdgTAzBqH9JA/7H9F41dK6NmeD7oK1DufebMZTW3fDl/t7d+NZ0FdljEzxC3Jt+4YGFIT0GcXT
wHRL04dbaR8quMfvPwesItEN4Nhl4/DyWVSBZ2Ma8oaKyhoOVtbXp06r3outQaCbTh1zQFt+k8BZ
L1epOlNJcRwaggZ1HR8NHvXBTozyMNAz2Yk019sGtEjyhORUjT+bg13kVSplI/QgHKIyWGCfesVg
xjsH7TqeAeACmcsYgz65sYWMoR4zJZk9iKAmH30ZtSZ6mI1meGiw2Xp47zlgKUzB6brS/Yfmerl3
2LZ2LvIkItDH2PJHvSoPSIDvITKuv1RW0XUa8RK+gDje5SrCmENnXFglbzVrRjxoTl4TWysPGLg1
3tBWycv9x7pxLbKijfg2cn9yzLg5eYbeLF248KJsunCvzdTlT2VcLeeoAn61VKj+ofGi4IuRJa8N
euO/x2KhYwjp/6c6DdmTOeXp553fJK/9y7jMNiOEAW0EyferazFdiIjL0ulBV8bmx5LJ3nOstv2D
Gcn2mF071rFtmtmf9Nb6hGdPfTBKPY39XAi0odRemz7USlv/iMZY/5CUIvsixGx7SO52fqvme2zc
mz8XWJ8pp+Ds5CaLsZXMnWckG4PMjCJ/6EX7N7ed8xF+pfWgp6Z16BSJTVeqPcjkreMCFoHRO1Al
GgGbQ9kZ5lT16JMG5Me245HtpUGa662HIofxkjdj9en+q7m9oLQEZxrKkHhzWmpnBXSeOHowRZN6
zhVF8VQu+u8ZnbOTQDLur/vr3QojDIhocZAf4TCwecBmwaZ+EKMeLCgovo6hq50MN9n7CG6EEaIU
+SfpNnfxtqZEGhC5JKsQQRpzVRV9G5/AQtFKntx33yYyVAE1kP8B37FJui3sLAqEevUADaI8yBUa
50U67uFNb+yapJOxDERqGCKbA2nWRd2HKroUZmMVpzip0sBFaerx/ru5cRZoIoAVYIRMALHl///j
/i3dKg5LZmgB7SbjiRI2R3Okth5L1OdQTmv6Hd3DG2/pYr3N7TU15RqZPS22quj7YxoZy0FT0DEY
Biwy7j/arQ2UVDx8LSiBEWu+fDS0zVMs6mItoME4H2JHHw+QAfZMHW49EOkxPlpgugFbbV7TTNOU
lLLQgrkoEnDk40hu1o8PZVq/d9jKzY+XCURu6npyjG0yniLNsSQQl4Kp71tfRbjESyuUxu5v2xs4
YRO4+YYkiZsDAaVLXO5bC8c9czpVDVSssS1fRYr+Hxp9XXcg0Dcnq8eg+9AibfJ30dSZSV/PUlDe
wvVTP9DcVj/Q8TOlUs0ULZ6u5QvikjAC5gMSfM55iPKm8fvEKX4Za6H8ktwo5EbCWkKEJ8E/hKGo
4lPQMA3AV3sd3p/UyKyJLArmHHXbJhpN9RBDkTadIDMGx++XMWb8M+0JLtz4rvhi5LGTlQmNoctN
NIxarGom3EBRFlQdmUMR3t3msODUeirqMN1JAW4cQ5iAFOBEBEYZW5SYVSlGDfjbDmaCykntlPFh
smL1MHWW2AkZt5aSWDHydkDDZNOXj5Yw359MI3GCuO3EaWKc4RlM+U6hWfx3/yjeWIn3BGMXeDdw
mi0GGs7APE69KwJ0uKAODYjycicrz6vmDOf3L4VytxyD0/ykvLp8KDtKl9pl9heoU9n/LDvV9UKI
UT/TKrHffwDfhDigEUgtgy0pI1JsS1Xi3A6GLk+Zp+rusadM3oGB3Yh+DlkXUzvQBTBONl/x2GMc
2EaNGpRdaZ8stCsRmkT97t3bJgcltsxyGdNv5Tf6brJWQ+3UIAPSFRiakh3zpDYeonrtj/eXuvFF
4XFOf1U2PRwQmJdvyM3hw0FTVoM+L7JHl5ni0UUi4VhqI6LumfXP/eXkRXQZBR2qOOlgQYjgq9ok
8b1e6EpldxVthXI8gTnIzpOuRsdKURn+EqRnZLnohNxf9frEQ5wBRgPMCkwNvJ3Lh8yk6UPKfDEo
Das6hqrRfCsLUXy3kSrbWer6gEjXEcounpIJ6La+dye9YyxYF0FP0UrCWzMM7RDavf9AV6uQwKDM
IEWduR05iZcPZOqr2Q2LtQZ1uA7QwfL+yezavZbY9SqkfEya0M7gmZzt14uvfMl4swmD0IboCM2/
RAVtMXZOoIwBF0dCqtkAGCO5xLmAh7p8FqGn+NSmrRs0FRTCxF3axHNSy/Qh/ufHFo3P3BNqWbxY
ibB2iuSr08/awO6ok8GQUaVscvZQKhaaVREGS4JeWxG5rWdp7XddN7/Ovfb5/ku7OoVvC0HcsRG7
4EE3L22Zu2ZYxOwENipSryrCYh9RW09PKCi2O/fWjTeHQh1JBroddHR1/XJPcXrF/RPuWhCCnPba
ROkPBpS4nTd364FIBBkQMnyXGiGXqyD8TCgOTTfIsnA+t0T6ZyQ1W38yy3EnwX272TenBHaLARZI
vrCrqe60ptY0IkIfaEs8PzYRQqDDouXPvW5F/yG4bj2i1JCjpqBbz0iTSZlX1/1sx0N6cPSseA17
1zyXZhYHjBdX00NwCx1CBK5jAA5le3r3q2aWSZNH9pKZNm7OFZihEpNm2w4UR1keTa2pA8Hv+eG0
0/r/WIoprckJtuToZXPFzl2LWl/b8BKg8ftRMdmPgHbwO3TiPSYCLICrb1V6X8nuA31r4WzPFc4i
MRgJg4gw2SMuyW2l9iCd1wktSVViD8rZDDUqHNDgJ+5RGMVT3bY2yn2V/mvO2um7NY+58GprKdOH
NAzj8tBjWOh6q5KYn8O0K5hgQeWePAXc0PcYmbhnePWiJKdcwjDQYiUDUR7GYe8jvW2uB7PnukZc
Nrb/mqHEfbJmTLkkabF6Ja4tCHzPTfFF7x2a52UVJ94MgP6DEkcaICa1toBM6UVLuorsx38A8eof
Yd0mrU/zxwTkNUf6By0ey1djVfpno3Czv/tB0zJPQ/IE2eSyMSNfSaLxmzXRAkDXsJ++Mz+qP1mK
Xf6sndYoiGqR/V8SFU16nJjr6F9rV6tKH26xWh3ydOkfmfV3v0vX6V0wza6CzxfAlvw8l4vRB3IO
8jpVZmf7OVoOkVdghVEfuqYeWNAYS9WDMxBHjzO4GDhSuCv8ZydCgTqQpzPg2CqhQ7ZAevCqaXTG
k6Uu7aNhZZ2OPHInxCFJZuXTqoPX93RDMX1wrcl0Es1gfhdqPnyNGVOBE43Ed4GiWgLCqe2Lk5Um
WuNHrYlSs5Pq/QJ13VVfCoAvDIVLt9c9F+ODznP7anX8KDWRG7XKKPuM9GvYHY2BDxIxPNEhW652
+D8PDaYvB7xlwvXZbkT2t9Wv4ACVbK2+WqmR/JVSzv2eDLhYIMZK/X82Ml+NHyt4A0KDtuyTLZr+
Q4UjoMQrNpYT9KJuAAGOwm2OUWnV7hHUrlA/KWYu1S6mWP016woHzjVD5MYzcgTx0JSIYh/s0oDU
aeYCUoaItXJ8dwClsYLAEqWFxMhsm84mEqXQ5rTyCd1qpGotjn3uZbWDWZ4uMP64H5Sup+lgHsj6
IYDBoCfh26RBMzBCevlF+7T2tf5VXVZtRowjDG1PIaH+nw5W7Le+cgn6zsqGg+gqF1iYWesAV6oK
tBj2ftB1PJHERaRpYFFzJ26vRCADgNIXhJRbJzMtf2ASufhD6Fj/Vq6VVQdnVpUnZcih/yyZpYRn
ur62+mxE6Ccie66J0dOLsZyPjAcpju0uR8VE5ZJNT8JJ9H+SGQ9jZCLK+J8Wu5j2QY+d4Rtw0uHf
LJ8EhPWlyuKjnrT5v83YpygzRl30ETlR5LQQzs+cz2WFCnq3ImbNPbpqRTACKv3eUHCGT3kUqikV
lNn8Lgy3Aa8K8EJ5SNRKpEfkQ9XsOE4O2ISsLdCYaJSscgKRZulHG3fC0aOZaD0UY9elfh5G7i+V
flfkDatd/WgsrRjgEzfa4Gem3XxMtLL5mccL7EcB//8BNd6lPuRYniB8bovcPa4ClVlvyfMu80Sp
KuGD5WTs05S67fyIZ4EBV7pBM9TTnMJ57qoQswanX8QDwrNg2+IqTJH0zKg3DuSVfXpGvLf8Vg8z
JtOkYUi8DnGO3nWJxbMN0rcbqgNi+2hM0/lVPrZaYUV+7UzV7FdL5cQHOkXGr5EOYoS8/IwWBb9f
KR+jmfvF68y8db0mTJvqhUoUe+6iVYCcWqk7Zw8uIiIfZ2lldZg1p4SDLRrlr3nGstJ3e8X53vMm
f2JuEMeHyErWjteetl+jxSZ0UysNAZ3ToXmJonZkeB1FDfYMQv03c8dpCdwkjPqH0inrQRKr+vI8
asoKCjajL71T2F+VPHRP6VSQY6JAh/b9Jr/tExT0J7Oqnro+MgDMRt03EjbjsQXPe5hxODgV/Cl3
vq3rDJBVcQV2cLJiYrKdzc19V4+Za1ZYlCTjqeR8fEZPuN4JYNf5s1xF1nFkAzaojMsMkPGDCEuz
q6DJS5kQegnq65zYwwlkzPg8aP0eIuhGwMCaktSKAlyo5taXPC+HubHUuHlCTG15AgtcPEVidV+7
bFB33tvNpaTiFLWxxEZscmihzkhHoD3+NI2mTQsOk4A1VZlE91iM3g+EN5diUuu6sqllmpul2qJG
1sVamyeofNgimdVhVSscdBeQAPdXunEsgBvAnWKkxVhLyMP6R2N6FXDf8zmpnxrTHM+FtdrYI1nK
e9s+XDRyKCHr/DdT3stVEPKdbchyHIsUyduW7qWn4cbiZ9B1d7bu1gPJURgiBcIC779JfzVdbcMx
dOqnZdCUYE4M56VSrR/3d+2trXNZfUCFlIgN0jCGSVvtsb7KGf4ZXfxUhkpXeGVVyLxAaOsXK8Ym
AZg/zRxvXs30qcm6EOle0cZfM9FrNYO6clIfZ9ctUWapjFE9YqQGj0LHGwfc1lTnQYMtNqLf2EUJ
0i8r/ZWH1vTTjNQoiAv6kwwbdSxz7j/UjW/XBFEnBxSMOa9UU1rkLTp9WuInnGr6X0KNhWevefFZ
gGs+Lwmgsvvr3XhTSJlJCyhkaumCbw75vLrdao1mjNJD2nv9NGg/3MJ1dxpMt1ZB59OlPUI5T0V0
efQcPMskLyR5KlMlPi5TjrWWikb1/We5EdNR7IFjSfTDTmzbh9b6Xh2zuGcVzEOCVSMt0K3MQGF7
GeuTzlj6GyOFPRm1G88mWVNgIhkpEZE2zUcsVxNlpiP4pNmlg22SWGFXJLT1dk7Gm8jL5XFnDufS
vpJ9Ec78JkoMxmKErdNHT/gZNIanjX20PhphM0yHSDPjyDezJDW+TJYe/QinLhKeg7QZ6t9rO3yr
zHz8HmEEhdnGMK0vyMm3ziGZotnwSkSllkdXy8mVysapv/b5ErqYfDCX84bRwkEKAXVvUAsJS1/n
+ReCE0N8cKbV+RtJb/Ejpb4aD3psTF8Y8aUvFjTA35VGNeoNaCF9xSgUW26NQezs9ZnSA3l08bD1
tKye6uco7tbeL/so/blGo9X5JvXeSCoyu8WHqDaTya+aAd8To3Ss6GCF9A0Psx31uZ9W2fhvNRSr
5eORoH9o9cb5ssRN5/jqMixfZzWDCziT1CD5P2tRcTBgeWPhEmZ4YAnYMv2xAQZd+gX9d/dlsJs8
IflztU9VpCTfJ7PQPqrT6Fon3APSRxVTtuesjmr30cUjxfb6PjETb1SHXBxLt1z7g3ArnmYwtPyX
2mFqD5XEMdunZMHizSOlKycc8IbolVqz+ndYKgUWhJvomodZAlbpi5FbxJsyWWPPqtphkNjC5aM1
59EHc+6ND/ykDoOr2oXoX5apQYyK2X7sUzIkU+5/UVfRiJ4asYhmo4UkKxOky++2YXyAkfKcBorh
pg9JLGpvKnUDK4AlfBjzPaj0NcRTKk7LKTAgN12i8S7Xi6umUjuU6gInXe0no3bb72Arxl9hA+Go
ELl+FG2VYVkQKkrm8Qaif2hcFzttresvmtGIBChIOQ6BvNblr1jj1VnTOkqfECoeTunYrM8UbnsM
4+v0gmYgopkSuYzs7bZbnJhxx4fX6IFbu9GxC7Eu6kNjIqe3rfe+RiA6BpJBXJNwSq/lfNIoQoWu
E0EXR8avwl7UD73JFwbfuMCd3Zq+3T82byiHTajisKBJRhEJEGI7jk4rbC4UlKoDQSb6SI+flgyU
2rNac1rNwq1Oeqc1Dw3mHB+UxFo+u2YZ+gUWKq9aaFApZUX1NR2qXYynPLCXP0xOeQErk2mBXdtm
qiFdA0lpTJ/mVGjf1jC0NK4jUnAvF4bID8OE5OAxWVOsMlNrMI62PVJnz5oyfNzZI3nnbX4KHQaA
baRHfF/25pQVzBFWuymjJ5EnFk8ch8s3ZuLOf2Y/F7+KwtC/gxcvXzArNEa4YhNuSbaKFYdnq4P4
lwqTMODCXHgMR3v9lacI//lwQZbBH4sB75tS1XoHdbB1tH/d/+3XHwggDZW+psQ8oWy8uYlwKlzp
wK1hkJUpp0i1Gh/+i9i58G6swvYYku8PZ+iqWEJav0BnpAwDJyyQ/SvCX2pkvdPOl641mEzGekAa
SLvc7VfogN5PsF1xAifG/q8W4evQweJcE/d7XlY7c8ori0p6zpKHzzK0nxk5bPLijJ+jIkkRnpei
yqnHwzY9VG1RvKbRkP6Hlm3uMeQMjxUNi3MPmd7vBlN91d2lirwc35vs9M43yZCRKEceDJGeLd4E
XDjY4ewug3mO8xlCpEHUbacy3Ik/V2+S52VsSgIoeRPIu1wG1EGJQ8sdAK0X8OGO7YjedjIqeyLB
t1YBKy4VT6XaxraRNjV1tPbsZiBCZ0GTLowO4aQNO8OpqyST2CEhvPQGMc24klWuRR+pg1NHPEuv
P0y5o0tLmYg7uGj8JFryY1Ia3c7k6O0YXgQLuSrFjmzKEcPVzQ7OMb1QU2+jIAGVrvfzX/HsHoyp
/giXN+hdZIDq6blKp4d8rv83ot1vRxmWMt2HeFg/tKZxWEV27gfzhFDdue2i6VhlWDDW9k45IQ/w
5ncSYAHt8BP5qVuKjFvgzWK2Yxqg55bENLxG82c9W/m/M9IJJwFh4GdPZoRhFa6eO5t0daHKPbIB
b6MRzvh1izUAASA/dj4cuhTuqV6T7GgotLbbSg8/3f9sbuRFfMlwupgn6XQ8NgGwM+FArUMYBWOM
8KmNqRYsjLQA0Gsk3xIDa8Gdfb116hAdQ3iCepoKYHNZhKHOIC9kTjYgrgjEyHA9dVFP8LUzD2+V
oGjC97oavEEp/lhyc+SsCqHkCXXgIEmKH22h6cclg9STOdFeenL94SLqiowp5Q01KDD8y/CwuAMH
o5zZzVVbz3kY/hy7ethh7lzjhqUOOokQeQa3Cjfu5SpD006qYzZZkE7EWK8xYqY8U+w0hFdt+B1q
bj4dmQbHlqf3STp5UB4Ninwl73Qv0UJEiUmFrRc1B/Dk3z9PN44uxgASEk5QIRXY7HWvqdKIms+G
YiI6gkFxXyjpmKv1Vv77/lI3NpsiXF7agmEDfy+3YTHgTeViTYOyLNBig25/7Jt0ryN4cxULohCY
C9K/baOTcaTgi7fTwOyyxTemuXyNrF57L70NiUo0a+gwGTTNqL8vn2WqLS0szDINqMjwCba7kYH6
ZO7kITc+dmbc8F25IUlG1E0RRJwf4laxsiA2rOYljFXrWZ0j5XHWsfL1YtWYdq6YWwvKisCBX8G6
W6Yvw1aYvmpWBADdUIMeVZNIjRImyPMBzHI6nt59JJg8MRYnJYHDvJ33dOi8ukmlx0HFuT8kK2J5
S5oZ799G4CqSkEIDUo6XLl9WXXVNsSTy4py05KR0+jkz9PgYVs2nMWVufP+Z3pCbm5vIlNgVKBAW
YWVLUIlHZbQE4thBXOt5/Bi1U/OK51/4LYrXMVgHKY4Axkn7ZbZKPngMXKf/4TqPkIZbRhUism5e
6ifZayieynVBaAXb1057ZKXuk3SSQwugs9TkwKC9wcJ+bJpDmNUDM1NT0vUqDHzA1i/9/DCos5o/
QS5TzQMz69nyoTY1vsD20jp2i2YPXpyGxc8RUd7Ppp7ny87tcX2gZNcINAj4d/Sst18jI+ukT+1Q
C6ZssA+K3YE/LcGCUhOioI42+86BuqbSUf0xtCSrlrrdcAwu3/WaxD2ume4aJJVSG4d+tIqfSRM2
1aGOxDR7uj3Vptcp1aj5iTBqAzPhTBenoR/cCOhtbMspo9581OtUhKdMxWHV1lMm3llMD+r+UbmO
VfxYWcwAZKGhbG2ak0k21BSn/NgWT63nwUlfujKc39tTkDvCDU4HVMLstiWTrvc9ejDKGmS0o31L
4OyuDfa8841d3yMS5CuZbLRsCFibUBXqFYo1jakHWToYPg6n9SNavuOrhOK81ytK0ikIhiTCNBfI
ujc5UKJVSIssgxFMOBJ5iWkVvo5e0M4T3bi2Ic+TGiDhABSMwHF5lBzgECNzyy4g3T4UypA9pG3s
j1kZwKrx6iw+yWnq0JkvdIOe16g7J/LjWt1iDyx+45zQl6JcRDVYglo3m1srGvDfxG2A2ZBgo6KO
aEgh3msOw7ZCrZQxi7JMjp4un5ecPdOWQW8RyrCc7y2Z0GGO0nfTVFiFUEA4BuoAIk2/XAVl9sVq
M6sNYC+7p0hp+yNk1uj9h57pKjqwpOUW+mKbMAC2Im6FEjaB5cT2qXS08lw19CTuf783uobovjJr
ApILrI5v+PJhXD3uzUIp26CPzPCM/UH1gj21hdN9nn9Qii550ObBSj1UdqLTSjn8okxz+Hj/V9z4
9Gx6hsAHSBJIMjenwx7bpcGoogmwhjAPlh4XZ8WywmdNH9OdQd41ZISvTX4OCBSToJPGXT5wI/RK
Z0ebIDIX1LPKwgfNYhxEmH7AhlWBKp6C0VQ0BhGNkUObnmv01ab+r/uPfP1BUOtJ/J9szti86cuf
Qa7cFNUiWnAiInrI26HxFbjTOxHg+vJ6E22TQBymfHwTl6vYDb7YtsVFbraRQtvfck4i1lWkefT4
JVq7ZOfyuvVUDJcpYBGYZPy7CTgimRQ1GicgJXGS+CVyJ/48Grb/7r0jPKMZL7VpoH1sziyDcbpO
ilIEQ5GHB2etUTrrQUvdX+X6UELcgrDNhy4F77b9e21U7ELL9TIwB0QBkjXRj6mFuWeM1+pOfXW9
FKgGLjlqbyIkkevyNSW5MyBdpBJR5lkowMAS8+D0U3ikD7CrWHjdZiBGSuMLSYCjytgstgpnNA3w
1YGahONH8CIa1mNYPVhVwzkZe/G1DhtwgG7rWB/vb+n18WCQKVsbUsZQbu3lc4aljcRU3Awcj1Fg
qF0Vn4rSMh/ur3JrN6WeEEhvbgIu88tVJjKopMqtIXB7t3+pZ2P1DWeBXWMbzV5988Y7v0yVTUY8
BskaU2fY3JtwQtMpN8yxGAGr1rqf4xrzNGTgIdAvVu0XaRBwpovsILY1DrGHTh/SbXAClL8ihKJ+
l9mMX7WZEWB7WpnlyUD4fScG3NiON3wxlmmEGr7My+1YZilcmY1j0PYzABMjKx5GC/Q71lH55/s7
f+P9QqKjwwfmnWRw22kxqqGa9VkdAsQqy2O9OrVnAxA+3l/lOqi9jcGxBRAEUBpSlw804Fa26hGh
EzHVTyEGz2nZhd7ailNeoOh2f7Fbj0R7m5kW1wXX42Yxo3YGB22vNsAtzXjtldB5qONiL07fXAW7
CLgcMrnYqsDkTYKGpa61gbMuy+fVqvAfNIZ+JzrfOgkkFFQySE3SmNl00BNjXXuwTazSuPMhs+fv
qCmmfmsvX+5v2vVCFrFM0OKFfkM+vVkI/iMm6Mi8BeDU83O6rOMD4s7qCaf2PZLU9WHgSJPaImMN
ix7t18vDoDCHlLjwNojmqDyh4zh7lsgAzGlrfnSHeA+FduvR/lxvk/yhmNeiHM8eYiPbfjMQvvCG
Jg2/jpZV7Ew8hEx7LmMLFhEIiUkHYROAxCYtSmmRLPqcdvClKrX9mYEA+GCJvHHPKP25JQhrXMhB
InekKFmcr/8rYSIbiBmuYfaQUVTHuKSnGIEPhqKu9EHCuGeirmXps12haH3k4AvnINTCNk5xbyzf
Inoq0r58cD9p6CqBYS/M5YfelHGQw/TMvdWypr/DpFS53Ye6/I6zsz5LV7BYe/eHx/XrULVLOyLi
qrh8sU3c5StzvSLgtTsPZR5PfkzY8u+f1OveMDhgWh302ZiuXBGCmkmP8jKuy6DQFvFloe32UVp4
R144WurD4Kj5rxp097f7q944tFCNMXyEtUgrfKvZhttCJ9ZEKQNGy9iqjwhArkC0R3JTr6v2GH43
Ul4QCMyQaIkhcMYlcLmVUa7XblNZJZVtlD9TLeJMDOrmo+kq+cOQQ4tLWlQ/lRSqXN/HQ5Dh005v
vMrLnZd688EpaBC6tqk4tkRNboeyp5gvGUs2auRlRiI+U6OWxyGPKxu8rqLupFYypdh8Q0JGVQZo
EiK4jd/KiJWGGYqMbgqbm2Tl36ipfWpLE0Dw8HeHzIenu8ZpEuv7e3YSsUX6KCfVsoFxueuh2ie6
ucZ5YJlj/FCu2NJlilb6A8p8R0Rgo5189Tqvo+wlsyDvkdCBrfMKpRmTDfwT0PbQyvTQMu1AfnCx
fob0kauDVmYxCsMYE32etSXfOdHXFxiLc0FSxVFmEIwvH3ae0xDWo8gDgSzL9wik+7NW5O8WSyNv
NOkiUHNT5CNudLlKqdhrbLRpESijnvhtW9UvrTEtOy3kW89C3DEw0oAbdAUuqZ0qdyY4PUEHYP3Y
h5p4TmKjeXx/DIAgACGWXBj04GbHImt05rFL6YxjBfagGnNx1tpYO6X0mR/dPnN3It2Ni4uDIYHT
9J10hA4u964X3RrjswYc6U1cxhrz2itssF5LGFlf3/9skDGYJUqxJla7XGuqQi4zKD9B0yg4Ltag
RE5REZYz0c1czgi2IdR6f8kbL03SECnYaEKSTGy206V70a+QcQPQs67viM71YzRw378KCSddGSak
8ihuGkwJ8LQmBY8fZIneeJDvpo+jiM2d1s+NS+ktQQPGJRVEtwigyF7VKW3JOVXRFa+x0JTzoPbL
y4o/1Ae9UZNnFamP8/0NvHE+OBwSr2ZwwqhDL98ZFsRcg2PVBMAsxkdyd9OH89b6ZWi8v9wlkxZY
UgNw5pVthQA7OzH1XjWrYBRqeOiM8hdWfAKCW1y9/9DLEoFOHT0ueoObU5Hqc45we1QHCJAXxxGd
gIccXtlDkfZ7zKdbL43jp5KvMU/D4uBy/+Yyjhd3NqBFxv3kJ709vtooU0G6yaos8latHk/FEO81
Vm8tC4cUqyj2k6tms6zmRjrUub4K5DfvK20eHRK7/dhPKUM2V11Oqla9mxGOyhs3DU/KyqiZbna1
mhFyVrOlCio9+5Sj4HqIh8XZeXU3UgUuM4D99FqlncMmhphLj0hexn4qU1uc22RhCuQo6jM2X/nv
LOnjnXnojU4oc21paUR3GnnWrRkcTG7K6KqtA2sq88UjcGufRDKqr5B7otxX6kVJHrN2ghJKQNPP
o5PMlYcX+R544EYoe0NTQUIGB3KFxYEPZs7JZNXB0AjtGbV3+xmZ+XdT4aUasnRdlGIJktJweV71
Kl2UEUsOvvfOfWzEUD5abV8d70eVW8fzz1Xks/7BzliqWiRurdeBvUTW4gEi7o6WmtIDKXPjHC+Q
mScIz3v19K1gRs4FyR9urwxol8uOjP5DHRxlEMnSApEnsNPlyIi7NuZ4bwZ266TaNJWlPwx9tW1W
oiLbqyYqU4ckhXI/C7jYWTzVXtxg+tmQ2O8k0TfOB58D8zCQOkTQbWXUwhXEYbKagnJ2DZ5taXxH
SfaGwDeeil4dVQq7iJ612NwHumjtNh7rMSBRah/TGFCn1Qyhn6pKcajWXTDhjVcmfQMp42nKA0OT
J+mPk2L2gLHTuh0ZcZOojzgGPHZGUpyc3jJP9w/l1QbKiw7XQG4hZEIoaS+Xcpwx7UWhGOccnb+c
L12Yp1iFSv3ebGGzzubw52Csu6V1OOdNkz1ZBbCAMO3DnU/sKu9nFclVo0oGOXaljFmKEhtVksiz
apeF+Vxnlvqpt+YOp2ut7J5HoxfghqO2/Wsxu3TnLN5aXKokS3kfxAG27U/4GsW4jplxdiK1/GEO
M0aMTWvlmj+ko+s+jqmuPc7j7A6PRVsM9Zf3v0lODFpXUkmByuDyTaoIRo+oJ4lzPMRoXKqL4pki
+v+8R2hS5CzUHXSVN0ezcWCsE0bFmXovPhhJZh5RKBU7p+UqVPKdwQKUCDV4w0BXts9ihrZb2+HZ
rNX4YYlS+1U4Mzzvon2zq4kPY54On+9v4NVXJxeVTXkMrmAgbjGHeqSLkEZweHbNeP6iVHzbiDXG
ZwjKe235a2A74ZhEhSYL2HFy580Ddq3IWzGX9nm0avEPToLjA0id7C+tNP+Ps/PakRvX1vATCVAO
t5KqOlQHdzv7hnAYK2dS6enPJ58bV0AXvDHADLA9e1iSyMUV/qA9aklSPYm+SB9RuW9uyrbXbvLU
dW/KoGr3RaBrn8bRyNTNlLnDlRN0Hg/4Yewgfh/tKmSkjt+8UEvmjWRsdy0m8/syzdt36+JeE7q8
8KrB02wD/w3MS4P0eJXJtAflj5l3l9IR+pquhnxQtP//WwtlXsll/gTno67Hn5sPdS/0qzcOwcmO
tUbPX2VrslaKf7hb5oQ5CXBERlOLq244abUpQx2Eybcm0ftnB3PzOUIuSzgRzXTT49/Ik0f8Xrox
xqE6/cQy1TNTrBYO9BJkP/EUGbqI/ya6cqvWo8EW1OaMO19Hx3CANWQVecjWtUVUc1s4sABN8Zku
D9SqtKpUH2IAQh8oh1QQSuAc1xrD5/kc72BD68GGIS8HdnDyvp2AnVJY7t2qKTSdPXojH5Vc2jxU
jiX3flBUt9xq9qORTvOP1TC7FY1RM4nfPmGXNhcFAdjaDYhPpnX8M3JLQXKrMAhLMQHatDRyGG5T
emWVc6gHT7vNXZGFMtFpOr0+5zJTUwJf+241OB90oywVNlXX46uS1fu0HOYPAtY5cKI2eEYguljw
re8xeF9NMzQp9O5B+aS//v3ZNwUkhIG34HnaeCzLXDemEmdXMwOxbja9ueunf2/J8+g+oYtaEl15
gFPHb3gsyzQLnAWHToCwkbV26Oh1voxyFVxLmi9uKq46tGKY+DG8O2nqLc4Kx6bGDbQvR28IqwaG
5DItzr0cdby8hsSJjHGpYef4QagKH40ET3nD7dvv9UIo2YTyyTkhRNDqO/kVGojKthM1cwCvs7/g
HzC+ekuA1AFosOzz22ud5YEb2WdTdmZFLApO11pKgSsYox6SpV6ib+YbO+SR7SJMpeVE9lqO/6wV
x4qbUQsMKPTbgNgcf0/LnJIhQBQSkBKyN4nTqVtZiC/4FP2zQiErQXgFMoSIJdiTk5UQkEh8PMy0
u2mW+G0jBaHBUR8tDYeh1fgfPtrW+Qa4QJnOGT1+LLIhb1lLU7tDzc16lqKedrU12i8FWi1XLrRL
+2O7YbjYgbzjXX68lF25qdbZQXI/Y/Z48DQ7u5koYncCY+4rgefCUiR/xFe6D1ztp60+uU28q6pM
7vNN3mXWkGgyUQWN+0Z1VxKkS0tRdONnAOKQDtX2539VCNY0wUUO1vReX4z2dvFX+8FP1+DRB0B6
Ja3dXtDJ/Ul7b0uJ4CYTVU82RuY7rZm7SXavRryb/T71blAZ6cyw1bXpvdSb5jtw0HSMxKzGj2ka
XGuxnOfVtIVh+zh/JjaEteNnVZtlwirc7H5Zpdh7G4E3tREIQ4QrXjSWI8OISGjc3T+fdm9rJqFH
jowN4JrjdZ2aNF5pjbhryyH/nie9/aDlRvlUlqv/zkKx4EqmcuGbeoDQmfNhisCs9vQ5jVFpQirt
DgrcNzPrMmxJZUoOmms3bz/Zdt2fflIqhI1WySlEg+j4yaiCElhqcNuNwV+D2LZk0N2uQVChglNa
5ocm6FfYf9yMX99e+E+icbYy4LrtfW4Dv5NEJO2lJyZy1/vZLcx4AjG9Ww2FBGAzirjMzZ+lEi/E
b+ShlmcUGHaer+2QjASXY6T1fnWyGr/NZNwnJvrLQR1kVz7Cpd1Oc9TYuFlstT+X3l8Hi/Kxsa3J
IuAGvXFfJqn9vZ6s8rOrRv0mGYMu9FG8OcDUEi9thojP2y/owg0D5InxFPiUbRBykhhXHANL79hz
w6C3EaeifMVtb3hAuab43DhV+umf1/OYf3C+afSx6U6iY+VjmEWxJ+4qHX+nGhnwHUz/4jn3p/rK
ptti+smn/3upU2DjgB9sgXaEuJtKjI78dkE+DD2/f4/BrEIZTmVFT/0U1xE0MwE4ZxXPkMnLXOl+
vGpa826Z8bx9+92do9PpyeK/AQmIb0YCcrKZa5r3tTRrcZevWntnzqL5Dwodtqqy6yT4pxxd8CVf
b2jxNxQYfXfbVP56gxW9xM5UeeldVpjmQbSFHeagjz95SR+8vP0jLwRPYBOIQdJF2u6/kw2lp+7U
69os7vg5e7sB0TA1zYs3T/c6rkbMe8VzI9MrQ5tLkQzeHnwdchfQYCe7SvGukg4t3bslxYFUWbX7
mgGLePDy3v5flqLfAsqZgoLPcRzKBtpkAVQW7Y6Z60fXKSBaAeXbS1Ncu4Yu5buErA1lhcInPf+T
pGWd9FFiRiaIz+a6y6ZqfTRqIIm1V0EOtBP5rPuNvBVpN+/9KV9uhwk+39uf89Ih2mRWNhIR9iKn
3NQ5SNq2Q/frrvNQs+NaFjHk+2tGzheiEJQuSFEbxw10xslNpDcl9MvCD+5KbwH4wrS7vR0Ycu4a
i3MUIwDaXPmMl54LaXGwEFtKyPV3/BmVGHOw5B2cSwDQMf6EuECl2jXO7aXnQgp2K4TR4oChdLwK
tJ16WYF4300CBjRT5+JB98bibq667H3ujtq/p7lc4zDL8IvmZZ5KuqBiOectwLA7dAynL0lBl6eh
yHyZEAq6El0vHTm4ynQd0M0yeI/Hj5Z1Te9rrqfddfbSPLhtUX/xsBKJcY64ttSlb8VtAcGQm4MS
82R3DKiVov1ZJLD2M/depdlw75T1NTTSxVW4hsluoXlRzR4/EJ5DrVUjAHE/YdwTNcpKv8OmKT68
fZ62EH1yKcEtZAmdzB3ZopPkVq9R48Mgwr2za299GLQg2Hm9SlHUb+zpRZaIuJEPVNcO2NnXolrl
foJEuq19RqQSnUwLu5pRc8lHL567xLrNtdbf1W61XtkYZ+9xK4zZFxxSmBPEruP3SJmSiybV+oNf
zt6jFSBg07XTNarheXDcfA8YV1Abg3ME8n68jDuhQlyMSX8QpWHgpIsATxstqdllWEdV5cwUo7We
MMrNRxrwown43h6SuLZ97fc/flJ+CbnbxsQiVp/1jiWt+QDjZH6J60wqJgueca4yCu85X/p0vrFy
LwCKn7loC7698lnuyPh+YyAD1fPICk7R5EHTkgOs+nAAFo/+Y5brJiKP3mTs/MU0bwd/EHtHr9zf
djFo3n6ofPsKTPL8YzO8DGBQELPJXU/bP22metHbTX0w6jb4CULffl/A5LgS1s6B3nTXtiYWvVv0
HpBBOf7YGZd7m3RzfbAa2b8LGmHten3qPgO5sUK3SvOAJGcZSS/o4X9fXJ/iMDBwj1qUJ/euaiAS
FFr/AA68gmZVeldew4XdSIlBEk9eS5hCKuP4B1pTaQy6kzSHFC4kIgaYxseQwov3bcqvcMAffB0Z
Yz7N+Ao8LGY63QDk+ueE16N03BAQm7gct+h2G/1VShQ+BvJ+2jYHOcj12SmUf6/6zPlXhNafVf64
2/0hBJ7eaeioN4uUzSHXvC7uB6167FMrj9/e2ue4yW0ZZpE0Uv54F5yUjHRUlTGlU3MoHGN59dM8
jZYx0+7bZuIor814U45D8uwECCx1tj19qBI13Y5Umf8czza5I6pWrnDYYO5JoJGtYVbL6BQHmvcu
+siIOH4znFZ+fvuBL5wkeP6AOsCjAXI654JRYaBpUh68UtLVd7sAaZqrXqTn9wBZ1h88JthIhscn
108u/KL1s7o8FDXuqiGkS+O5nBcH2m9dzt/efqRLi6F4yYfcPBcJEMf7sSx06SwrYjT1YnofwbVq
j2Rjwe3UruOVA3jp7REZGISQQUKcPjl/Aqz21E5BcwgQ3LYW2UWaDzXw7ec5y+Y2gQ4GCXAFtm7C
Kchz9OvCa9yqPQx0h3/aiWvs5VzPv/N1TWLdZku+vd4fJupRssCC4KLpCZGC08H3jl/gkvgedjFp
eRC4j2lg+QNjRsKMLCUqFquoQ5TqEMO0s9p7aIUZ4N5erlgAVdM0IFyVpoOHmxKiNYmNpmC4LswA
4TYh+R31U+H8WvJRAZWQXfClo+N+3/WTczv2k8xiw+h6pPoS4RWh3c3inlFKh2jAMOXPyleMRsvU
pm27NKv1PW9G2CaYewlag6XePZklw0U0GooAMWitypK4RzMyD4vRye04kaq566ZOdiC9sxayn1zV
EjdTN793B8tMbqxpHL5ZmzhcmIIt60NdTX6BS3KqT3dqCgC3lii3tohs95MK/VFvjXDu0gzqj5i6
hNhb1T+qaRTVy6C8Nr278mV48ScfBmIi1rZoHfDqTsUn7R4Z9zRDJrTl0kIRHtq85xUVY7WrSnYX
DhGN8o0Bv8n4ghk63gMaxUU6wTo/6Cr3dkEL6cCROmRR+xp/8FyW1CP6MGBBPpts+wwayPBQn9aB
pRzK0niA/3o7zqW7E73S71Hz9u87bU1++io1Xp1A9Duzse3XBI27b60/GFHVjOaACkGe3KIKWzyj
4lVFdV55oWpkSXK7pg+QF9T9ivLtzvYK6xdCB/a7t7/NhVPKAJ9ZFL7OvDV3CxV/3YIu5rZBvUm4
JppjkRYYRby0EllkIeyozcsvby936fsA7+fTMFT32A/Hy/WlZkBJ1glyJjpns1WOYdP5+l4TzTXi
+nkz0wOThpIaVEUiEJzu47UsqtbV6fvhYLfc/6GfeEsRD7IOXpN1NYad37SyufOJgypsg9m/0YN0
mUKqUz02OxCeWJ6Lwoukp8RrgAbPzwGGOp2k1eh3ysk7deUWv/AtkAeGab8JkHCdn9wAjai8sZV9
f8gbf/7N0M5Co2ZEuI/Ipa+PSe1dyxvOU2IbTAonkoYFk5FT4ujK/hqWrtYPydwbO9SHcASYxmX8
z5iZfscVaOiHEvWwu2zxpnvDFUO3f3tDbEH5JDZslCEuPT4TI4STZxZwLzcZO/3gSC+2rEHf++nw
LreL305dFnsQANcgMjhYn6/JdQSnAxIkk6DT2hX1xb6uXdZM0xLviU5m4KkI+ub6kJSp1cWtiyHt
TcFOuPHqVLBRE98RSEJbmNRVnSSxWcFwc3qHeXLCEUxbAAfFyX4hPlfcVXW3zKHtpuJJc/M5v9Fr
d/m8Yr9UhmKmx9a5OGbQRkFHIVz0qn4hpK+vSVGpVzTUFTytASkAy8la5iiYx7ENJk8buan84YPt
VAuos3n76aU5jS/uGIy/WitZ8f6A0/zeSek4ht3aTF9Ks8y/eblI19fJ1fKCW0cU72tw6V+WyU6f
4FT5H7rBlD/cxG7zqC2m/LE2klzb9UoEP9aidbPIGpMEffF6Hv/rE2+YwgrNlNelqIDhuLZ4D/d/
QP/fWe0fCVRarljd0A56nonvqa5qFY7pAkzVEEmFYH8+jVU4l/SqQkbfzsc2yNoqbvtk/GClCq18
EBplqLKUlwMrARBEn8F4Aq7Bq0KXtsfYYjW8AT+kKqCb6zNKN6Os79dnWXnqP+pcD8B7X8tnT9cS
sXOdZlI3xSTSYa/q2VdRX1QDn60ZgikcYazJ2EuFccO9iupINXvoWOa5xaS8G6Y1yvlBE3o5E14C
YhinX1o1Ms3iGqv6RyepivkZy4GmvxEK+f9I6XnJ5Stsf42orXWTO10F9U06AikFmNgl7CqUs6sI
zlz5zZ/QHw+twvCeymJCVwbsGc9vzO6AMv/qZ7vcKYxvpCfVQj2euzLiFpdNpLo2ayPDbwtjV41+
3sWzNTpVJKe6ehhKy21igSMDSrym1H5T2POwQyY0F3J9Y2ZRKmb7J8zAqgo1YeriIV0nzY9G/qHC
enCHHxsRKA1blZtqB/KpNEOR5bUb0pPTHr25WLI9omGj2OeakfwAKO/KjZm16BEfDyVh3RL8xxGF
kXjC+UuXYRpoj59y5LmmSJHtsmGNEdOIrEEvPxTtIvI7YDDyFf3o8lvhe8WvcZ2cMSSxUuWV/PRC
EkwngFwBmUa4H6dzy24DOemG0g89DLeoC9L8QTRXI+yFCw8Kho0iHUR2ItwW8/+6X9HVnIJltNcD
zZ9mR927xiVql3HrGcOVUHpxKXCwNHmofoA5Hi/VWNa6DGulH3zurseqQWwpKIblNgnwP/j3qL0p
ZdEKBgFwJuWGXmk6kMGvB9OsuvuSEUIsfH3cibocf3iFD4drcbrvby964fnAztCqZQ7mbkCp4+dr
G/r7K8HtkOt6+1JrQH5DWljN52TprwGlz0FKHg052lRbg4Br4pSZ73FHyGrQlwMGP2IIbW4MQhyu
G164rlW/RHCitOfVcDIEsv01WcMMNtZvvFyMJRy5VN9LQsBvuxxq7cp3Pt+4ICE3+BDAxI0Qf5JD
VTJJhpXckku7a7446Gffo0XojuHbr3t7ncc3M3ye7eHZURsM8qSLtPhemSSJrw4DBvCRbTOJbpqq
Dlu+b9ymBPG317vwWKxHHo2S1DYfPMkE9AJhjJ6W3EEXXDFdaqW7HH/E3dur0Ni/9FxooNEfQ1KC
tONkGyGvuDBT7Q8tc+QlMs1Ju6cVj3+WoeVls1u41Jl4T0E+PBZmmtxLb85RRXCFo2KnF1kVARIu
2zhw5DzvndkwD7Yzj/keYKr3obYr8+OAPqkX62U7rKGT54LB/SDNIU5Ah+KdMzTeR8/uW+TI24wJ
zlwYsx4neifaKAvs5qebdK0ejpPyi13XaOkPIUa6dIPltx9MbxFmpOltsOw7z9OMsJVqbiMXg88h
KmbNn3cSM+xvqkj0lFSiMqswz1xwjHM94pcgDad/9Upjeq0pcSkzF2VZ+7qfh5ynLKyniqt2xgkH
YHZsaqr87ifZ8K0006HYqRWjpHDMbR8/IDsoylgyqFkiSZZSh87su68ddlZFJKtskodk0WjwiTLz
i3Dkl2XQOvEkfS6CtTff89IhOmiFK3/NaWBqN0Oadj+XSmbfk7ZXTej2Sc9If64kOZjoPD0EoYCI
s7fV7WirJBMGaFbTRCi31C9TC8InYiSiyqjAGgXBFdVqh9Swl48aSJgfk+FMt3a7JEnIbaS+zuRL
5j5VOAKqWmrlPsgcPkHar2ilaZOuK6SsA3SCjVUG+i5lQ3k32TRKlH8SzVgPc1FsxYNEmjmewDD+
FKWZDSg3rwhLulU53OqWUn0MeLP5VTt9NoalKylGVGaXr9yrqt/p6F59aDPX+s6u6swYmQ7NjOAX
F3XkWivFsoF2Nn8vxgCZFW0kI3r7TGwB4/SkM/BgKg+ae9MoOD4Ryp4NaQTpdOjTbI5T2iZ3VFN5
FyZj0sRpKdZ3k+gz/C7/hyYsQD3ApgYMGD7MqdhW75WTgQfRdJjqzgiBvCaR3slr0P8LoQx2P7n+
FsrO+10jivlBYfryUFsie4Ca0L9YWw8kr5YyBucsr1yPF0IZHTxAB9z44ORP+4b66k9GWmQKIkXu
PK3TpFVh5ov2n3vLtBZADQCkAB3Cox1/N61IxrG1cnVYF1EeVmuDLdjoO7+9O/5o1p1sj23+xjRs
u+8BKR8v0/lePwxNqg4o2M9WFECXeEIO0O5DFH69PoRxPB98TfXf9KbuyTpnkwSAE1AloeaV7teh
9MQX8Fq2Cm2t62EHLKn9yahIaaPVQVgmXKlI6sjWGy+DWb/mP03Rp8OdjbXit9rs8myH68ZaxpPU
qIYHsVCP1JOaRJjjk5DHYgDdTXtM9WpXehPuETLvEEvXxuQ5sSv/edIL+VOVq/htq67YsxG7IYRd
nC37dMQFJkyyLChjX0cvNjTVigEQV5wKcJCgHRCRQioMNGChXaPpnteiGw4GvMIf7hJZzcnLxXRr
KFNdHtIuGLDyUNqAUU2W3w2pae5QlKp+13bvv3/7m56nUqwKypv8ZgNRncoU9l1ddmNvcSDsQnxI
F294wEfeeYRJOV/JVi4+4EZAZpjKROB06oa/UeEG6ywPlJluvjcp7V9sRP5e0JAOaHEGzVbVXOvO
XXpA+HRgjnmvgPZOOtx5YU2FEJo8tLRp5lDorXhcTav8qCWOefP2y7yUUVCw0QKE/0x9a5+ew6Qv
GeNy2/lW68zR7As7HOnzR8qttKhL6qUNNUsNYa4n3Z7rQ38nl7l4VGTQkZnrwV50Y3dbqEz/RjtL
oxdRVs8YAcy3XmEGP+xSJY8d9nwvnptWD5wN475r7erKl7rwzugBbeKYEJEREzhJwCx3zHy1yvFg
4xxzoC4tbinJ5vu+SdLbt1/ZhU2xoXA3cDEJNv3A412v9zhCTqYaD6bRDp9oQpRlTDlId0CnX+cW
Qosr20Db/O1lL9wDtHsQpUWqEBDLKcg/DVy55HIaD0oHt+j0tAJ8MVQHt9HHj8XU+Fce85zcwh4O
gv8Pz+DQTjt6kulD5pf2eEiaQf9h5s5KrNMaN4+MZrIfenD/3zNbDq9lu67RhCvruBT+z63hQJOj
QT8qxPaz/lrYwfhRiWxIdrAi1KfeHdsnrN1xne7A/n6qUqHa3Szc7n5ajeZZZpr2oZeDeJJGKj8h
X1n+zFyvN0Oj1z65GZ0CKl6javZLDZ8yevs1n19/xMRtcLbpF1KmnMQ035vT0l6L6dBogYf9ap0y
XzavGTKdf8wNzQ2AZ0ONg6vZ/vyvyjpxldStyi8OZTXume23EBum4VMiHfOuYQxx5aHOtyw6VAyY
AHUDGUK84WS5umwd8Pb5QYl05nqZ97kuWpCxZRnmwvgIcOAaDOVCEUoagf781qeEdHQ6OEkKXK0a
1ysPLeLQZeSqdM63SxcCIUyOtdib1MTfu2Sq/usoCrvQRnz4C3wqJM/NeoJDhd2lpnYMS9Q/e7/B
EwJDD/ObSfxm53P8PvwCwB0NdInH4UhPA1LW1nK8dmLP3/rxKidzbaPEZElfCK1c4v6NqrQlpwZL
ioNJvQDST437KVDVzdsb+AKCgpuKWTrIAD46seL44XCmzsbezeRBKQR1c3L2F6N313jUmurOZ9j+
4NppDXI0n+4s6Rm3nZ8tn3VluNE46vJm0JVzKIMieCfarLzy687j9PbjqMsBRP2hhBz/uIDnnT0v
lYcCnBKAe9NBY1hXu6Ds/1myn4/MFyZ53toAmPwcL+Vpc7UuXisPDYkRPmNyps2rrupIb+H+OMNk
GUbEfyCw2wE7XqauLXNIavJzm8IzphspPtdMOp+zcW7QiMjRxhWB3DEVMZmsjflOG6b5Yz+4xQ1Y
t+5/eL8Y/fHt6f7QKNje/1+BZUg0SS1rULymq3aAkza+w1Cx38/oU1+5cs8jJRNywL+wGHAzIUc6
Xqrvqf7xEuEQDZYM+beGyGvmfPf2dj6PlDAJAIwyqNzyvdMpj+nnfSUMLnb63dktZb4KLfpZcQ8q
cdcN63Clnry23smhbZBTShW1yWFxSvkJoo2K7UUhH9tqj7O5XBMZuAB+YesAyqdfxY3A+P/4LY64
CA+tF6gDdBykU/DIa0IvNavbdmjTT6IeZlof6ezdDJNbP6jZqw+okPeRLpW6Rru7cDiBVDNR2xSR
zxU9h0Rkhtc4dM0Y/YSJVq4PyKmiMKn6a0Y45yxlUijg204AWdOBqbXtrr82quyDsZG+kAehdd6H
Ajp9Fg1Dj0W710uXwVaeLe/9CkPySFNL9Unz/PET8iQoTxYWbaVobolnu4WaBxs+mv3XfLi2MHly
rlFQQ0wLzj8D5lNyV115s6VWWohu4ngPZrnkTtjBAbyvrG6MjNLob7BS6iNnNNb3b+/5CycL/yVo
GtjMYXP9J8L/9W5sVK8NbsTxoFVUlomorBuzk9eKm4urMEKA1Mm8Fsrh8Rdwm2opjEGMhxT1hLjs
x+bGmUVx5fxe2FOgoRnTbthIGCYn3xkXvrIW23lySoQ2rST/ai+9FzuMfq4kOReeh5UoYdCNgih3
KlcsvMSYbAZoh2nFIqqe2jGWuFZfWeX8UvdpW1B98jdMTk4D7MIP1/2aqEf4IwrNthFDHcAxylrW
iEGKvMlW7ZpG8qVFIbXzEqnR6Muc5CuSFn3e5tShGuin/aCWFKhp08bZvEz31lS5r32h6Vdw8+df
DtYOehdgRIhL3CnH+wOQXZdDZcIxWZvfyxahts5svuANkV1Z6GyQT/BjEVhwPB36+SchsGmXZSkr
08H6oR+/CtlaqEdV6MmY5aB9yDCaL/ZtVXpPOVIpD+mgdfHb5+3sSSH3bo0EIIgAF86mBZ1GAxUC
eXcYusIP+8Ja494crCgnob6yfc42KUuZG0zCAlPEmifPKnQtUJqXdAcZTGWUzJ4RrRNO7f/8QOAR
EOVBQApC8R+rrr8CyMTAcgq0Ojt4unT3UMtePdzVdzJNPry90DlOhdEg34zuwTaNRPTyeJOMFZ5A
ws6Tg1mAGsJeNfVa3KxmZA+aeWnqCF/Rkvb5uhTJfrH85TlYuuUT2l3Zc2aNY4k9e4NxnN1VXoXb
hkp+Oc24bBTMxrPhsiOQcfv2bz47TNu2ZmIJsIYzDH3p+CcXWD1mduJr9wuIhO9oUA0aLqZudkht
OT3jaJe5Uat3479afxHSwShvtBeWZmZ7vKwbTMiSNEl2KC2nRiWpV1Gb1d0Ov+7yGi7qrKuzIWIg
E9HWIfZuQK/jxWaRzOlkrxZ5S15+z6BavKz1TEVuJg5e7kFplPntsi7JvYBXNEbga9fqyzCu3asx
9Kb2YqGpY79TWZLdFZlWtaFuLm4dO3blTCjgaJ1FqzTQgihH71Miq6p7MhSFPvyH8qV4npwcNIBe
QcwLc21ZgChWCIoBFRhyh/mPl2DsW1S5Hq/t2LoPMmiMDbfQU4l5wm6Le+kkxUvSe14dFWMj8Fpx
c6vfD6jqouDfrGM8J1PnHIJlWD4FZNNGrHWu+D2M5vKK4Tb2u4akzBnkgr9aIIwZySPMA7/V7ajp
d2mF/AkHIrf7yMsSpwxHQ2UqSk23dCJM4ZvbSegC65ykizk31o/KzqtN16PoH4RZJmaUlFUrIihB
zoz0IuZY+xEGE441awaGo5pH/x6nzuQHo5jA2Sfu1GaUtPC7onJYHHFbrBpYjYxW0VPtZQzbyDe6
Ie6c1X12RLfK28Be5Ro5NoiCnZup/LPfFO1wCw7b1feLUba4QQ5K1q+2ytthBwgu+aTpCnRijx8B
j1ToSo91i1kY77wfMqArqfNDBJPggEEARjWhtHMj9Iem6biczfRnCZMA1yF8U9Dz0lZsPUUlp69l
VQ1YmgQDbjzL7Gifrarw9+Y6GF86pEWm/YIl8LPea5W2L7OqfI9N2rBfMsffF0ulp/GEEO073rT9
zcgG875TnXdnBlOwG5XRvwTTVH+kSrb3wZBXL7WcAdV73sdlbWt+HqoxnxbXHIcI4T22DrQalN0X
+z/Ejgg0+iq/esiOfWs9IMg95n3FHtd0mpGNWauvtemm617zJ7zT2zRLP1epzH/SOJ+D0MwJcHHd
ej0kZdXSp0BFG5BQ6ltztJh9auNfWoHQ7pCpaGKzHvwKA0PLHcJiMvv/uq1FBZ9W/m454NQKa9F8
Xf00/cwItuH/XEA22lmNEFmoYWr/bgj6EQu3tfvKTNX8buOY95UXlhSM5lfnvZVnfr0rzGYCD1tW
VhWD0cndKO0M+zCueRJEmTDNG2NJjAaZk36u+VjTIkJ7CBhro8ov85eWBgspdGHrMmx9+FrdsLS3
rtfq5a5Cmv57FbTbZ2+aYobB0Cs/dHOt41s3QPCj0vfr5U7AkgPzo/T+u+Z25ed+DWQTU/BRoSwa
Dc8bC4riu1JmZR92CwiaqOvFwEh3zas5yo15e9+zVPldDSLPjPzaT35mRWbI3YqBcRKR74wfDYJJ
hUGrGJ8Sza6/Oqrr6z28qOR9lq21HyWgFYOnFnTwU5B0y8GsLGMKU/BKJuaNweyGdYCleug7+TLv
HHzvD5SSyGUMIikeJzKjFTbwxFx8tBswPZ09Fp/SGX1KvHoyWdxTxQ5ZTnLvIK3gLJa9azmEKpJG
qe4Kc3BzGFSz+dr7KJBHsjTlT/wAHYWiWYqET9KTE+0HHim4CTTZzTtqplLGRuul7zmISr9dGVU/
DW5WERMTBA1C7MDVO3sRyxRXPFQQDsMy2FG3CD+c83Qa9y3VURo6Xe53uzl38C5pIZ2ETTG1886T
1tqFcppzxJyFn5ihD1Db3S1ER+S05eDbSAOlxgj0KW85BoroG/pBDxAQsnLyYWrzwgxzBTwmWmcC
bKSvld/sksoCdZzmiKlVaWHYUaC5zo/Ezv33HbeAeBzHfPw5sYVe7FVbEUF2mIFGwsr7p6JdMM+x
+2x+0nuv4ZtKy31ftKPsYgRACvrVrlYuN2YPajb2Fk+ox7ZEdOZR5gugck0Y3LyA4NunoDbqL5PR
YpmeZ237VWomMHT6AEgH9CDnhlDiBQG7BnI0BAox4LIujKWKrCpvJfP83jvYhSXSnSQ+x4m5Jmmk
zABMvIff2pfRN0DwarNDL6zdJmhuBbf7pioz/dUlrB4s7MjqWNItfQJfb1fo3NNruW8WUy+IN3b3
xRVrc5dx2hmw49NQhlraLNhLlKhsRYDGOO/KTMSz7WMEE+rS02/0hbQjSqfF4KANk/XS1A2fJS3b
VMYYp5ZuCNZOvnZtYak9ebY5YGjfO/9xfbfv6OGu9q1B7OlDXs30C7hR3u+VoFX6bKugtUM3yGUS
B6XgPPe+tzZxrw/Db4bvLn+ozX67+a0CCcjUWk5ctwBjH3zlMS13HDzvY8D4jX+T5x7up94ya789
sfA/mzl/7ZEKNbq4XvF7Z2xaZum7NEc/cz8J/INultpY883MRP2HHJ6e7zsVNE6E7qF0buGOcR0l
Y6d7Oxzv6n7Xk9t/6x29eM2UPf02/o+6M0mOW8nW9FbS7qRGuIXO0ZS9zAGAaNiKnSSSExgpkXA4
+sbRrat2UBurL6RbLyVl2VPlsMw0ociIQKBxP+c/f2NAK9lvMDPW2MkNGAn+iLK+y5b2Rdtl8wXh
hSLuukZvjwTeLvaVzXbHucscb2cJudY7u2pUniirpecLO9dwIhP3LZiv7bJ8cM0sX3fgEKl1dMj5
pQMtu/5AQMPKEsmsoosmrCvcqG1aPLWtrfhgeI5msuNU/pdhU+GjwmvruZm3zkssxlD1fkSW8EDa
FqSpqsVGQprdjBQS8/ddSHrBvnUm4IzCyGCLlmolBlVvVWrEBAQ4Y8LotrpBnqnseMvh2dpDt7ox
MY7OEM8wBmXstQ6GWqXoHYH5Ues/OnbtXsPRUeq2hx9TJB1VIM6errEtSSW6FEKAp1rYuej+r5GE
sLUR9cRS2LZWB9dDMsqNt7RDqp93rOtiDqYapUcX3pgYiD6OY2h8FOUguqg1BmuBFeTaKjIsr33X
uCF9NoegdKDEevNlLixO7jKMxnWnTWzWy3A1XqzCNj9YTmXNibPoNY1xmtkuvH4r7u3VxuJi0A58
2HBsNzthJJm9F1NvPWzaLF4NMw/CndMT2xeNQd+8e0CqTtTQEJZR7xfmGkHvJYVIlpPzlkPSKVnN
8jWP6lR3WUzqa3sBx3StduSHBE5SCzqTeNYON7jTWKcir2QpToYqTxdk9SUI2rTaxWM9Wc29sfY6
i/3y5FWZNZbxWmUlZJxySr3jkPrDa6U8/2llk+H+HzRzUhcIoIt1L6yUJ2Lt2wjPKg+BIsgXiChY
+5uc+qY6zozQ3hGRlNy86TjZxz4PSYoQazhCRIDiem9U87ojAYH32My8bmO/ymAChHPdoG+tHHzY
rbZxKXbKPv8QIjlgfDZnBZwvtUzbOfIX7EuASKvLSTrWY2CsNm7I2yTOzLUb/Rg003ioTVh30TDO
5ZcqnUlXbsywag49ndCdGAfTiduyZhNMRx+a0KzIfTqW3aBvXW1rJ9ZDIR/F2MxjRNhC20cF9oHn
TErVl1pv0k9yrD2elAymi16oAmxsA9aLfMSo4qaeZnIOlrQVRZRh5PocDE51u0DkNaJlYZAYD3bW
GfHgU56rdTVIDCMY0DpiXmvEStiLm7jBoOyDR5zYa+Pj8rHT6CSeC5Lkw5jtN72opsYrbrvUZQ2Q
wzYOsYlO8HkBf3hYZaWD59LLh/emrsc8tlJMGSGzQrCJ1xKnscjn7swxH8rFp34K/Sd79MvuKNOZ
VhT+vNh2blkM14MK1gB/XXZOuFTb8IokAp8Gfwwlci3YZTf+GhhQvaZWNNFMIsCDneXKgCWs1F2p
STKN3Em1E9fatB4A2Z2vGiOQdt/ZfiZ2vlyRhQOIh7+zMPkX2PXUGGL/Yp0cxphz/upjXRhA9Cb7
y3kuZ3kw02z8BApqXbl9X97MFXEl0ez6HYFCebadskeWY1qO7YvvqikO/FTc9kxNmRrWYv0N8egb
KvEj4vr92FCNs2Eyo/w1KreppmnLvck5B0rI4mwSmkDThR0+HQtqeWFlYt+nAYHhhdsduhGSfNla
2b7Y1jA2F2XdMqYI4kG2zk4M1kZFN87nys37Q2biKBqYNLzR1vXLvgMf+A50/vcvy//I3pqb7wc6
/OM/+PkLkFSfZ3L85cd/fGjf6vuxf3sbr17a/zi99D//9OcX/uMq/9I3Q/M+/vpXP72I9//r85OX
8eWnH3bcoeN6q9/69e5t0OX47QM40tNf/r/+8m9v397lYW3f/v7HlwaY6/RuWd7Uf/z1q7Ovf/8D
c8sfEJbT+//1y+uXitfdty/5v/7928sw/v0P90/Wd4wWYHgBe8BTB2yZ306/MazgT4Ru3/BaVMzf
I4Xqph8lr3L+RGcFJAeQC4b+LXpqaPTpV7b/J2wuBNgYNzDiOrmU/J8v/tMl+ucl+1utq5sGt5zh
739Y361r/3nTncwMIbkxgGEYydMA0ednpKRdzSEvyuldY5g83UrfxVuAUdNoJsuIOx6L12Zhybyu
284ynO0yzcV2CHAZfYMWUGZPKXuPc/D6irSXhlip4nPmd5uVDHZdyaRg0I1ToePoFx1iMR71neXh
6IJoHF8xus4Ft1mhvb2Vb3Z/3xopE1u3dJobQELLOSwVD8ROL64YDtuUlmy4W2dOke11ZhnXW+VV
cVgavtgpr5qSvNqCLs4pgW4MhswUmzaNWmJ2qp9IgQZBjjaVErsKWdf4KD3kU3HGZtgfxkDU704N
bsLabqvuOrfy7imwmURckGcWHlIJxzbGsz3EVHwksyaeUkqNSOt807t88O0yacmVsXe8ySVB9669
IxRgvZvNtkojZ2nXJ8NuzCxZBszI7rcuwydFiSn0ztdlZvcrC5U/5JQau8wr8/kg6+y0+wc957GH
UCrRvy3d8syrDYrrdpnmBxk2nnEbdkurWRoEUcembMw7OnZLXE15Vq17ZxzmApVoaGRRN6T03czN
dWxMJOhGcp36rx0MFP9eMslF9iFEux0DbU50sPMyP4k6L8u9DFYri9uFqeqNJnul2AedUcz0ZxZ8
3A2ALY9d6CrnAoaUBrz0/evMdDrnzt+6KcfbNedbjMpunzDsk+EZih77doa73sQwlMbzk4gq27nT
JJf9Gq49vWA2Ld31KJ22jdJ5cNckyMKu2jliMjtcIr2miYiU2s59jDBQpppl8KgHDGOSaXKpBB2h
5WeJg48flQBq7k6kcz2cGRmyLzjQddU9US2o96aliEYT7mbW10b0yw1C5E3FemoMGM9UnC9WBzmV
bV7M6T4dxiqIx2Clmh4GjXAH2jtsd7MRmfzI3j6/YnmvbZAXc+RJKjdzS/IipSsTaartD1uP5JoU
MYs3c/NmWK2oX+ts2HW5gXoISpDHfRFMdHUXzdINZty5c2Dt6zBcbuqwM62k8+fJuC/dkS41gMls
JaMVbIgxq4o31QBjMrH6ZblZ6Naoqb8/iuPYTzkthJp4i1YwWH1emlS4R2mQzqaiRjqgFDFwtKy+
0jyW2xyNoV6MPjKKvGlU1AoZhp8W2XiUIrm38MEbsaVPwVCM9oeyOKmJvt+um92l4lFbmoteGXRz
8febDldWomwDGDFTYg9bXV/KYnZ4OrzyZLk0BOyz7HuJmxsdN/2UiUe7DxrvrHZnZUfo66jQhBpu
OScUKtSc7pMxpsWlKP3xg0eWWEenId3XxWAURlncfAVxNI+wndSFzNDxToMtzvTQ8CjX7VgmWWBP
x6yq3zO99MkGVJbtPaMqrv2Ssi52CzOXe/RhGmFIOjoDFYvAUFOl5meABB2JsiCvc1Pr09IG/nXj
m/XHEPMjhAJ4kT3PpRlelGueO/Fq1BLlFC7Msa7TCufKpvwECyk865C8Xwm9ol+tslbdOPPY6nhV
gXPMEEL60bL68mO5iPuABDqLK5XnWeximTXeBvasNWqGuUF8lvk0U60Y/JWP0LkVI4XkRDdlmCW4
LedbXIQZwnHkPegkLX+9K5rekImN6cONB6Ps0gparoFj6Ae9hF08pIM4X5FQxAGNbQNZfhZJBhX+
bm0l0JlXM9DYat1dZnNT7JCrrizH48fCH9X1aq/vppr7z4HVNGK3idRQTAhFbZyhZEg/kxl3r7c+
Oxs73V/y7eneAg2xn8lQlE95elaEoBRtqZtDW3DrTjRCQ+IjYzvfXB7ofGKMEtHWW3HThq0TY+bJ
k6usqZt3hLqVrGalfNfNWt2zYsNobtMQoQNYcXcww4y4FIpf+WEOu7DYzV3XE+w3VKhBXW/rQGIC
Yceqq9TlFroAKIhb9ZeAzh+phZ+3RhJ2U/rSbKFztKraftZVD/XYxSvkNc8Nz8QH1VzvUf97BxNf
F4NW1sYex8dSJIhDV9m7JvO8661EcmjiWHNgJdGX1YxsmeFDdo4dcXcsMU96xup3jDN6kGrfydZz
aCBU88rWqOhBkMAeVaPGY9WQo5Nt+MLRPtaujbLIEf6xrBSgAfYHsogW5sNfjWZx3zw5vafm1l9l
ZZMlI6XIxxUw9ikwC/8ZscecJ+7Qvo71TLKSwvgt7s0UXWDmn/LguS/4KDwPLhSD2fDCLKfuzgXQ
S6DwL2RmhXP7tprj8B6oobthhQfqD3j2rgn2Gr9Y1ujfazjaST9bRhk16eZf6trd2qRH9kpKsh3c
toDwL6i1ultlePkdC2a1G6jKPxfWLC5ABy1WGyC5oCy2L4O5WZ/1lkGrG4bxFn+oMG7XMQRYxZ+m
8tpsehoJFGT98MN+uK5suT1sFQx8dLMBC8M49O10LHBvD58aKrKM6auhkDEVJJpFVt4HWDOoab2S
pE49FcXGw25vE9GFjLPmnQFJqI/DTJfvwTi7mA7OkGOD3mPvZzkIyhgwd2M/ATaLZD7a+1pWk47t
0WUzVjM3UVR7tePv51yhTGI3KD6jrZm8/Vhs0HoxhvOT1gxLJjpDIOPOP4kvm64Zzdu1CYbjOFbi
rVJZc75JFncCCpzFQ6PpldtBWj71/2avpBNh7aQh8y9cg+DjBHgzYLupK1OhzGlY5jIlgke746Dj
xRRKAKwsnntMbfeUTjNMcthRBBVJ45500NbJDSlp0tp4s30tzf2M3ihNsnINp1gYdsfMZBn3ZHln
WyzbCa11vxLWgi7GDyfMLuzKpCwJ9SWtos4TrBoHnQyd7Rl3hNZbQ9LQiGY7DH8sfLA9eCfPDTOj
Z+0A0N3oEMFqRWRqexA5pRB7gDlhtjkTVbHrN+i2Nx6VUn5ppYtV8PwD05PIrcOFKzE6xWWowuEx
X932lh05mM7dfG5AJ6k6gH3KnJ0LWKP9qtdRlAckDqF9KBZXN3vYMWwfJfzho3NSSxwU1PDIlSHz
32kLUCLMs/CMaHAwIojcVHnWbdm5pRXl4TTdiNmvOvJbrPagnSK8qFodBjubAm9IdD2bxxXkMGQx
yb2LFcwAWW6xqCMNu7qz9cK+6raueKc4ukanwuwQhn7nn1vOsKSR7231BO6HGI5bkvElFg2LupiL
xrmohqB1D6ZOdRGX2VC4F021cP8bZoCMNyQFCUSWOuPJxwQoiDDX664L9lCBcK65dVOJYgNInzxD
pzUpOpbJWcYkNSjF0Fi4EMSCYuVhL+Gp7LBXpVjfKANe+job70u1sS0j0Cquekt7bxlS8P1qyDVO
BdUWQL9nXBfMFZ9DKwv7SMmS16ed9iwIdu0MbDcyREL1VsPIH2hTkTXTMzMrGjD7ONZ1oydMEHIn
iEQF8LCvzK3rSIXNbIT5mzAuzZqJQrJpYVjnND4MbVpH55/CSQ0izsI6eJyrPktyAU0nmnE++dQ5
psRRZmDtiUdAijMFwnRut0HQxmHl8/j2Xs1hSqexPwWtqi/DGrFedAJMAEXwMrn0JhH2u8zU7kdn
ZEDmlu10KMZQPZNMSTEPVXb5agMv3wZdU4A/dTJ1zzQI7FltOwMT59Ksi1hobT6nQwY6PX9rAmRp
LfblWhSfVOYE6a4Pt27bI7uGDT8iAiDszHClQauSYnUwW+m7I+b8AvRpOWP/D86ICRkvw6FuVNxB
yG2TSjqbk+jQMIlLCPUQS5QX22dp9dsnba3a3Vme3u79qfeHncTV+KIURf6VeI9mjLplCW4gFTDM
IHbJAntisRBW75yc/qbh2NtZf0/5PYGoGn4ESSM/tumpIZRNBvBScV8QidegnzH6XQtP9oxwva/C
G5m/AxKf8dDN6M6DbIqK3qy4yKPhHWUOQcYIWok2Rai33q3cdz0J464K8/45RJ14n5E+eGJSO5CV
GNHGot7w6EHK4N+Ax89v6QzTMWppWR5HnQE/NnKTAKj5XIK09Kv/ZPWNMyUeqmIsAbhkqMQ8fm4C
zJQnO5RQPxrSHgq/ZuhZNj2uPRNKSgfv9eNku/X5OubLgc1yjlZ6yqD0/ZG5UQZMBp53g6PacFBh
/zn3/eyjZdjehc0gN8oh0hy3ajlSva0fUGDZj4KJzRZV3SwvrGbYnB3FSX/wiDy/sQ2n7yPu9iI7
oCbTZ8taDnvJwOXjUlr+wc8o4DvT2TeVmD6gamUUlw5OeLmV/tdmsZgUFqlkaLqFW3UR1Lk6jtPG
M5JmulBxmNsBAaeLfcbu8ybnLPvqMTU9YkXr7AIW1ToJG8O7NCEqOQkktbyJ0ZYyGhjLUd6xSpZX
2CJXO6gAQOFly93JXh/WWQSoFu7nVXmPTR5mIK2ZSpwWYhDQYhBXNH5xp6b+psrzeieZ01zNW/km
Rl41raNx1hNYfOEqwz4CV8c5G5q76yyjegsUaFjuD92HsBy8jQqv6cUeUu0kDrKox2u3GYbbOiXK
2G8t47wnIabcDWFKZYmNsB/RhZgC6WrXniD+jfRvo6K+ZuZGREnQqHMTBemtPdQvW9Yu55QX47FY
vf6y1EheCfBzP9jVUH6aKjkxygyYD0aCjf7zrJb1IEU6UF7Y4xj3QZjPe4fBUswAdTtL2z53jks9
IyKq8+aOqdLIxXfSKWp7CQOPzIvUiGYmGeFutNX0XvYdjYtFVcM6yUw46tu8IJzVW1/92S0/DG3b
6nNBUOwNKDMPkbQ3lntjU/1Xc5E9BXMxbhSzo/O5H+kJ3V5b9aHw/eU1LeoA0SVVB0/vmjUG7Aga
FG7jjZoci14zmpdc37sBHrAU40RASRMVL1AmBhwTbdMO01Hp7gbtTvsutZ/crrMuMPjK4wrC9h5f
CeXtF8N4NhfTP9gTzBdLqeVCpkZ2ttB/RMVotDtqFPbWXo1TFBSYUXcrlIbIGuv12PuO9XEZ/byM
WRdEsfNGjnkBDv7cBnXKYHQhkNyawuImW5ruWWQ4ydCdD83DuqQP/YDPcLkgtTmbe4MHxy8gljyg
d6pEBEXZHGPtqfkmdycj/bCKCSIGMPmn2iz7HdrL+bAOWbERPz67Ht2KuSbdoso76sFtb82O3UU+
8u3XQtT9CwLvHsSsm74s80iQuHa23Up8yWGqSvdA5WkEDKxn93yZunY3VJNxzQbYvWrLKG6kyLq4
T6eGFmyb7Sub1r85MMA5OYCX8xlSTHULnLz3/TLYEh+a+ivEiHaN2XrDM0tWFwVcNARFqTxabsVC
wfzi6JNI+zhTrOu49nTw1s/mOsQkrxPSOfqrpgbwjH48LOSq3vrbpB87sa7HRtvDeLP2xbpv5PjM
dlzdq6BedkFRlTfVSswT3/agoRni+OIV+s2dvVmcb2rczPPMD4Z518Foed560T0G1XjdKrvaQcXA
7sTx88c8q827vlfVaaBiA6CZ+RPuGO3RyFB5Kt+4b1KIU0SQV+uRmjlE0u4YVNv0yU1kzB5DIb0V
Z7ST9cHpU+8ZozYrKTJHXimu0tgwNkQLnzIplIhaz8B6xmQe7PVMS9e4GxQ7ETWP4FFw7ixf63NA
vyyWbFP73jDcq9Qd18sm9w25s7ex7iL0oNjJkWKyUgIInUMJCK2nVFPZzRgMpDtdGFj4NdMCNtfW
zz7WRVFXru8WFmuMQcr8k13Cp0mNNE/GUKjzJZT9VZFt3rXtlx83g+q/nuqvfhOYD2IYeIKGaqg/
lDjFuPMyfCLoTuaXRlDDz3GFcd6h0XgK4JnktAZFY98wpwUDqkWQAcL62sQNINVKJ/RDHnDXnGeM
ENrK5TsC9dXdTb5VgKlMhIgVYtY7PPiVRwXo9LQvEaGk7VOKhKk7SGcCuOycjCoVyoxp4NVnmB/X
ztVJN8mTYFdO7oVRw49LaOy9m9Wdqwd23H7ae3VOLdXMTSaY9WXAAxPNSMX0r+/aC8w4U5mgZz4R
P4JizndYOCztJZVJqJJu7FlmFten6eKaBoBPsip+561x4kf+ipiT0kZiBvNZXNdO/MofyKWEGOCH
7oRvGEGu50GlTQGT0JVFvDbZGLuNTuFJpf167RdG+/jDZOEvAP9HwP5nqvAJrUf/eMqYxfba9PFv
+fmzA28aOsh/L0Ez1Fd56OhDBhEp2QBdoWiQYNM4pb4zUhyQySUyzP1//fHfBL8/fXcY32hQaD1O
rGjf/GVaMAe6z2THpFWUU3XCuIx5O/pGTfgk9kvegQYcxDKE4oHhymQsOlm8CdJKVqynHlunUKUU
uiTNGTqVxGhlgT51lQf9LseBw40bFrE2aUy/wqSjmmVw9+9+BSjdhDuc4tHYe71f5dPSF9JYPMDw
jZmY3FVm7YOBhnm+fkkrV0wPLXoBk80r5C5aDNN8VUq5w773AWh3c6+BmGhbOpWsIl+Ks1Qbp8zY
Jkvtg0C4YiRYEHfLTUPMmRdZq3KM31gH/DLE5C44SX3hpOMRLE7U9F+ugiE9CzzeLSPbSgvvIHsJ
lG/UtW2iYANg3I0FRtFUewXXCDcnTm4G45VTbyzzJ3coquqw9QZ289a3q2B0hHX/hoP7fztI3GBO
JjSEB1gc58+3quOwX/gYJkZe26vpkDqG1zCfzjguao/bUc75W1iMjJtUsXGSv90VYfPNbLHL8OiS
KstBrOC8E/hDItbvPAa/hQ7+eDMHJ30gamk8rQUOCb/GMrUoestQdkVkuyX3gFOsJfNx3FumHewB
J3ypOs4aSSrSLa4yItusiHVTquts9RqJdaSTiWNZtnjM9XhklntmYfhuz2IgQkf0sI1bdRoLAQlI
2ATjan8SIvV6WEIlhp7M8gt331FAQ16p6DkoqrvgYAQNKTw9N9I7rZO6wwYA0DXHWMOOly0wXloJ
kfN2HqT3gKUDpA68I+Ds/OYx+ZkljrEzBs+4ayGfxKQXjvuJyP/DKsfgQrZpB39n1GU43X1fVAd7
UMvBIvDcu2ZfEMPey5nHJH7Tr95ZBq2zhLsmF7iGHWwp0I+loDwsu5pnaViwJUctv1jrRZV3DuYo
4zx6wW945vZpDfz5smL5ZAVE12Lg4eNB/vORb8xWKp+5VDRxJPLagFQD+W0k5yjOKfuaXS3wnb8a
+pGesM9ze73AwiIrzgV8KTyj6Ds/MMAY8gM0PBMs1hJue2QfKNSF6a1wdKEfCyNCiYMrUIfyH+uH
KuOl9hI0OUVebYZzEvRaBS8tbv7bGcCRemRGYa6/0R/8vB9gXAA3gmXEPd3GiCl+NSWXs4X5UQFh
uYJ5cmoCsrjIl/KsMisCpvMeSIP0Mcohd7R3BDpVv5MLfssV/OfZ5gg4yZ7gATrp5ZBs/aIm2OQi
1lqd3IcIK2j2Xma51MFbACzyfSrFafbdszB15WNuNIhQySc8raxWZn8RUrR1DLMzdyEAmmka2yVw
675yZv1cK/ZxGuiUVJBpTrsdcn33IHSBfVNHvw7tSWzY+UWVnWII4IK1Hv7rh+Cbl/mPX44JOxbL
AYl0GLVgdfmLxFNILzNTDI5orrorwKKadEFdcvSAHOEVjbCG+GT5zjnewfKlNWsQUd/vi3SH5wvO
7TN0RguSkRd+QD3gJNOq1L29LOPKWMwS96Fe1YWncUe5NlNRq5gBVN0npjlbV/kS+LBSLZD/YHVU
kbQ1dBTgSDHsoC/3d25KP/cbec6vckyMNXHWOmXPuj6LNrSFnx+e0mj8UjTl19E5jQaRpvCM+/gf
UPrDSkDOAno27bnHmqtyypb8IBqgY9oKOrOxc+TynVXyE6nkx4Ln2/3z8yVAYYtuhNhJvPHgxfx8
QBWqeOogeCvjzHZ+1mAKda9UWMM71lZ68k301o9TN0GJFifnrN1MRGN6Cf09zwHMxkHDCYdliMGz
CN9rGahxpyrTu/adwrH2ui2qd5zjmbaKtquu9FR35b05Bwst4mlGy0LTPtntIB6EZuSA5acJAPnt
f41JtMwbzMnAezqb8inJjKAo90NqcIs0Y5dF5jTQgYqhITxHtBX17lpZqBFmJvFZnG5Onh+q5uTV
1U01gGNJXyF5y9ld44pVZHwM64Y3K78NUe3KdbJj7evu6KDo2gcwF+iFRapT9NU05Uxq02bZYTXc
4cziV6F7Vq/qxBYw7OJyhS30ccAIVceioX2LCnWipU5VeFWarWfFtW2VEBDHigpclKXHwI+za0Sr
pZmYfXu2/i260ENT8e9XBtBPrKH/n3hCUHV+WF/+hScU/6//Ob797et/O5uavH/7kWD07YXfCUOG
/Sfx2ihuIamZyFJxCvxPxlAA9cdiLw6R1HzzJeFZ+IsxZJl/khtBCcOe47Nfn9RVfzGGoCCdnhuI
dBgBmHQQwb/DGKLI/Hl7RRJM3h+ERRZ8KlH7V9NfgnSXtOxAwCrIcw/MdUKohJguefphgOVd5dHa
ghI8eSaBtM+aTFr7bmB2ufZnOOiALSVzmI0q+EokETY/e9ky+fk6V06o9dWCS9njlvbsY1RmrXGZ
10t/T1/nt8caoPBmsqfgNRum8tWsU/k5kCQ0sTSRXXqm83ktceybNyxLyj5bo9balvcQlXUYccgE
wg4YjbXU54woL2mR5oXRl6UfAAcUiqXO0iLZ5moBwWWcfWs6sj9rs8B52zJzWneyx5gw4aRYxYfV
JCb0AZasVTzaVp/r66wJrSP5PdUzEgyUWBFk4qpnijyv77K27FsYFYzQUVTLZ7czgInhZE+XgTHj
ROKFI8ebFoVNVVRIELrLeVOiSywvKKBiDbCubteqyUU0gjHZcC0DbX2ydZ63lzlTTPzpy/ZERLEa
6KZ7z0ZMFbtlNn/WOa5NF2sh3XZnjo77qex8UK8Ghx4n7tsGHcqMKG4+26pilmfCd43xygmMbnxl
qVKwrh3GcBGscpiI8AJPIR+Y24D2e9MaQoTFHmDnOOzFbP59gRNjSyUdKQt33RjpU1AnE4yhr+iT
db7XTtleVlBx8hjtVHYdkp3sRk7plGFsWM74YMx2hY5h8zpG/3ihbNeGq9YH313gTKTLYrpffHvJ
wI0lXH2gdghIFxJsBD5ZZW9Font1qsHsTgKo64Hh7YaADKUXQhzOuYC8hHmA1B+46DMoU2FSZRTL
NiPiMTWE89qtieNSlq6f+qC069jfWjo5f2DkEw1mAeAHlsjQxqIymbNww/MJtpobYS0SpHGHYy3y
g3J0i4NtcVPEAsluFhEgFXydgWeogMKy9wGpJVEAvavxTSslVdKF6xZ1tnf9DeuRbN5e2mXGKpFY
tNAiWk4OsJ9znICirXWX5wBNyJ3Vm/7LAEkU+Q9eQjmSN9LZ9jOgRM0AyinYtzNICsrCsxEtkww/
0Uk4XRzYSy1iN+M96HeGR2XgZD2dXEOjsBmKNwUE1SUNsplXdnn3Hob0PDNZ65cjYSSGG/VDqHh8
hOschtzPtiNnp32fFSOVOKcp/GhIVX3iL/0b+MS93PmTHu8LmTuXVahq1BcW6iEctE4J4UNXVnUM
SzkDflLh9KQcj64Pr/YWL8uZwRSjuNZ+t1Bg39Xku5PqANVrBq9GjhCtxTxiJOspxIIDA4d9aRUl
12PtymtjgWgTIfYbvjCzNz+UQ+b5CViUXUA9BE1DRJTNe5BzgpVPCBoaBDDOOO2J16m25eSmrXSP
37U7KiyvqhIt4TKQCwdFduZamGZI2Zqp9dzz6/XJnIfx1Vl8xIaOpd1rBp4TQEkA7TY2CyngnoF7
fdwshWBlQCgVnBGQPV4WhmG+liHeWqf4QuJmTLOp4DmNrorLvobBIYjA+GCbS/7ZTgP6j8waUWy3
vvfarJ2qI93xumjEIfXToEN5PUByvIfZIruoWf36Y4a5zR3iUucC7BvtGCUBDAo/h68HC0Y/5jiU
b0A6a92dt3XeDftqGMRTqUZfnaUdI+Q4M0iZQF9pLHzjk5O50wVdytpgdlfQrluKDrNEDwH22SRZ
WOn7ysmXGQpS3t/ruu2DSIqxuuB7N31CCvIWxHwUfGrQUdhBGGH31ZUg9O9J90H9Cc1VT9jCMM1m
Es4g7DvwA8g9wlL5JZRBSOfAyRJujAfwhcbBpMFhYpa9Gk5Zw8UZpI+UJjX6L0VfqfWSkGxjpv9W
5RszdISr3pam15XZsZZu+TrFudbzjZPhnB7phqOGadoopKlSyi/2/ybuvHYkV86s+0TUT0/GbZJM
78pX9Q1RXYbeM+iefhalGUCYAQaYq//uSJD6dGaSEZ/Ze22EUGyXswHTQlyzggbq1GgYFiJp674u
aBwD2hV3p3dh22NZAY65KVo9+9VrW34YqRLBkLc6JLFRpCKvqmzLeDYNmtgNFlvoxEo96Jfun4CN
3MVstUkpBV5IpTYeeVKY3KooE75FWI0kUqhl/M6uynguJnWcvJBF1muezNkhc7pQbvRsUhOyL5uQ
dJBGrzc6foOPMbdmZ6eZq1dLWiBENqR1ydeWn2nYpItjF5setZnJTw3LrO9wEMeYPVkFhanrMMfL
6mlbKCa6TW6FIgpSQiLN9Z8ttrEuogEg8e3Ac9QVI34xRcQ7ClD9brl20vghtiR+lsYKb6WRMOfo
GobofstnLnAKqeO+LzND+GTEozBAlRKxhjPKGqFdzW04WYzfPOwbwHJHFxEm5GpjPNV2z8LVXdzJ
4t+LWMvripLxSz/lWGm6vrJHRqS5/e50bQvxOrR+Nbtla1RqeZjua1QNy8Yww6oJXK0fG1QDI2pi
5DfLtFthF+DlXcfsgP6ZcYjdsjZeIJ8qP125pM+jbTAmWUTOJ+t1fN6UGbrG62+SvY0JmxXwScsj
GJcAQvR4V5ZQHYpi4GWY5sLiqyrz3PDHOl7BvYoa/lFIGxg2gJWszzBblnpTYMWM/GrO9L9R3Tqj
p7OYjjg+XP0Br4f2S7pE+qj1ifMDmBg9RtGF2W9cjegQ08oZ2Bjmy3Rin9r+OugdvrACAPUdazu9
w0PWNW4nbQnxy6QtzuiiHzo/7joiFTo9+3KxOkbeYHRWoKHXybwwLVqxFdE4Sw/md3rtEa+PfJtk
FyKTdPMv01GMMZC63Y8BxhW88a4W158d6Ces0EYvvkYa+XOPd/qVu89Z1Zk4+TZRsfSXOKr7ekck
gyhOQrqm3LVZOT2Mrli+hdZ2z0MtisQn28m+GXpNxQS6tEPJ3TKVZdvSmT+1aFnBtfSjN82su8kn
F091ebTrCEsv4t+YAJt5nDcs9NSnXqJDPkrEOGJXKWDRElWNLN/CFHPLW/RKrFMrRtx2FmnXtOQd
rZMFIaEsmAOvoqRFR7DoorubY2SEaCac/kNHw3Zqq3R4SWpndD3FgRBYFgD6Wa6tiUbd4NR3fGxi
8Tn2SuhjTj2eOqnLD4WTsuHUjMYTy3yTWEG7RA5jj3iwPS3h0txFttDfinHm1ZAgNc7ppCuLZ85z
9dkKPtSxLbX6APbK+HSIJXmMyinU/aE3E54bbGxPrO4ipD6VTvxDZTJT5r1qAU9gOTS3o6NYFk7j
bHzRIEX/iplMho1IWIkExjRncmeacoi8EnfdH1gH7HSWXkm4CsJePzqaO35E89wqlFR1+dxw2jxZ
fb8kPrpE1yP0eULvjgl3z2IoYH/gSFQRin1Qez3/YWWcPks4kip6vF55mxjhvoWNLk52N9QtYgIN
1QQ3OvY1NbJHFdfpMh4jaYJ5r2RUnDSMwdSTQC5+0tqmQqibvBR+5q4GYCfO43gbrbaY2M5mSEoo
9qOtGDWcWTTG8rGIYpZ3pWIvZzIWogn1fNipfpwOOhIpudAe53YYFmzc0IwaMaEiW3r82mLgq2f3
Vpd4z7QRxd7G0hOKfgFWu4eXGtl4Yxvkdv8a2/yfmun/1Xuz/klf/+ba+c8/ee1R/3+5ataFwP/7
L+/K/2yWl5+vOPn89y55/T/8q0nGOgM4S8c1g4+L7cIKVfqXq0bT/6HS5IKlBmcDbclmNfKfLbKl
/QPzAlfQuq62THvNwf2vFtn9h4W9RaWFNtjqgVD9v7TINNz8zf5tBL3qiNaJOUtCYDprFul/m6LN
UUZg7EpFTtrKfarK9NZNi9iTMvGChbdDs4D8ZU7RXLYJaI9WOp9GUbv3BGxFkCusMlv3r4rJPGmS
IJoKL6vN7jzUlbFRevOyVFZ5ZXp/cooUPMg0pgS3O9dVf7nOmg4Luj9zMOoNXodT3nb7OtYsbijS
SNKc+v7SRtVFKVP0ddVFWMUfu1C/qjHcm3372yni4nTGUa2dx1gftki+4vw1Fj/VdELswMp+b4XH
aDyW1GCa+5I1BoZAZFGIGz21pIudd6Im4MWwvkT9l78dLchFtTnx8K8HRVLcezH5qo5ePGVF37zm
Q3mYM+QCcou+keIQkB7zr3R5WvKLTg1GAcR0T/lKM/VlsZfDKJarK2pi0Iq9Ip5HTnOmFre0/Vho
amrS1uu52SyMhqMYq0V1wQQBEXJHqWwygZOvUVHv+C5H5E8iuUzGFVVoo1JZuIQJddaPEuEV5SRG
eIQs1rzPSuhrSvfcRp90PIThAD95IvrVy/V0r5FJPWu6X9rhfYyXgCUgw3/1QsO9X1T6QsZw1sVZ
sp1itV/hFB07A0zKMFk+xp+zo443vLPUAvF+SJK/2Qor/KzwKG5oTTFm0pEqiQ/zIonqB2zmezEo
nqHc6EdqLxqL/qCb4IUj/rVwWqDDHY2BM+g1JSRPWrNXjzAqjui0ge4M21mi7Muprg6xrM4DUYUe
Dm3MKVwReeI52h34fhA7BkS09h7Zw1MLumDDbbHraPI54fhPylx8YBaB1GfPD1HlnoxBxbCZuGuj
s1V7DKU06tt6VB87iy95ybJ3ro0eYVPlmYv2q6k/JhpwrrjhMqevqN930ZB7nVN47fDG1FE79ADS
UivzGbeSKDHrL12IEzi0NyPz5mJ2NvNyEIiArL48JSYX/9BVN3u+GLb8TZ3p2oEEL1vLd/uKcB9E
D9lHgT5+kKMPw+SUICA1y9MMoqIZ/UbvfWl9zjJ/aSOxh+m0ySUGXBWlVIoBqXLPHaoY19ACu0vI
z/6OtWULaOUNDd0TuvKDjn0W3a8/z/1VzM/VMmOPth465MBanR9yU9mPxniZK/WLTL8PNHlfafsu
Fmg2tU8e1YZh0cGsXp3WOQ6l7xblrbUQyRs5gUvUwoXKY2gPewLKH8Kh+I0ji1+ln/FdjZrGUy79
BXm9RArw6ejtl2irY/zPH6NHaq5Ceh+o9RWT8iduju6cfsRK+CZcXhLFMn47of5ojLJB3Q+CqBuO
CWbpGKFOupIHbP39NCruYsHpNLkPk1Qokq0F+ESmlmibpicnjT6ElS1+1GTOTZlJsVIW9xBX5sJw
nLRsHMHRdorz2+SADdeG9mXmPSJe8KKq+V4dK+rgj6VGBmC9EwCxb0KiWxrjKcEuEFKX9MXi2yWt
WB3/1dzmGjvzhgQtkEUSpU+GeN0DnMwRFJrLLZfW9Mg5Ovq4XM4aumB25fb3qLqBW+UL46GTnjvN
E+nN58RUzQMHurlr5heJzHYx9QH0gvMeami0h8p8yhx94yxJEph9h+wMnR2dWPc0YzEpEF4+rMIb
qBW7RV2Lu8k9uvkoGYdhpWOOwJBJU+ztEvNqOnJMgzFL/mR6d6qw+8sqvLl4zRjdn93KnJ+tQn1r
8/mepekpdawrNAl6u5NU8COjn//pY+VxgUCCjtz+aUM99TDSuH43p/FezLoZjLmbHhHBrkiE6T5I
S/mg4B5YxKOY8WZLl5tulv1maNNmS3GEIYW3yVTCczgu7TVpmmnDnp6Rn5mfHUhMe8IpR5czFbVk
35jJJSlCfZMJGbgJKXeqoQwHVLtE7tEX0QEWB+xR9sHthf3EklgiD5xizm/1Es5hiMC2ZG9sT8lr
29cjWI24fuABSYOuj5KzUyQTIZ4CnxEpRXs77yqvdOsmyCPMXQhCFr+Z7ZBbMc28RlsuDq1Is4Cy
mBXXV2S8iwzF41j7slSysLSU0Q1s9uwpclkhtowVgojg4IO2ULPq1XfdR0+aouyNRgGozag6qYwz
cq6IhWQt4XRY1R3pB68NTs3y2homFMe4H/7GikAnm5uzdsCWBsGNACnOW728Uu0v/rgMza0z8IbO
9rNiTdTiqcP5OMuWRLpfY73+Iv2PWRJYGLs64w2jOGZ1P+1y1+dLpukzGa2Ams8OPaLiANl14cdz
9tFP2Cysse7RJMZvOTOFWTXOlO3yYM7OU4I4/mI6afbVq6UCx2JMj3SR7gbNr4uIdqr9WSs4nRrh
8s3k2m5sKnvL905ZYOtQHpiFY4bkgYV6tFWq7m6ZyhCsAwjPrJU+YJFFxmSz/mmGVEluaIsb4pNP
AzjLzqqpfYmC2VPnPqN5vFmqO3pGZTVnqVIoOK86yw+EQjgF2nQiZq2agauvhjcGjScXk6VHezLv
C+quXcdP7SnNZZ528CLaZPmNepR7QmlVL7fbNyyE34MdPWRWs0a8FCvALL8gunkxku7QRdh1Cu1h
IRGcCfW+t+Sz3qIlM7lRwuVrcgCaYAFOlHrX8rUnSb6zDHdnozVNpm1onqcJ2AmJbqBcjkln7QRQ
hxhVSgrfg72chwrjCDgo2eAQ3OX4JZq5uVQWTKWpuEVCevl4azoLY4JyreoaFYwdKCsVJaRwYxsR
KBmvhqnVV757Kognht3iCITC+aiIqzstwxKtqxCe/1gdtFtOHB3DjZGRVOGoJAbRiEM0Uc3w4JAx
sssY6G4RrE4w2yoIMEhPy4TF7KIWbDZEHphLVwMD6QZrH61sOSUhr8KzMKWSSmA4J4pk+2+mUEDG
alidAGkjzo96dVfVS/wA9YKbkdgulpwDSidlCdWdHeViy2qS25lwncDodM3rFi4mXCTLaVgFlFos
0h3BBNZeQlU6D7TFf+YE2F4FIyCIiVplFopA46kJK0bDxoy031VTw/TKZhpulu5khwYTzD4lC/cN
SN6CxtGwaf/Yuq7OynJfq/X8nC6zdmmFJY+d2Vu/hQaPokJk8iBUBdgLNodN3qT91e0h1E1RRT1T
NKpyTYE9bSV692fSd9WDwUcH8qI6D8w1HD/Fh3pAPl/v8UQ2QaUMLRAZxtYsiAzfHifEPdpYHNtE
5/ZwGmPecn4YGINq9Nu5HR0HkbzrXTeZW61XrTeNoCFvGTQc3dhD7sKesCKizTAkZ7SDR7d2wxd7
kOJgKuXCj0oLGbUhZcq8TpSKTjmVGcMLqDzGm5EW4XthdPnRMKDIeUWxUCrWeOcWJOcb5Z8ObROy
xw7LERu2UknfW8HYedKsCZfbWDB+Ba40fC8I8ve4FkxPQcaL6wLInm4ovqNIE4mx+5iggLUmjB5R
hMXPdrdNq/tSRVsaDaWHGq7Y8U0qG1wNl7Csrm47vZrZ5I/zeNWnCg5hPEzTifId3cxQks444zig
0/9jmCNDe6I5GYycE1U7i5gbcHbzgyqrZ3csXtiebVN8IKw+OJ6qZ+7Vo9G5gVoOvT+1Ux5YsHUV
qTHLUrTtlDh10LA+Csa0uyPaiLxGssqxrIQoUNXABx1ecr261Fp8EN0nz2DlkeEIG9KOXsHCoXwN
b12j6BSAaneoqjg+pm5G6ok+MCNV2FAWkfm2jDj+5aDz5Tutl+nuX4BsA/cA20Yb3+8xnc36WdcJ
lNamxXxe8oTtOwo/hjl0fsAH9W2Vai1rj/ZlyRfxmGUZzuWIyXif28fCEb5kv7INw7y6NS0GPVDR
GYG4WbhRnZDgiFpBQ21u9Vo8zqs5zkJzj9t8INNSLdmhgUsrOs8sAQkSaKpuBLNgqUw7xjjeOsz2
B11uLfaAeMj4aUtlZxYdmzlt+JadlbLj6UuCpNR2myc86pqlKiNvVcJAyOYD0wOM2UldJETKASup
6mTSl9Sh3BNKcSr76IjEDLZdJ4+lKu/I17C1gMbe5QLYQtLFu1ppfaZ2od+lkAo3K/Q7QF9KXh17
spLYmdq5kKdNfQVGZm8lhvGmwkPCJmST26Blnb01C9W6ItCxA7wWzS02EthvWp74bKnddajGYksL
9WKrR3m6rdTc3LuWER+VJC9fMB2IwGRCeV8zVz2YA84bOtoZ0k4LGoIYABA9yyTeGjda7vZgDy+p
PedPjiX1vWoN/Va2bAQ9NxfWm44M5RIPTXrJS0U8lbmCWROMq75BCmLTzozNQVOT4m1kmfoc5WXx
OTl5/3dYSRD9IpWjasfkS7Ja6LGSOywqszI9KrGb/0GlNrHuzoZhx6xrpfWJQlzZjPTvJGeETxmL
80c4nlxEAysqcKck3j2vxKk/C6EHGflkjlZuJuz5viFg28g0Y3mll86z1Tb6ltj36ZpZtXpatIQW
zOHBtJ1Cewr1RvFZhygXOAnzoWid5hpmCf5o06456lEFQAzpWcadOfSX08Iqc+TJacu3PuOe1PAJ
eIPamk8Eb8Xvk3Da1jfiuXuTJPHpW3OZ9FcGCNOhjVIzcIusAueZHtah4mGKEtYpoKL0x9WixGSO
ohYU5Zzx1QxczIixPN1N4tc8NbH92GV0F/qA89vE37rpIjMjoLRaJI8WWbG7xQJgznhW2y7SoTN0
lHo+4YznThCZe+ymAXlaVQZl0xlBOgIp4KlNxHRgrOgZgEoNFV9qNjGUMHv7uVDaO/csnryB6iBk
wphK8wltOy1MFvqktCd7bVJYajd4zIxy0b5FMdjo5kPUg0aCsTItfmaZ9NchTwmfLYagpEEPpKUR
nqq4QSay9wro6k534u0oTLIVObOdLHlILRIIY3ek7Mo+QGVZtOb6O7GwV9YlDKiJFH52zdXYY5EG
O5StpG7QR5ZueIrzkbYy/l2YlaA23gxSfZNxeBCktY4mbAO9Y3HQ6svRRZnn97lxnErUsgkCC1KE
x3Ol59shc9Cz0oAZ5ADTja7944PrZDb/5Tjs7VAKfx4e7OUFte0GSix8KAo1E/+wjJ9VYu4xUFfk
jq0qSafaWy2AAzlqZHL2Wn3R6x/QEktFpWWB7cjT4srUw/G0zLa8eCIqRUGzEK/AJtv1hTglYFz1
JucdSlgrq9FPqpVbctl/MAHnL2WhXPAftoHTdJRVoED3Gsu6zazTT2VpfaOTOvBVfiuGC1xToiuM
un6bRdOnrdt3DjnOeNaOfNrveSgDtX4PlWX2bMYlaTiMXlnRCcDnoylLsQdhTbd29qLy10dOwMWk
vPbo3Rkb05OK+iTbhchMGDPY+uNdF9oiaLFj+AssDT/D9QbhlN+uRRTgno18G6XpR2Nrtyirv5QY
kWkiuTNZ1cEsBfnmF2Vl7rh1Vv1BmQVtVchtHDNEaWZccAUhh3vkt8yg9ap7IHMa6GfncrTAmdK6
56yazqATqSqz6rWF+yuAQRDBO3g9UUg7Tc0uQ7YXkqlEr2CgzpYL+oNNjF4jTsUlCuGnsTvK9k0K
ja6GERB0Rs24Rcx/w1w9SxHaV87sMYhKgt0TtoS4KkVQChh7THq93IrPaGLywI7M9BPmOw+h3VRv
SzX9amNvbcEH6nwdeRrA7bhmvQm7VPgMMz7zJFHPZmSfZaeUDM40jVRIW1ym0ZhuWdc6uxFevB7P
p6rGfJNInVvJ+kXSyCXjiIvNc7BxnCeBIubVGBcHawLz21HpR74GYJFkhAIAiJGA9JA4zgoTpydM
i4MXYYfx+q6/ttmys5PooQA0vTEG/XWm1w6aRVxZSPN9sftRGcl0GYV/uS2GjKclesGTnSM0lvbJ
1kMK9jI+dEu1dUOe0jae7lpeWM8F48XENZQt+zGWPHns7AAWO0QIzekuLRHxUce7D0qcfTVjdNcX
E/Fv9MqdeFG6iFfe/RQsQPYRsD+aF+7GELA1qlsPVnviTXWpBtbKm0RpsheWwKaVJTs9zFlxl30T
zKZ7ElQ8pHXPf7iskAqKJBgYBZ1lBh5K6Grqj+rc3gfgSzdKg4vWdyd7fS+GEdGUO6YPmVCcI7LH
H22Is2Cwly/bAkZia5H7NOULr31WPWBg5ZBsJ7mN8rZ6sLMmo/aoJIwIbXC3Xbbox5pdMGJGEd0q
RU/2HfChbTJKZjJzWYHLMTwurjsbGgJZa/vVkHggZxfEqFPXdy6eXYljck88t3XriQBm0crc00pv
ml08EW/NeWV8D/AZ11uJXyScoX4K5CIskzO/TJsXi/zsfcTWeDP3W3zumyLV/V42r4b9JwFIf4sm
1bjF8hBhBXL0hyHOg1z9BACjPrmVNW5QCDVHLNXths4LcY0+Zzu3X4ZnDASrRGySt7Q0FMRc2aEN
F/ViIRUKktT9kG5DYZi0rw0jMcbsHLyyXFumdR+cCxRa+CH5pHiiUhVvmWAHvZF6nJ2Q86POwKtM
5DBAkAbOPxZsZwj0QWFQCojdrswgAwO1SW1DUOLOOYUKQ1nZQGIJD6qmXEZWhoOBLtRFAZK8UPTq
eCD1fdMqaWBZSGsXGmLGrm+qSwZ63MXWxiwciOKNxD3RDbuWMzcDUrohY73xdLp9o9i3PUOR2mZf
8Q7OBHdRU1mnsoIEESYSW7+JimBhFv1S9V134bq0YGLP3INp/RsThzBVWRMkrhqzKFlS1G8SxUIe
K9ZRXamZoeWoW8BNX3rkELxUnic7Mg6ZzN7bOVJPg7TbY5aNhwL8zj5VC2cjwwUaQlHnPjuLZTPK
Tvtx1bzfjbo85+vXTjQJruWuOQ5J3gfI8INBN/gu279CC1OUuOEUeqU1nkeXhzwJnSNrmnYLCnLw
DYzwR8R1hFo63XMa2j9xaflDZB4JXPHHmNTpAePhht0wxKAUMBwsYahNU1Z0fxvX+szqRsDyGQzM
SuMzj8GdGNzEr43oh+pHP9eiJxbDtk6TpZyiAeOkGjECFhjug5L1KiUHEvUcZaGGJi6WyniIcOd6
+kIDWRXGJUunu+5oNzuK3oifYeRgFjtridJdk+rHIsIB1jbUAnkRn0lPPJqFPXqKLkradmZlTDoh
jKQGRxUQiCI9Zt0oNkZ6ieXRKfZO9lxml75ub7SpPvzMbTg7Nne/nW+dpudcLLzSUVh7t5XuF3S/
zAzBRrUXU41vg6k9SNI8N3GbBX2L/E61xA3lOPF8I+gUkf/gnbUKHvxKrRSvmpAsVEm3N9T+PvXr
JrqIDpYcb1rbHNuxmj1Tn68yY23UqN+hnXDSJ4m1a5I+8lL+BzdHokNBDrJGnpq8Z8bs584ftVV/
KbXxv6FxnBW5VWb3STTpuZyTG17K7xK6w9ntTLFJqqIOyB4Yb7MSnTDLwCJxlrc+srCII5sqymuh
5A8IYzeMCr1kEUfFmPcl6i8YW93OnsRxFB0Y9pTRAatlJHPzw+Cqt5o7b1RfGkSE+F28tBh3Rda5
4H2joGi7J37WDYVS4YX4iEGCi/ucrS8wWOhB442DuXAzq+UkZ91HBnaOIgZi5cKt4YTxNxHaFwwZ
cOJVfYX8VwdU9G8kzkKHYAfptCpUtru9zuc15U1aiR2oc3ob0Ez5rsHLL9NquSUYcjYjEHg/kw74
rd55F031UA18lmkSh1KyjIp2DTRr/q7KroDBY/BHSp7p0cjYecpvUBIbp1F9zPu5fRWiIFEg3gpH
vzQknNtNvMXNGtSS9177yHVt8gr77xiHf/AOB3YNEApCsq49z+3FLpULcIQj+2CYmMpeDs4tScCt
hW7DVZymlICY0lFUBwiTxie74sU3K93146Zh/GavsF91eRIsdp+bDi5X7cyppxiR9mxUI5zmzopW
l76lViea5aNZIraxRFjAcKK/m00LOjBPcUr/wYTa7Hy96RWCqpUDxvpo32jujyg5GvHsdZtSJzw3
r6A3gR9CN4mQ0M4KzdNNmGR16nrl2gTVsswPsKp8MchblhANrqnIc9scWEhYKQ+ZbI9KHj20acw8
3bzFSp4d27jYKRm8B1P0J5JC4qMwlXE7udFbVsc3LN0HjYBUn6gAJ2B8h+mCQRKgtnzg+5lOBTPE
l7RqftGlw7Vw6DthocUU5eLJ4QT0k6pnyAUMZKcYZn1S9H4P3tEnO/Wx0KG206k8DJ2ZPoA9Z4Em
AMhsSFXvr7pQznWMBDHrb0ujAyqEx5Msu37+6sPmplqPZRXuZQFkqMjp41o2wnkF/EnfmXP56MIR
1qE/iey7I2ePsh4eSsbJwtF1SNJ0W8phB5xzmzBuawh2laa9FSm4RYyrZa1i4jvDESPQ7dSXtR+b
z3bW3YCnnLG/XhNdgY5JB2aM9fqrmR8CdGQgkTJ7vcz0V6WHXWwgh0a3O4YhjHnJp1OFvk3s55jg
+qx9NfN5G1pgqs1oG7VAZfx8OltOvDOjL0EbLmfLa6gGFABNXLEYMpARrrftxKcSAdSVd5tMLKP/
is2tatTvedp+hrNyV8dVWwD1fQD5FDMByooAgSmgOk9NPss492razZRjuOm3qd0FPYaWgqEMac9F
kXNcAGykoAfkk8C359d38IY3VhI+1w2J6aHG5C5DSY/8MVcPWL3YZoe1rT6muRM9tVHX3MuCgWAN
+vGAM0jskHIg9TXa5C9iWXMHLBmUlOQc8tpu1AI29RVhqIwW2D8mqnuCyGWuWgI+6hzPF6gV3TEk
ZWPXY7kJqqI0X8tEp3mbOo76lBgOH8FXFkxxfTPTUvuwHN5gCwAYg9s8+u1MJzqoGUd0aqrVm9T6
YaZexa3Upm79OOUwQ5Y8veWR5m6yJC1410CxHycnLfjjuzsIrux5oqj3ohK0pNaxyLPeGxHunaJ6
SlvlxcFNyKY//wjnOqgrla0XUmMwkPKhU010r+0rC/NqV81mBc8Sw25Bm1Amimej3AaSXIVH0r0a
CFj5l57ad5Z1r/pgHogU+h0BCfXk4W164uD6nE5e2o+96x5FyFy3nqybcJjlqqFxUxPelk6IKKjZ
fNXhO6c8WK1KMhM2fEQmm8FiDehAvNk0Km/LGBO1Fx9NvVqllv3DPE42yRjFvR17MkGMa5Sbt8Zy
UCVaj8aoHFOjhxfT7lILyby+wkUVuSj7KEvvOYGn1IXR06Sm5MT17ya3K0JpmGe9GVv7Ole2zEdR
4JrxUzMZ9zUZhfTxy1QZhkdEBQJd1jRadgnDSmVKKP9a2S+oKMVTKe49ulSUJIx4jWzqUGI5v33M
PCscudoiI0e9UPuu4B/mieI0H6xNrMRX05APbo9iP1zCnTFlf6TIoFlG9Q9xsH8NFfhibCfHdtKh
Q5TKPoysHr35tC8VbWeYzdZZoqOwWfuEVsVGOzqloXilMCRJHdFy2ib3CVZXHs9XE5HhHKIrTori
nBpcp5Xh8vYhWAcrwpmsFb4NwSAcZ2DuHRMSCG4q0J3svV6cnRsPR82c1oUiUjoUa2pV57vaomUJ
+z9zXdzSsOPud+MnNUZL1jQElwzhI/AQT831P6U5H8xe3voy3UbMKsK4/tVNMACRLp7ho23Grtn2
ihMALVV9UzaoW4G4OHM5b/tiMoIl1YUXQwvejLl5nagU+8K4D0V3sNF8ejSTn8BD3I1qK380OROV
3Wm/qQZ/GqzWuvVmiOzKezxpt1BMV12NbvhbwCb177rS3Uh92ipgJx3xV8htkqtX1oWw3vsswIGJ
DUII0mitld4RZOqwz9Pkx2IdStRLA74tVZEcoozFdXOBXYa8mxFLoR8wL3iTlj/O8sl1DnOi790S
tHrxpBPe0Pf2KgWwItZkFhp8HCz8RNkhEtOpmZ0siEdCWKfYYu+yJoYtXR40WnhLoUSvLpYFVWzF
GonOlokyxa3ad9O2bpwdGsPWazI6dwELSE1xBkSF/a0sxRnpxxPUj0BZtAJJIqJ+lWld3yERVlJi
6yfm5gN3mqdF/Xtez0cM6N/YAI620B5ZrflO6l6YcRxpV2f2Yew16S83ld1WgMELZ2c0s++U1W6u
rZ0UncsuqNX8tJf6Dq8RA3YFYz1rhlWzgkqhqYazdNVvM5UbYr1fmrr4GzrFCUrfj8ybb0UJdzDh
It9GRoDHtf3q3fRBsUxmUbJ9dHGZx4N9SOoRpVUENQ+bT5F7k0zZ6P2qSj8EpvPTZe5LO2XXTiP4
YNQK/drmzbnv+1s8LnD62gEFg4DYXHGOYhk7VUDYyUlD4lKn+TtF7kFt2s9cxu9jFxrsIZzTNGqv
89Dg3CwIxGOAx/hbeVZ5tTUGULtl/lmsDjRQxSkZ6a4nXfuT8TEOoMSEyxw3d+7io+7OdxdqIgXG
blVlOLn2H9Sd2W7sSJZlf6gZIGmkkXx1p89yDa5ZL4Skq8t5MhrHr+/lGVmFiGxUFarQL5VAZiKA
GxEanLRjZ++99hZRfwydMpn5FvNl5fMbdWf7BnPwHSs7b53kCc7NsbmB96T5K6Ne4xn+TXcIjzyT
qoaGERYmymxBfjM24htFGiOs2JitOlvPSBtpufZgXpC/MA7kZs2VxCHDR3k6gmauya2xucWbYm0b
EsIWjcY3UZ4ka35G5XMni3VtG1+L1hiikidq83ZWOvBPHMBSitxPTmky8+PDLL0Cb1fzeYSnhPCw
VrCl11pBCYt4VjkejF2Dt2en5OCs4cD+hsn1ODs9y+nMZm9X7oJ4+NCyD33npmqQYGbFD5p6kxDQ
20elphuHe0KybSB8rvBT15BlX8j9hYikLluObtjMAzHTuUo+DZU9u5OTnCqM5WFuF+6XMMzfEm/u
mFif48g9q2zI1KbZTTpDCpjs+CpIfenOfqeqeO2inGbULxg8C7iJWt5wb0uATQK0EbQZu7yJphYj
Q3pwfCg2VXkyAqxoSEr3WeGEDSDCBtLlusDzUJCtm5O7vjsTiJn0S+plDqAfecioHI8XtW/b4UKB
fXMwGx4tiiyeXC0xR/SYYGaKTdpgPEoxvblZK2/NyfZCFNzHpYGTiTudUrVbTPdPrc2PUNhbL1Fb
h43YaiylsdMGU04s3qP6QRl43ZqAFi4RQXTu0bPK5NKym2Yld6VGPlj4GnU8vcay+Ghhz+30mD12
Rv49YDiMvB/B2NAh8o60vlTM+7beGSNc3MPsYgFPUV3z4nx9LLJ6WyTLOs6ecZJvg/6Ssg8YN7kT
zrDhUhORA7YlUaitmLEazuyMaBKxj5Xbm1B/8pvEwxLmm5vnJFhbd+5VYceMFucPbSKTpxQ04UWZ
fKNYUs2jPev0x8urZV/2wvjJvSLfFMlQPS7YH3+LxOeEsfXWyjmJCJMltykFenNou9jyN8GsX3NM
Wre4aMtd5YNiMpY+O82G9g/z0oqtD8qUmqMkuSndPPmikovoDXUsKxEp4CrImdsyMtXe8Hz4hmii
b6OMP6MAL4ubfXotWpKt6w6tRSP0GJ69wQ7YUBGyqDOgaGhpojQPVje8dNeQCSF8o94Io3rxmtxF
HKf142jBG0TQzH+pmK68Cr9CbGwXywmnXoYkO+/qLnmd/QETm3zpUhym1E6310vUvVfZdmhUvN8E
4vpTC97yoQ9YfIrPmsGCAkRvlffmOWvy+zZ3ibRHe4MFxJ49krFDUS43rbOIfTro+zb1Lirx08so
G0jz7MDhek9HhVE6nKiVp8quv62l9ZZSfV7b31kPM3TgBoIyA9N+1OjxWb7LidJPaFSRmb755nkk
GzuMNxbYa0J8q1jeExfZI4qvWgY7z/oxRrTFxNhnvRHOov0Q2dcSAN1KX3hu1+yDgZTGy4eRDvO2
N9j2xdRJJnaHhcafl0/hRSdtYjl1JcT/CIGdadE75iBd2ZTcxllzcKkcXM0xhkE7fVVBRHIqEy1v
lThcsm7jTIxNWYUdy7iviT8oXny0wTj2AejZfUthATn4fiMKM3rL8TduRc1gfQ02jdAYpqUGAr8b
mvRUp/NDdl0mTVkVbUbD7w5zF3DDnUw2zsMjvSQ30eAHq1gHVbj48CZtCuc2cTbix05ydlL4Zu8j
0/Bf2AwmWwFTH78b5KdgNLdDddUB8K3R5YwV1BEe4Bd/Q/kUM4ui2av1OVqveLkViLa1cpPzFRY3
TNbrotWp03hzK3eXzmRbVRb8CmxekaxXjHfPmqz1DPPtnEmYAr6xnIx63A10ieVkFLgX5/4KavAV
T0kmslquCNgg+pXYKIAan6sRDOe2T248/ZPCTluzl7L3jkthbz8Vnxy5PDoj7rd6equWelNXWFx9
jnSkckJCQd2sBhoAi9L6pulGNR0udDs4jx7zf89fuFhGYYr1D0VDcLIxOzauRZHxIhn9TSqa5BYn
3Yp3c4ASQcgt6ilaC+KnmSa9DT1FHjWGTRWa7NvC2GqOyP9nlZovKNyAW5xixHHtlvMmL7qSrwKZ
9h/Jgv9/6Ym/hif+dzWXXOlW/3HI4nn5+snZpnz+vb7k+jf9GbTwxB8IQB7QLxekzZ+ZiT+DFq77
RxCQozAd/B6CyAVolH8GLRz3DyYVZktUDExn1Kn/e9BCeH9YyGoBADkhBD1W/y0WAV/WX1IWJCxg
kQXXuIdwBV9h8C8YLMKJ0k9EkezLKKU81dDtbjLacRd7c04Lh20/jbHo/wuu1d+JO9d/qeSb9iz+
hb5FwONfoh1Cg6POHC/dS1bueFFxGIAT1hK/d23lyMggoYtzjuQnAUgnHSDIpJis8C+/p/s/+Sd/
xaL8HcLw51dByMRyheXYjuf961dBMweeEjPbt0l5wLG6imyTKXBB2tey/CAI/0TW8Ps//5daRMj+
nx+5B0vClh4IOMu1zGvw5S9UqFRRfGkQMSHKoMfn3uVw9mcxXxhSWkaASEwP8kp5O4G5cn+lddPR
tTJzffK4LSZI7NP8rfQ0Oh+DauzXOCPytk+zRcjnKakyFzq5C4XYkiAy94mb2cWjm8vevmHSKnb4
GCuosCzLh0D16a4Q18HP6OW9J9zbtssR3yOLKS2sse2Opyhl5WfMvXitHLO57oP8GtZyAG2zlC21
nOV1V5BNZNtXfbw4TYhD0LkWHOqY8oTCzp9lkFQ/vNFLe8Webx138rAQ+WFlPcY/pJCilSxFsTfG
3A2zJmbVteT3TdDfB2Pyms/aYQ2kjYd5EkyiXqQf1TS1B+IizZ25EPGQoKN/Q5TtVvgJHn01ysfY
KdhBNDZpCRMA7kANL4xLCgiXpQJS286YL6flTrYLXLDE6N+tVn3hln8zaFbeMHna5G+EGcIkYD8z
0ybga+N3MeZsLEnEsT8YbPbxnfSroysK+aVn/0gLDuJCwrcoQQ79ADxwv/2hAZahp8G8oE29ll6m
NoEhEJVYs2/BygZyk7YT6kCVMrP09OAC0KG4+o51Wwv7YWh3VmtwQ2sb3ZHakXhEk36w8pCpMy7u
+8lADYc5a99l/eD+rkEPpfzcW0hb/OHxjqSoa7HFmDW/lFk6b1My+7Qe+vAfjwFeeu8ucbHArnWe
00rX1BDI3xWk9xzZti/bC9TkUT26/KLgFnASf0G27jgMW49DykXVPcrcuWYoCN7rjeZB84kDztS3
LtPY9Hu3sr2zMdVo327aT/0p7gP9FAV1f0nyjEYJ/EjElTjSkoNVCx1vEtskqTnZ9N3wdWaslLwk
rcnNtJV3sUF7sG6pGTAOGAqYI3PVWt/B5PXPxVLNLGpKg4HcrxWlFs04wH23hp61yqbOuC2cI+qT
7uiDmZHthJPiQPdLiKUhdqt5+LoyGjw20ipmWQKSHNqanRNWz0Z3LDZzUjcXPBMN3ikisB8er9ar
T4Wl3CYy6MPdOVwoL72M4CkXNfHRpyvDtjg1E8GTdVnkymOXoRE/2+F61fYUxZ/EbgziVZmfyGqL
ulbHhIRlVx9tvtmnaws7UjJEBbJUsEDMkG6N2D44WQqwqRZB3j6mcRZTU9QosNQMONyydYGaUJSF
3x91HDOgwy0p+b6IANx5dTw4fAEQcUl4XaHnGIVtjfrqazh8sNLm96xPZHdDl2fwPEmabB4J35EG
SjPbf2qraHy5pnkfA9ekYCirmIFCAW6En3GCoy0cK5Xm7zzQGptJbrvx6yBaFlcpoPps1TGDB/sy
F9U5A94AEyGzwc4MSdbJx74xWvlNBeRsbsxyngDy8z69Yi6p7jgFptNBM/Xgy5AGH8uwnxfwgLLE
aomf1Z6/05El70kphxwL8EHSLgCC7AhXuVa4BhIukFkxjifRVcnFJWrubg3pY7FxDBblW7dR1fdS
5NaM0h+JK3wm5dpD6Vn/PGcu0QeMCv0jTBQfnTEiKHegozbHz7QQJDzx0IroZkxVxDoOa/7FmYja
Y78HjIcxZQpqXLwlbjHOjfFI8/OSMYbP6icwS+pAWpWw9Wtdd9gZ6L5LOPMC+jYHLsS7IZUN0ptj
lb8a25W3bj603IMLjb6lpRi9jed4w6c9Zco/qqwi1yX9GJNCLMzmlJNznPf5WFZLSLd1CxZ49spv
D2jMA1CMrlsBREomXG3YbBPpTZ9FochHzDC6cdinmhSPeY3weL7x5JLWvoc9O9HD4SQJWgNYrnUt
sgX3MXAEMLxAVsJ6Grs9jxAxwxJqujwOXc4eFnvixKALPLM+W00+LmfFqlqxFIkTrCgtG7K1TUTs
zpvHqtgZLWjEdTUzoqMbQnHDMYJH8TZnIuZXkFW4nN2iuTM03ixWOTR9HlyHHjm+I4mD0gYxR+pj
pIA1NOrrkgfrErAH7U5gMDh5o7skM9WNGmoV3+O/i5ZNDTJtp/hCPnhvxnd2UdRcfWnxOhItwlWg
dPeG4ntopxIffR1zfq1ypau3xs+nBp0SrIjE+A9QZ0jrJ5oF2HZQAm1u654VTeUF7WeL8gMvuLBa
1BuvI34T95Z/0X2D5jHxai+EeYPcqmBr0KvyGmTwZrgGNUay1X7dPwO6Me6byewFtUVa3vdjxNoE
IKtv7kaWclXYSnQTdhwz3hrbmGdaYYjn0Qzkzv0t5+l18BmkjaFD4IPetuR/yD7FZhXs8JyrLhya
CKNiNBe/3IKTIiyKpax2Lm8YgxsQNSUHZVqmOkEoQv+YGhKOeN6H9ejDmM7NwvBvW2ueLkHbp+oE
RJUF2DhoobeUDxXLsXZIFiLnULWZFZZS57qocWepSvnRKWAKJIAygbkN+YXXv/rJBPaUGTOmWzUG
Q7hYrXvmxKYCvu0IADc5zc/h3C2dwYfcWszbQafRT+8PZnnqoe77YddaV+Sm6s0WSRP+Aq8Ha/zJ
5iHObgozLuL9MCCnhHbPAMviy8Lt3rQ0/KzwgIKGlOMPC0IYDV0/fGvPvUsayzjVPYBYWzT+R9Ah
083Wq3ZoFXANfQ0BszPCPo+JT2GElDTEg8g40sUDOFx3Vwdhi1leesVkrjshORJNo3IJyCcNvUkF
lV5+j8NyDET/m0q+6Ahkqjo0Y+3sB3/Rx0o3WVi3CKmGoa1bUeX6B8uxwoXVRs9GUOTvZJGGGN3b
EqcGcLy39swhv3GSwvqlQW3hlJBw94OWkzoV8dYOsvTDQ3zHctpcRoW/ZFXmk8GmiBlhtIYLjgow
+VhK2qa4iYT4qB2VbYry+sQZjToMuaaFpQ/sfQZUb41Ar9dXM8iusOdj2w3mvo9jIEKE0FfFoOc9
lQkoB9rKNgblYWsvwA2V+kZxW/jlHWNQHeoO8w/q0EXpnAkA1ZPcDLds7tGUGE9wTOCPXln7wC+2
89ySWy0q9G1vPzjuyemxcvXO+OYDFbmt05GEQI29Da0nxV/VZRsxqeAMDqLfWgMLHF4Pv+mfzneu
pz46PJKaSOve9IIXk/pwkgnZZrKG+i6PunJjTcmRPxMd504137GN2Tjm7UynJGU3c0Imi8JetPgu
KB8YkMnjGeZDpAamJoMYUclKYSUdjqnEyo50keIc1iYbfkq7Vi5lxJovYh30qTxGNaIUpXv3jYXu
nujaOPMbhJklreySLFcqRmu7Ca+rMTob5hLtKzEqbBDkkQzLcbaVsrD6YeNjcGcvpIexXFu27pn9
DPdTWwnAjLaST8Ie5We2VMntkMP5X+g3QwbRVw0kQp31iqPhGPe26Kewc6Mny8V0GA2gebndIRF5
b15inpXyyz23IP3ZWE51cOFbJyUU5dolDSYMLwlTkn5fAzJEe9VYguTdpqkmHDMUL2XvDG1sajbQ
b7q6bl7B1Z77Zml2jYK8Ztv6DF0KFj9Ap2pILr4hMvwc0yHKzQbZMcjPgfnLt9NVB550VRrotLDq
GiU56PhnHbuEfhHPKW+lRFkgXPDK5AKtsRj59FXlJN+08l6y0bc2cHAA6ETNDmv8tKFo63oMIVf3
fMxnfRK1pC7YptmatLG4OJQJnEAAPsyLd8HE0++IFMlbui/9L3dkoznK2dv6fkuLSdU/SZUTYhc3
TRVhlUfQBnx0roRD1RT9yOvcLOkry9350OlcHtykFRsxxJfCgC1w1eHVMm7NgPY5bGPtQAoHtoAT
KAgjzsWw2XGlQ7XvnD4+maL1vue5TN78cYifYqEkc2NQvM2VZxMInopmM86ec5skPbBfWjIwNlx7
lwxkPuwoFrUdKKVplireYl21w7stfkVAOF/KlFmKjnQMrdUQhUZg5ttoGWETlMumCZrmCCz6WMM0
JJMc9Q+NYotJGPXJDAx/b2LGfZ8srFYSfyPWrtrbQP/Q26icj06b01JUGOmxym2xJ0d3raLpUHfG
iFRKPSfl59KYj3M7OmQ1OO5GmrzpoKZHK0vkk/Ks+DJkI44BilpXC/j/MDL1tMa3WodzHr1ktjq1
Zppu55LEMDScETFTOqwFSKPL99iW0XnhBX4Sfsnlq6lAZaXsyMtepVujFzuYZdzDxnq6tkACZEEJ
qi1srzkFBxzKtRkugkU3Hm1e9bXOCM4iGKYBYhbZsJSAsoXhz5qX6oj0J6xVWRnDp4ed7SHDWHgn
U3xZnJeIRwL/mzOTPNY0UnHhTEN3noynaMkg9eFldb88b3oI6C/5dKgiTbhc9rGf3cJ/u1a7MvgO
Yd/2B0uax5qHh4G80IcJfWhtqtZ99fg1nwcPXb72dHUGWthfzYR+t5ooJNha+PR2rU+qsXVj/VRl
xc1YWYIMNeXcykIlWQamgWWJ8ovqZXWUpaTlp/VfQdGxiBzYHNwJMch9ib2KNDVXgtKIqlOSpK+6
nfRvqDQMLGz1Sc/TTcVbbrwRNdvtvE27M32239DCKIWrzYOn8baaYrc02XYquBSumkEFmyhYmmPq
1vaxqPi4dlM9L6FZUZHBMkFgBh2HMg8eE3cAHEse3hfTvSNMX9BuGkUJ7kXsx528pHqIsWk3E1oM
TTMocHMX4ueSxsZUHQA3ZEovp5cwba8Sqo4CF9/+WM40iq2WKGV8JkxuA7314Qy1X34Q9eRWZqPA
BBlCMU7kxjEW2fj4j1ggcph39ZgIcnpQp+dvixhHcO907bMeKyTC1E5dKlWzhT/ln0eT8jfyewTV
+oegIR3HXjzocOgHZloP3hsJb7tUn3mfVW61nxqvk/oQFL3yGZCwmKclsqnriGm3LK41RLtBihIZ
qCXvNCxbm4hHWhwnOXeCVotyGUxIWtwSJ3z0SRQo/5zZYyu3Ne1bH3HXoIm0jk24m8jhNePvbxeS
eWE7RtiXkTVINKhdUNrfHLp6HWC3Ah2RDWR/A7AQVJbOWyiVJAVQb5mi6991MzTbsuBn2nntM0V5
Gyzn9KHL+k5hA8xInm4yI8LQD+ZvMyxIk0Fdow/zDlhF/A7fqbZUm3bio9mmEPtMl4YHJQr0JMxp
2NN6gddLBuZb6XblkUdRbeMk9x5SQdBlXKhvtvoi29ejKUkrgqWkjcPEbOTimQ60PKnFSTH5wL08
8PBioig4SbTUD9AxSLF63dS8UqlZL1SQq1iAcHfkJmpa7k7ESLK7gAzWu2VEZOYimW9bxwOhplp6
y4jX0tQUmrbF5zXukgwplI3lsmKTxEZibhPuvxgKrzkSdK5hbQWNfRiJPe0IBcQYBfDAvCYpXmoK
R/PkaPOrxd+Ay93xUzQabyyezTrzkD6Rp9tulGGxzLdT55CX79VPW0pqK23qaygVoRFMhxQEb5Jp
bg949caNH6HGUMa4PFBxF+3rTsV3Fdi+ZyMx14YqmDVA4N/mFreOFePqb4vWo3zVjXZ3o/Rg3dAC
dkmJIu4MC9Gn4zW0RXA6j/QfbZUlQmWZ1bFICtIdA6MtCfHCI6/jsspCvfEupju6K7M1BIj2bn5s
xSQ/DSPGuycLcegGCax0jK1dJQ3izKmNCYDuOasfSWCp+VmWy3l28aJSa2ernZm1D2LsOOb7RdxQ
zPdbV+RdNRILMT6n3eAJ7g6OM++xx00P9Rj765RH/S5JW3wdOb2GDUk+vTFq6n33nhDGue9oCcQm
V8730Ugr8prSPfHKiibaCMts9yBDSf44phcaoA3WwvGiJ2bF7CBB/SF6XQMlg32BGTZAFMnLhzqw
PQaeaDpSXGUZKHUplDVJ04cRy3KbChr2AI8VKz8rNJ9nY4hjNpyJd5ZJ02APgsN1tBuH6KgT0JgN
BopcD3CXG2pHDNoGM6y4NphdCAL4YlE/yahW9ajDRA3vJqbAlyXnb8H+UONvtljdbdwxP9cUiN+X
PfOwCob2EY4yihjoQgrPyIWz1sAUyvvACkuovzuMbNxGRsvalna7aWS7VYHWX72Jd3VkWYtUWnM5
MOCVuGQE1xZXxF8ZV4xTRrUceWk32WmTKwg8fxOBLgKyECy8/PO5f+XG7qLmJWXsymw9s9ZFToYY
CAott6R6S6dE8MSQ+428pqNj11I3AV//E7uNiQRGaeLjYCm5duPpxcW5DU6419yR2gKb6QRKqkqS
dmNo7G0Wm+hhtNQR9DxhBYLPxstsEjgveI43XWG0oG8XZ9dNLWmVCMOKhvr2rOmGOII8tH7Zi/od
dwzJbIsJMNQkFx+b2L3MJkq5XnKgL7PXn4leisNIkpNgCaMExmbWenO8TR1REOFw3hAc6tU/SK5q
ZshHkO2Z4ziBAZx7O7xL9k3ZUUwWTb5P7lMTtlmq+qAKExYlIdy7KYZDInxYFizqghfAdinedPen
n6LqXqQOnSPSYgxh1v5uBpTWQhiKtOU0hYS7l41XNZSyaTPegzaYH8ZIv7GJ2tmFEfZYe1E446OT
UJhl9sMYRpVi9aCqi9sVFd1WVElu8IkxGqoRSwXXnmvHUsPjTeVSeyErZ5KW8KrNhHli3+XI8fmi
30tbTYeg9JMbdqR+WDSJwMyRN/cYsYDQtAHWs6T1qDakFjyYPbqQ3YQpkH7ghgB4r8QX1Cvc8sqK
sQHVAg9tDLz3F6uo5TvPXUqcApYqfsmxYM347DoKjDeRpCY1A2JwMKDK0zsQ1SUHvE6eWAMQtkZp
wDbcuAelKCO2yvLEnhH/ZunsU135t2kynpW0sAfjHPUoDz9oPPD3WZQm+4qaxVefeSMje+hjimsW
q6EjlCDYwxy1FQNpweu0nod0R9PpoeQ92k72I2vrCqqkeu5jUm1JxU9ntKdbWFX9PselqCoKwLgI
P0zmyCc6cZeWqGFhkjCyouarta+0z1xa1KyIyu7yrfSC7Iq6Mj/YIHTDxzx6S7FjCKHIwzO9Q2vC
hF3Th0GhAtO6daIlQxxlnVUkQ7zYst/ong4XD1yVQfHfLwaL+bMnbR0u5lVlClwKyiItN0U/vV7z
NcgkNyxBOsrWqRBfVVlzU9PNQiU2weCycxmEZwE5AcNTYd4lNWPwFnwLtmoARbvcbmFmGDjFFtv8
IuRebaNAez+zKDvO4noihT1Vt60Z208kah3cxxG3p0xQRT22hvsQdT6e7Cq1VgREJsKKJDDg0mJN
KACNHnKfB9NtEnKJIpsfK0yXfGwW66F2J73pPIMDOK1x3JWDKPgiQYtdHIq16UdPR26tOqPTcFjw
iAcjktZksSWl4LW+n4yifrU431Y222S4Qa1iSO8TwqbdEG+05QBE0rjX2L/024IZjkiliE7pzBWs
K5P6NTJ5vSMoBce5sO3LXJnu5boxemC/g8spI2E1u4XUq4JKur2XigBATuA8DJxqTzBSfLLIKsv3
jKsNSU3kj4JixYsd2B+drPJ36dvNtB67wYcUAGiJcV2BSVik5bArTiuOFb4iLivanT/0oJZXi/6z
lTXgNWZoVOX3LFO0twG3tay5nvpLj2yTdWLPHdtnQ00d8bEHeXED56s9ZpYz3OSZiF6jifgk9yYT
F6/pcXHK8uFJ9169wz6ZrSNWmHs+iwGm0THhNQ0Nn/Wwt8xztymlmONPKo3PdQ06lGa/aQOSOeCe
kcPJxGHD8cS3jouoIZuCvXvZpTjqx1dTm6TUS7aBwLW4Kv/uJ83lZs00ze7NN319mkxCaNtSNDn+
tsU2rFMZGdB/+9bEEKoCxAf0NFmd+CCW1aa3VPM4992yLwL8SSpxHQILwiNnxyLldh7b6kM0VxMP
5y9vpkm09h047S+kNw9Pil8LTN/KvvXsnvHf9BgOea0p8d62RfIyGgphAO0F27pxJWEQsxyOMTON
JrdibnQz6R+/ChLzkrNxDNlfLk8qhzI0Ztfdui2DcHTMXVC3jwOBcmIM5qabk9tsuN6ngkvTI1tG
WRAmS/WUKu8jUJ/42pszpN+9n0S9u4r4hId6ckisGsQ8ScZoOL/uNFyD8myA0Xl3PvtQNnvZcfQi
clNFdDNTtr2Sscudtz/xDRPRsN0QzsKDstt5m9E8vpXLSGtk3a39K7vMq6kWyKp7l8a09RSZrGGS
27ipt/208JrsJ7EfeigH0xVQpCQ2JsymSYfVDQTze0mpCVBijgoA6yvSeCuLXcXeZ+cfl8kJx28P
HQCOUcF/g4Y1N1LywVbXFmBrlyYBdw9wMKsyjUYMpIn3CNMegjOQXBMEYOQTeA54RkIAE6EzNrep
2d8OkYc3tu9+B1V1v3CTWNtM8w+UHkLq6w+2C+eCREE4py2bc1AXDdlYNZvefTz6cI/BgkR2806Q
9Ev4/h0OWzaU8jYqypbomPdbZBgXesd3Lnlaxg/lbJ6bcvqm+Q9KAW9SliTgW4W3K5t+2bQ+DnEf
cv4RN1K5WdiSgQvhxqtJOZxSl9Jhbu4xs3vihUjCeKzokSDpIJAwKsxngkaybcnaL176G7bVKYaJ
WHwvLqv33DhD2ngoBdsXhYeWFgmuaykD/ZXXXa7tmlRRWXav/Hz280D9rhKvAjhTsnac1jspXiE7
Jr6IMwX1iRr39Aw/dgQSo4giWVVaAP3lE7o4NOUCjSWCEbSus54Sa+JRxGfIozyLO+6vlmLtPKP6
sKYNiN7ZIMZCL7fMW4fBhp2vFUCoqbFjkc3ng9BHn0ZT2pvrfmKFxP3RO734fX1/rXuzzL8jFBhC
rg1MPL515rD7JEuUPkcIYxOLxVGOB+WMXOzG1pbOnVfMNeMbkOxHJzeDmeGul3R7wO7KumNX1WkM
xklicI7dwfzd8z5d/R+KY6bU7/t0D6y/Lt4BiwxknFr9X9Ug2n/v+ML/cm2+Y6nA5hPtzQyu1qC/
+FCgmsM3NJN4L3SQPBROoS+jRY6LK7JkTTL5FeBvyyKbu4Lozg66xQGg16UOoveqr+07vAqOsY6M
ovB2k+O644WsZdOtMWAQhwNEZxYbJSBzbIZy9KjwoU+ox4kwtTdCVvxDsE/zoxUD7pA4UhZpGwgs
/wNj2n9YgPM3U9r/Nviv5f6nxrQzvIa/on//8cf/tKQ5f9hMi0TzzCtdNyDL8G/sX8Oy/4B0av/D
mSSkR3HXv3vSbPcPk/8QpZL8MvGd8Xf9E/5LdQ4WN9/Ezmbb/A+epn+jEv/TiNX9y1//zZgl/24Q
4wBF9aGJzJSC//cAAP/9o+lbhqYsu9s63UQzaJ1lXUWyj4PpjR4/8yqnGVQbbNIyWLiiBpRMhUaO
zR3J0OiDqz7ZDBcx8cSfy39UL3CS6+F3QvVFd/LGaNhQOg/rr8Oe1B3srBeYyFsJOgdNk4gYymES
bRuX1fyLB8mtXU+CyW0PI7G2Qot3YvBGWpgeVbTRtBoffVTF/JdP7AtzKc0VFLyYFa+5X/ij0zvI
YooAZF2M6a+JWAPpAqlUcIBrNTpsD1S6AWxpVbxmsMU9pMmC+3ai0SxDWWE6fzK9kWV+X/POxUHx
pMfguw5GVrT0uQiVw683bqgfEIAAjAJILROz9ndlry2bUA3Vht3ZrwP/xTQVwa3GogvaiQTHkKTg
ejG9Z1wrr06rgyNXpq7aNC5dLmwkFizl7C/8eb00YrA2FdHVFZhz4b/QlBCpFY2UANkKXtXxacSI
cvRACHUvjpEZgDy4K62pnB9GVgZqYe3Ed6CqQ05SDeyEFyEleV63rXNjwixjMAlgmCkPHXNQt05a
ZT11HetyOoIHoHB+H/nRYamNoF6zZbQuonRq7PX0qPmEgOpk+sr8CeZgHbH4A81F0df9YrSRQA4J
ui+7s6JbEWWL96DA79CsQywX+Gg+4xJu+/mT9Y56GFOWRtl1CRW5MsQORzgy9Vt5CYzheeHeTDbK
Ej9Fh3VjlyXLCCWhmSQ09GqyhfNNKJqYlJN0ebZznXnqz00GbIH8dTC8pdL3GxAboHrzpFDFR5ZO
7bzDkRRpFnOqcTYzE1V0ScrMv5u0Bb8PzGucez9svQrrh/oVOT3iiWvHw6yQI26LifZVG9GrEHjJ
TSvXpd6JhQGRIG5n4Y/bd16dkWPxbNjPh4bjxf6WXuRxOBuzCUrV7HWZvDbaXbx3D9tNel8q+tB+
QMFmmhwjFU7sHLFHVMOuY4HNdgs+j+9Q0VuI+MzuLPLU1lQ8lJu5Qjre5PTB11/0v/dcBYep9R4Z
QFX6LOKuM0d81ilVUpRN1GxXNbnt7r4zg7S41X5BNXKYQLP9v9yd2Y7kyNlkX0XQ9bBBd25OYHQT
e0Rm5L7WDZFbcV+d+9PPYbUEddU/UkuXM0CjgerqzIyMoJPu9pkdE4dAIBdt6eJaNmpxJ/xerNkx
Y79b95GVe/LoUnF8kSYuzEYU8L0cdHGlasJRQKfOSPszelDHWa2dQ+9bldbhRbCw4kLP6b+lhavX
vu+l70x8yRrWqYI6ZNIOCKwCNhuwhd0MyeNgpClIPhggYHFNz8VkmHZlsU4MgsQEQOcLybFoXJH/
Sx+UJ0sPybTj8k277mnqOgZGpp0cqMFwoX2X6Sbwh+8INiHJwOAha3B8lCnZSDPzeN8ZGmtes+/y
iQ6shwZ/4HVejdYDLUpevoqLxt6b3AlPg3KY9HZBMuwmg9xAKEb3kXDefOtXkz5lRtteciiA7MjW
lx4ZRZYmszD4kO3snxFzaWjta+A7DFW5me7A1pr7Wg5YnbSlMHR0MKd7YIn7hJPvgbRO+SoLeNK9
jIGL9XZFUocz0AofPIRUC3KSAHG7bpfskCm1Ac05Rv/s9Q3yNe9Xp3HmFUOJKjPjeKN0112NjavW
Utrjg8fxdeOTvbsYmxF48oCNgNyfuXb7CXKpMb47vTEcHKdu7sgOxgfDjBVbRoHQ3MPrlDR4rplH
C5hIqj3RIUGxy+LbXHRiRn1us/PGLjjGeX0PbisAnrv48okNgzIbG84iXbLkasrLxGiaO2im8RHD
1fSaNyZpCtcyjIc6qt4ljcs76ni6l1B53S2tavSNEFBdicVT6kXDXqbktswiISZD+yDbo7wn+JmB
YsIJxCaTT5VLXpzDma2mUpKaW7xOjII6ucsrDUijKZm0+pZ/iCQ7ym6EzzDiKn2RiXQvbBylxx5r
0gnR86KXmHRmt22XR5azLZuuONjaBw3p9MO5A9FyGnsnOIclzDbLwIQwVmXzNsGb3QpNQsStGLRr
mXcHf27fPT7CLbMDeVcPnG7zLLpMw6Q4CHeyLuw5UK+Z6XI8NXPfw8FjsHW1g7bkxOObN4xElyIX
aZO5oD91lak63LcxVfBMEa0bEU0IQWGgzKPCUk4LZDgUJPid29JIeCIaprwzbGVtDB3BVDYrgkwy
z257z7zvwXgfrDxxv2E3oswoHqxdbOJ7hcOhToNdWM+Ie8w2JEnP0Bk/jKzj1hIDieH7tUESrF1c
t+4qm2zOo0Fi3UMMM5lkjRP+XmV2dy0rlxgrJgNuXQoHkui2dYAF1ygrHBYhWZy6MWfG8E3ZXkUY
JpK1TUMYoIaEprxdMVvebR269aVMx+T7MIeWhtZL/o/ceWBYXSx6zq4dE8FmNw2kg1poosx0rMrG
p8djJ3zpFLSD8CZuhq6vVrUGZmYsSamkzjzksjhtBhDtWQOVkAhL5HkBOD6LSAxOZT7wBjQSwyKp
zfE4YEHtiHmaUXelXEPnX8AG3OBNut3EKVsRz/6G9ag81kyuuHgLn+lp2QLDbb9ldT5xSh+SQ6Kd
+EZp6IuuG2UPKfxiypXj2TJ3SBBuuvV7uGqwk1DvOpWX6LR8CkUaiHPiu+22aRyIRJxFp53TIn6k
MBygkZDmwWM7rUkOZysbIxWhH2U1RxF3KKrGFF/OWJKfcJUCEUDwKj8GGbCxcgCIrsd4Qd0VBTji
Ghodh5tVbEPFYpAP+N5JkzOm7eStqnPr0eiqwdi2rdPtmnRoT9kwp/66qkg10oQzPWvtl4e8TPPd
CJkDExguXFfGxj6cvTc6BdnFhZ64JZfmn1TutndeV3Lb4Bty2SSd1x3xSREbtJVXsD2TEHhT977S
SOxOkiyJHoDaH3KMCdq3g/dYO/lLEEztfcG+JmTslni3WvbWrl5uWqYh62FVYf3fZe3gtBcVEzV/
M4YN6q4d5DUPnYwCHPQw69wRcPwG+OVe5JG6qdj97tyo8zEQRMlNnRgo5yP8ygp4J5IayMQuwVBD
rmHs7fwcJ648zKVTndHIOshdNUmAyMsOZdTDFMGV3D2o2B0v49Ajt2uAxcem7fRHxWAGJjoj32Ge
32mmokyxF5A1aPx7aT1s4F7Q4/e0AOFRlyGxgOJsB115aHWM2FYDLIVkqMyXDkPwjC+n6kC9hr37
PKja/phzUz/yZAR90Y4zVZRTB96jQIlA6xPHxE3EA/51eXaMIXzKyyB5TwFQoUWg8D72kpGaN+bL
oxxBcItpVJ6nMEPjdkfzjNyBfse38Ne2UZmXcz67D4XAq2lPFsdcH/iIvREz+5jKmaJHnIHh2dbx
OO9my2jvezHIfes0zK7SeRxhd4M/1N+AalHLlcrSHr7GvFB3vNLnxoB/nJTB8KMhMhbyXdV165yb
WjfT9RSYY/hcp5zHsO0LhFEEfjWjZZjUNj9g5Imrs2EArMTtgSlhQ7UT2gvbFH4KmIQyTfqTn9c8
z7tmNJyzYDKvkbAsM0W4rEZxskMGAjuv9xmFYexOQ2CtCxYwAL5piIzguY5RIkV+VFbNA5lzAVCa
+pnfq9qGQ885vmJF4V4hO8F+rTrmTMovjcGYLobOeUdpHc/T7Pi3uraTC4BJqMjYsMl0Y0R0O0A3
ObP8NT0I7CmEEW6ciooqB/wO7UHVoY3i/Oh6IXYmJ3/t0+y2k32Nt52Hvjf1rwHminW12HOQXuHp
OqF/JMUSfbJArfuQWzcDg0G+ttRhPQo6+k60D2Go8Wr3zM2UFi0DmzJhYYAtGgr7xRj01ptZ2V57
NZjl+DFq15sPdmNMEUclMvLHHrQf7o7MbZIrdvHuN0cIcz4NvUC+spmn1teCBszsOSd0/RUKzKvr
GCU4O+TYK+tjlAW8sqLygLn1g/et+6H9Yjf0A8bncYcJH8tdRHLDdo4D8IzkAuYgR9g5F1WzNYep
p6gwTQxGmgGGmYNpKZiTyisJZxYhCKqzRwCgO3ZUJNknOTqDviY8VI9vNig9uY26LviI3QYm8FiX
0K21xaMHOhZ9ppiyKKVDo89tyNKR8vJbw+t561QYYsVIO4vbucN474TRny4FlxAQnu6K8eHGHisE
Z+KJoXebBYEg8DPoKrwV9LEHZ5scEtP7nga4dT5jAmMAPquvnoEmeVmOfi4YHDIeu66fdQC5LlNY
hJhM1xsMgPZlVPL2rQSJKQ6rWtYkykU8tVjrpu5gJN2TExPaDmACbDESBLs48WF2RWVMZwEkPMnQ
68Oc2+gbjAgivHPmPhttguWMFM4+MLDsJYu+x+ac+UUtPcbEUT5m71Mf0GldWGSPbMgfF2os8BGb
7kvWODACItPLT1GjQUMzSAMWlDMfM1JY5gVfFhZ1+U4ICMs5HCvrI8dIXRN2pvw5n3LcwmmZkal2
mvZzyubyZFIx/V6hoHAPdLAh4I6ebTpvqoJMkzIpAy7ameab0OYQmMAi2uPdnHYuOghwtrAUexnK
9jYPRHAxibDfe4Yvb5ZR83YoZ0gMYfvklROGk8wVWzNIm4u+pECTKa+8VLTekZQlAbXSVaNe/DjX
W8ZktGyWRncBlzrajfiY1nmq5KdRkaWN0GjuCNYLG4OFGha6HMNZ2CtUCjoYYhBcC/iFtsX5nQW/
w9nJmzLDbqllcGtN8HKBoQQXtHDTS1936dGLLN1ug9T2wVlMyQbKr3NfYgh5JKCSHpnPz/YmZ09z
pC+DJGAnaYWglXPDfDC4iIZy2OCGTw9YhGnCCFsQQQjBZywpKjgEQV29JjEzFyBifdH517gDi/bU
GpSwsZFklH+io6Xyrqs6AsGeisb2ORNnpd9e/4j4/VdR2P9PFUcPIe5fR2Gv6E35arK34lP/JDwu
X/X3LOxvkuVloTY7npAKge8fwqO1NGyjKsLMkcJDmSYV+Y/SMes3Z/kbvhAx0LTEP7Owjvmb51i+
pMlbCYJSvv3f6I7y52Qm9d6+bZO3RcSkJFxZSwH4HxVxoWYN0J05g65q42HSDjUvbWtOHBSDWjM6
aGH2pTjZGffCGoaDleRbg2aWFZZeLCXm2G2jZJAn5Qb+65yMxXM9jgTVndZQENYKBo+rsPKDB9vq
mqNfmT25Fm/a/eFd/78EW39WT3/8Gg5vhkM0noiwlL8EW/HQqNpSDfUPhEJ3CHctVIaQGboVthz2
mBrdlcBFDoPhp0dzxvX573/+j/zu73nb4+ff/vr3F6BM6TqOtChUp1ruj+8jXp0yx8ZB03NAhL1J
gB63HHDYONf4XoPAQlrQVCqfKjreDl6HyYVTzj0tD/pYVFBAZ6qdLXqdeJX6GmxYfS39Ue+Hpvb3
ldLN0eLkz7xT078WFZXxyLbJWMe265Nb07N9thuRuMv5YqblpQ1Ov7/V+Bf/5FcVP+enf/yqJLUU
/jpcksSIfwnzIoiaPf7PgBaYlGSgTvyrRbPWBE0r391F5TxecdRI3FWK8Qa3IUIYVXSor2tG8NGz
3w/ZG3oEtnlztHxNg2uIX5RDLJYYXPAJV9y//3R+Dxj//PGg4ZMs9x0lWYcOi/CPH89g2X0mWowk
4JCyKyHGrxbk69bgF9zC6O0vcgaGJwrm7uVow/nJl3bIsHXeSaPm1701gm8ri5IOmDGq95RIZIw5
qTK6sFMxPM5RrD5CvfjgyrmJOeU1ef1oz/ToZAkkmCm26KgjsnujmO0mQYE5CiAwDp2W9hbACPsx
Tuv3FMHwLHyrecbwPX0n5mjc1fCSTl4M9iog23tVGZptGb2bW68f07VoUk3OUnvXairUtuyG4h6l
z/8sg/mxSdX8VHZ18VxC530yeEpuOgEXk+aV+iIONZbhrp5uKOvNpnUMtwodLh9POXO+q2pCQC/p
yblmKB2tGzaSz0gLwSUbzBERMb3z2Nlc4TaH90F3fEUkNRvu8f8lkJeNgJgYKFUCgnOy8uBPnj3P
uFTSbo+hnuOrMdHXnDB3Y+PMax82qt+Zr5LnFN3FCuZygvyFHQbw4wLUNm/ZHAEvHYve3Y+jE26w
UCTnkNDLhoOIuSZZy9p2SxJnsF9xOaUYULE67Hp3QaB4OoUL1p3qtBa7ZszL7Z9cX7/efoTJanAt
xs3UPfi2+8vth4Ezirwz4dhV/UDh6lj5a6fUBJllVTV4KaR5mDgQMF+Ip+vBTJvz5HrPrSGNfNOk
PRLOiP2VOYvdc2a1oAXSHRQf+mX1I4Jq9s+euPyTV83w6g8gBBgL3K4sBluCyRhuSuuXaWihesvz
SmAZeWWYxNAthU+HA5nEon4YuYIod+q/BID6PYRDa2uGGMH9LA5e//0L+fWGsrwOpnLKEQxlMeD/
cu/EWF1SfcvYph/7+sGP+XwTrwYm2U1iJ5vafbAr0f7ZZ/Y/fyoPC8+zbVOgA7GN+vmWYMKukUY3
GKscUFC/jfqhfmFIHn4AmCSVwJAfcKRDGOgRrr1PKYqTp9jmOW68ohHbVG/79mvdaX2JpWbxGgh1
4dYjm1yi1X9yA3Pd//FZCZ5uPN5chyC4j+j+86ttBo+aIQNHR+wvnTkdle5G9x5NlUXfo/SCvR+h
Rjf1ZAFCdUqIly4dSpIY2phhr9A6FmuDsq2KUOGNE2fNVSonb0veKN5jnSV9ZAfNO/DwQ2yU8amn
rByufvFsTUS6bPKa67jQwb3rSk6wdW7uvcx+bIxwECBvgmlvm4XYBGGl7psg8jcYhWnQADhcECb2
0ONM/rCWi8gvNDA1P8wux4guJANYGx2WeCTnuu+etbSAzAO2unEEjvOmWygGYUBn0Gwi/hCGmk4l
E6V9UkIV0H4Y0LLAoG0dqpJQ81C795quxIMBbmoP9hoBjbPh1jcLnsx1ZL9ihXTgm+JzAn0n3Jex
NJBcauatK3tKh8sCh4qxZuYB4Vk2N4jv+rY1iv7TDmOKP/IZ6yNVZQGV5P18yiMcOPQuwfeCwEvO
YqyXKYy8LXUCZYtw5IsbEE0HSuRcObqLb4zEkqcwgCQEBtCi3C0LtmMJlXosKQmW4L1O2m3mU5O5
/T4HVMEohAgxud6wyiFWlhRmVvgLDzDy7XdNAm7bhohLWH5Ci/i11eMKsqp4X1TWsGoUfMzJNvRh
pBttq2I8ppuiaKo3EdJr0Frtmkrv5IihhXBsjBke6+x4mcDRUm5MW1vgvEgi4RdWHT25YYJfr8FW
ghvlrCZ2ijXEkJVJSuMqM5gj0BLWMpea/fecpw0W9BpwRo/GmqHogau2enqIZqdU51ZRWzRlwVmX
rbpWPc2ffVpkZ2+ZegYCOqH2zBtTG98itKi7HyhQI9EBWmHfU1haZ+5Wcwjmkpf7RMwVHUDBSwga
9nYYXHWdueTNB/ZCj5yrxBPbaHksw8S6MDl2Wdas9oiGqHwqnR5IzOPUYaB711KbdzEWzH6rxH0u
DFLsrmEPNw0W95veJ4plwEA+zDnb2axU+yCju4NEtvI2vepCXlsHbTDqVcEVxkQiYU6+CfXYfuMz
HO4zBGiUyfjkt6O86fvYuXRykAc85rwXOF4MYXE0M6bJg02OBL6xuuxrgpyyzxmDe2sfkiyjtiKT
P2bWuzzCfu3ioF01dfRFTgpwE50lMUWwoESrXjwEIMXXcTjX585kd7prJEjnlgVzOzAmfadI4iyU
Dc6WAcwHezEgT72/XEHKVSeiePIO1zqtZarpnopa3oMqsU85ajsKgLWwpB0u5DkuEwcjZ0R/PMWx
h4wP4KowIvtNcNN/NuCfH0ruPY8qm6vrSsvyha1qtJ3xlF5qK2Qer1PDS/bUTGVIadlAh47GL7xz
amafq5YBZkNvZASqBAYfJkrwno3XWDTHRHlxjhHrIaXbwzELpdxzjdXvxlh/eHUB57OBOAE7lKaT
yHf3Ig0ngAUhXe1ZPF9r2TgXnoPRWoFVt2L3e8mKX+jGUNQ8fxeakqBoktxIal1p9R39TZAJd9/5
nv3GrOxQ+lTTmNXYHNjNpN4T3twaorqPqsL+KB6eMC/W1mb04SE7Nrn3XWyApobCE35M2C+3eFWi
VQUNl/6Gop/3OJkpz3F0sPWrNjj4yUSsla0A2UTXZOWlg3E11DBfIhqhuS1UGhWbvQP7a2zowdzB
jIO5uupFG0PVn8b3iRzcRQ3jhJgzNnHKZVSybfsx+wSuAF6gmfNnRb5zNTSu/d4F0FAh+3Pjpygh
gJP85vf2sCDEmgMLWlylfuVvBxyN4aoniINhQFUFnIOxgHOTel2yDplQQOG1xybYk7ehpI7nf/k6
1SB1SD8PzUlwH0vWpi0NVsCy9quq0iump+PBDMz8OoY6nSBIi8Df9oElKbEYCzk+xq7D6Q6bCd1t
TmcCNLBM8TnABBXXfaJjglrLT4K85p5DywpBIC7LYFIY8fN6MgHLdyKqVjxGBnkLXc0lYe8HZCp5
xVc9VuZ8XRIv6CHamfMlG/Vp0+EP2Wrdqo05OzyAGXLE+4pBzc1QTJBka7eM92AvxJWnKrVhpmwd
E4ebL5a6PF8PoxhvCg8Iw3oKMMFuqypsqp1uRtuCCxDXAwkj9ihw5rqM67XNeXehvu6HmPIcdH0F
dlASwJ6drL4z0yhJ3oOxCK0b261lt7bZjKTsgnER70BwUO4IjLrCLB/l7WdfYT1wcy2uKsKrhx8v
lWyHfcR2Fu8nOYgHZtcNvJpMXCEINwcBBOYKSxSsZcHDmMNbg0mz5VEV8JS5FHmhXZKi/PZMhNH9
MB7eNf4E/UjJsnyEZEBeQ4YTWyCr7MebFhgEiWbP7e/oshJXEWYW5qQIyW9JXXJpYGH0CGcZTiB2
CQdK+rDSIabUaPlGZoGgqMmoXzqOhuuHbvlaBT6vgzJMpCwgEa9+17T1mtxAdScr36uJfYetWvsU
7xyKMrKPoC/4RXQx82noKvFodDE8eid0RVcfHyeGV6n4kIDm06ubMWTZMktvDo2mkqVkn1gg6Pt5
xIPTLy/wZE1i4zmG/wRFirduTGnVrBqpP+2SoPw0T1G9NmeFvosXxnnLQEs94+SAHFSKcax2VWn3
NwmSyPdZGcnZ9ku1c6gYgeOxVMFG40bJ/FQ1AcT+LnL8m8KfjW3hMGYcPMjYWxolsp0fG9FW96if
kVncmkTy3jJHMCSamuNgFGKrZ13c+jUh/dCYh6uoi3qBYj0LYIIkriy4POPWTpyPMmoFpeacpk5k
BKeD32TptWcl1W2XSfsMQ7XdlFnB17VWcxoyEW8HNF1OahpXrc1OYqfw1rwLXS/ESkJvh1pn1QWD
dbohgjj71B67jhoqQGT6yaUFi2mL94GQvPCK7wX8wHMetOYDQYOOrsfZteaV2zYi3hV11b3ObbZs
VRgfr4aSmqBqaZBb4WpgBsdccNo3tXVAVbG58LxK4+0u5wz3SRRMPEGtmGg/j2mvLZmlEQAjbF2J
hndbBB3bCVcAOBgLeCDaGL9slegN2B1xbCxzPImkF3eJ3Uh3rTn5H2ilZjqWsrLXWT89BRK8lQ7v
vSi8bSJaKQh9gGScTLHPuvYOliM94wQiEX+adxwTJKE8mE4RV/x1BeZ2NTm5cQurhF26ipv9NBu3
0YCDwo84SxquM22ZZtAGS+/KupXOeB22fXdRAlO41vk8HlAR1DcrKuQNFtVybTJ5u8YtVGztJl/C
RXG8JloUnnWWBlfu2OnbIqqTx96wnmHN2wdLqxJ2Rvdm9EH5xOQa3qQRVYyXkzjeZEBaD6DinyDq
uK9Qt/wl0Np8NrEdb+ZZaa6Dlk7r2R0UG0Nl76VR7WYV2zwz2/YWD4ypV6xMJEKBFRt52+bTtz7j
wnn05XRmgFGumBls/1cM5H5IFJ1IjlZXHF6gKg02Ma9WPRZsO+PJvDbTnjaskRObJZp3zWhadc6H
TMXCQcA7YFZ3TdDdp0byEEV4ItL4TUbm44+z6n+ldD+UOf/87+VrPpAUmjiM2h9ez3/+6T8Tw/df
5dVb/qV//VY/fWdspH9/dZu39u2nP2yLNm6n2+6rme6+dJf9/irCr3L5P//Tv/zL14/v8jBVX3/7
60fZFe3y3ULknp8Ube4dnDn/tRKOcfTrL+X3v5x/pkKK37/udy3csH8DPOjZaBUeYjimW+sfYjh/
hfqMsI3abaHU2YtO/g813P6NEzoIRTRHG31XYtDVEMOiv/3VsX8zmQZz7+Mg7yKvi/9GDf9ZxnFs
tE3Tdzk+KvQQCa/xl0M23jo5tyGSAH3FhzZ4GxvavgF+LQno2LnFZLFXIxWLEJecPzniO4tG9E+J
8scPFwwILPq+cf/KXxmJpiRWJgcA/mVVx+sOg2F/KGaT21nihkddm3A2sJm3HDrD/pbQdkpiKuZO
Yw446xXBjHXJRDpfO3bHQnXT7KId+I+mY770U04ilgSnecG7KzeVBcdm7aXBTSxITQyDQVYsMImZ
5BrSSdg47XNjynhCT8/bQz7F8hMzDwSpUlt9tIt7yDq2EUtArNlUwT1qpksypz5BjDz+1s42C5t+
QXzFOhzGJ6SznUv+/80wlzRDYpGFX3OCoJLCr23gR9IrvyOQOWflUFT5+1v7X63Z/2xB/j/nh/cQ
3//1mryKw68mfvtpHS9f8ftqFPZvLssQACpgMCbBJgrZ75RWyV8ssyAfXKlNs+oyfvr7WhTWb0pR
qrDY25AY1B/WIhZ7z2QJKigyYkG4yv9mLbq/jqYskzmO/YMei9bjodX9vBpJRUp6BwLi20lcjfuJ
gBoAElma/hH9ZlJXlRcCFRz7OI3IGnptu7FaNnHHJBypKmkqd0lLSbd5oB0k1huwa+Fw7ZcOqTnD
wVYSA86uTXWqWlEk8Kglo2yexDI1cSBrICLoG6YR79DXmoS2CzZL68pMSvdsgwIw10Ce4EWDHCYK
ltN7Jyha4K6FjLlMnUdD0AThckMcVxr3Srui6Mc6205kfGNv6y7EiQE1x3G86YyBMfyWJrFFU2wu
J2Zkbl7x/XIbycMeUhYNZl2qxG0i2PmKltycOoFAJvHaGhLIpJM7gqvDXAXjqY2B5eysHnT21jXj
agmjpu50sAs7e8H+K6/syC4X4SgLr5sZZEoklAO9qVWfVSBpp9ATLRR0z2ja7DD0opNBhBzy51Dg
56HjZhjz88TcP8cossBlipLb1abjjqqOdsaO7t5iiNBu5moe5Db1IGetvcpT89bsIxIEidOpJ0rc
LXGPwa2bz05Cath3AzXyGRo05a1i3c2njJIufY0p0CSQlnTgBytXphfI2iNkBD0AnsZd2e1qQo0D
fUdjETyVUdLbu8GnnvSgg6jBvgi01dqCUanfG6oeBVKj8j4AmwTcHeVkPw25074StTCcLZzAdk9b
YlWvo6pQHxrrd7NJBhCL+2ZOnWFt4lSyiWiTmV9xriSe72DMopuR5qVdk7geNU2wbehfBX/pgaHJ
LY+aEV7W3tHuyOke0fgAw8r4jCg/APwxxPGFCHR0Z7Sx/g6v6rGNoWCtIo1yzq5bVaRTExXfd0NZ
xLxBab3LMjFaa2NuGmwrs7SesZ0R2kYFyCeM2Y5z1zFKwFINzz1cxxHSC0ocjlCQv4OWqxaK38tY
kEZZjzScf0hy9tCNrFZAdXSd+RaFjcbJUVBdspNWqeg7RZ9ImVGazVck8+AjAKzIOcEW7zEaInTZ
cHG+dcgupDd7OqqW2czwTbHyaxLwplyaxYOuYjPnUyXXkfZ449xXMV5zEM/qukFLTfuS8Y/ZBI6P
3bMGa8K+OinpLWgsvYpNCek1dDTHazMYJuys8SzmFzSG4IMuKtvbk26TxYWDHEeFQ4e7+L4IJXB9
D7o/ykwr0xuROPKOvqX0EuIB42EKAc3Puu7lvAsxAMK36RP1kuCGugVq4r+Unke9VV8JLz6WkHQo
8xmy/LrOShNQVLaUANPmkFRrv1Xhl2T/j+zc1IrCCtyXkhJLNYF2sRDFie+O2eMQhQCKLBnNHTVo
WfiKwYrPBzZMvCC2BLxTdxq49VE+LJeCrbGkSMXC57/iuFWffZ7Kj6bkp4FzSKaneRosCg5zjTzB
sKeDQTTa1ERbpuHivldzeLBlVA972ogp2wTls/TeJ0Mzrbu6BMpDhCZnQdVuY2JdtHGv0ToXLrZ8
j1OK4aMob+yCUD9FLElk7mKcWR0RZmpV15qTaLkx7LKv+X1RhrXBNo7jlUvIkrZU+kNVYwXubvKM
/tUwvfI1t1EuVuw6KiojahkOhGhjDn0ZsRuK+LqwXdCA2r3OMAC+a4U3pxpDdPrQdwooCFM1Ivi6
tnXHBTuK7RTkGWwX246GbTwRatrECL7mpmLBFWTX53ZYBwQbi/XkqmTYel5FTV0QmdGxoc6Tqh7p
hXdxnfeYyNDQdoWsuSfXVJ0goYFZhuVZ6/wczG5Bs1tOn/SqJsbbbW2eQbTIzE6S073LIQyzYV58
Iz3DRdHFIfTKFlDfncaTheu9cklJZS3POy7rMX6ltYx4YKMLk+QtS+2BTW6rgShZ5SnIpdDbNFQO
ippd4cjnbgr5g2dGt5BwpMOulAlyyCKFubHJSJTrVQn86CnWUVBsvNZ0CPbzr2lNfqJ6knHpG+um
S7n4mJri46ZF3nmN2igN11kZxJvGpYh1W4uK8xRbePtz9GO0Xp71yatyAtcsjvagnWF4CtycBb1y
owb9rQWt3c0zTVdSzN7RgVXR74NYpt+TUWZXzug6jxIP9WvWyeYjYtwHo4RIzafQnUGNNnShJ2DJ
PpVFuim/2yGok3GmRA+e5fwNI2l39gNRQ3oLGIqvqjppyg0pcOiocV2Ku6mdxbPrJPAscq8ELE1G
xXsJamuAYOnLmYywMX9PqRsCrMttYM0Jlk7WjCLFddR7/rUtsTfSEwW8fNUvA28MYFHZM+PrxZFh
G9cMAB38lTOLhkKwbuipU8H+9pCGBvbTtGG3TmuM3dY7G3RZh32wGVBhndQ8RwR/PvRoYEod68qy
1w4qi7oNrRlToY7xs1xp8moc+EOAWQTh6abBU2qnfWy9pagvEV84t6K7GPCHjjfznFP2idI5dOoy
BAKcXoJg6ROeLOMcFA9uhicMGFxicw2k3kjfYYqjFUUPJjL+MsZ95m0z1aCiPfie+YZp44+EONl2
BbIsuyhAdDW4ChOaG1Q4DJ/01Ib1JVBCyCbcgZHNRkL98WYa0sAiW07r5jqbIus9zIxkWFvmlAPv
FC5JiQ0YVGrg57E1g6PG3hg9u3MLc1WDFE8eWvjlJWX3CVD6IB5CFyYkd3kCD87EG+O3cuJjn3Fa
Ek22NUPoofDtQ9mVWEQR2rOekrwSi3Vd7BrH6c0vhvy8eEPh0tlPLq7wedP7hAMHcCw5fegw4oLp
O1YPk8YpbhDNrgXT0ZzjFDnvHJgQUo+Rn4qZClr2FiM8D7Mws100VJ13gaPQIus2h2V4KXs7C9/L
xsCxHrWYYvnonLzFlBPwQiUwwYExegdqDF9gaNmfMBW67BSm/ZTeeI5vcvBhO20AGKlb8xRUU49y
OHHtHrIaIvSuhvWerblMS2ttzW4snjAMMrCFdsJWmAvZGR9VnzDbLIgix5QZSBDlr5iCxcsYGKPc
5yQIv5udstx9QWqM/tmQ7N+K8hsTGh8B83jT9oQmd6qGO3hAbk0Bs0B/79aT2UPowxdct9cJN57s
Ikpk92WwjT6rMfC+eYDHvZ3AaBnvRKOp0LRo9Ji2QwEBdD17AkQZunrooBV5S3Jp7ssrrEyGtZ06
AVi/dJ0wvIQEF1PBZ1jUJoHQhXjRVF79zj0h7nZOz3SBu4qJphRaQ6+umSazzIXKrHJrs+2o2a0x
+uT5juNyy+He/F7jCGcH78d0Urvwgayt20nqDUvMaCA2BcBH9iB9m+3ZINgN5tSR9QbGjrtexXPz
0fZj/Pws1fqBqVoc7brJo1mqGQZbr7Gjju628uL/w96ZLDmOpEn6XfqOFINhv5IEV993jwvEPRbA
YFgNO56+P2aV9NSU9IxI3/uSh8zIcDpJ2KK/6qf5U2OW7A8kiRxeyugzeolmd7n0DbkFht+hh25a
BZhbatPBhmNYS5uxiUpma3aW8habQGTvlg19ZEtuSQvGGYZYCZVKIFBH0BDZA6a5dDhVAO5njrfL
UF/cqWhzIL0JquE6WUSVoqluAjAu+XoFDQ66um1JmUH5II4kLzqqgSCnDgXpxPyDUW3z2p6wogg+
BXzpvvZiuM6YBFDOsDmJgdk5yCasRUy2l2rYplNH3zIFtbirRRdNP0dm5pyiu6z+nTYK+2+bVG3+
3RSNuwD0Ti0uFwvTmJWclt2BgWvrgAHpFjMe1M9NjTtvRjb0gsYe91w7rtOxwEsl/UIVbpAkXhan
l1utqwBnE2t+Qjl4nxvgTOWcvwfeRK5tWxkntxtay6IQpMs85QCpGa2U/foPx9v/6gf/QV/W/08/
eFO/++qr/Ff94O//45/6gYj+wp1KBB7Xk3SljZz2D/2AawnheGQ5jC/oSbZEc/infiBxvUYSFBp9
LmTd6SD5Ly0v/MvzpUMWM7jOVvGCRP8T/UAK+988M9DDcGMiCbo2pkxpe/8m5wVDmeERCBv6Q7OU
emwbour6WjeMNm6ZnHjT/TBTGPI2Nd3s3DEfpHB4I3umFFx88FIbmzEEYaiDA6sjIscxmF9N6K50
D5Ndz84JsPjlBxOOxrqLwqkNdllicq/aRDLtq5txQkUh85cU9bfAwE+4biE6sVtY7NNd5YmGjooG
O1os8jVJz2FYNQ9hgt8wCjpK2tTQ0c1IwfH83eaBfvZ8HBqEy0dr+jMozMNxEI0lUM6AY8F933uC
M3DKngsPlV/1w2ZVGF+Jkwh1wDxUdpwmKRQIz5Bgo4B8C1aXjLWVvfqFh75uTgZrG8Zev2zfWhdI
5rF21OoDLBqT5sbvsNGdGEPXJe6iiSJWhvrJaRQ5f38wyRDWbSjbFcNRD8k8T0Zw5zBFQHocEm7n
8/dgp5ySRNmuy1HNgLe3K23SUex62rX2cx3AIx3lFMJIZCc5BL0RdUyc0Pe2SzWLYpukmts7177V
fRolY5y4y6bg3a24SV1cr84pDyvcBc6tLawFB54zEgbLTJYySOuv9FdmORnTzjBSmyrpyPpQ60Bd
YD82UDiaydAY12OhgFlopUO6rUXClbegh3G9VrqPVn0u/WIgMVcH0xBzBmFFbwhL0fqnEo9oaGFx
2g6BNLibkF3oilbr6/6ddEjzW3iAXbH8dNSdVoNssCA16ACH3FmQm7bMue1f5NdFvrdtHSU7GdC1
xWW0dvM9HL5pPnExkEnszWqhmJ2dcdqOVepKyoPSdtqWuCq+0nFEiIomuX7NWeleMQbay97q2ShC
blAW3rghBeHGJGhle+Ena3nJFs/ctKOrvU98S8u3De9Ek31KO+5x5PKzHy4pA76tDE/Lu8HuckWS
nT4uzJR+/Zx12VDc9lEzV79aN7W73zlW2frEPC9d97YF4P5coaK757C1hLfNyN4906WX9kyNMJQf
VIusFUcsDj89giMQpFp7Dq4b7pjrO86u7vQGNiIJL/hl4OOjXK5fiTOuFKpyWLcPnL2uJqVqprSb
EyUFEKpwlX2zrum03I/GiGudcGvah9KBLiH2vhd0i7W7thTWj2OBKvCaRSXkUancDuOOFvZ6dKQm
obFxPROsHipLCW9vUzMEoFMxqzO/uMMgi/DtdBO3G/omr9zeYsysdhNiOa9fcBnUCgmcl8TMm7wj
4kqv3bk8VwZymW7rLnxJiHkB97HVykqg57SD0TF70t45BaO4bdUuYE2v7Rr1heqW8FnnwyBJAbcW
JO6VaHPMXcOWz4OzuF8ANEhHkzuFN+j0CJPPbdOL6m3JfOdWBspbT+VqNRNB77U5RkFCT2axAuw8
DMLCU1Uk6cxkPBoVM9rCHjzzi0Mmh01/XrgIJpxgzA58cMkZ2Aw95j/gC8nNbMp0jTGj6/IMj4jw
LEtui5/J8coABaum58MBnCD2SS3raynMmOcHO7AXeiCo1MiAmRYmOnDStfyXofXJmq7D2JcwgWen
2BErd17WESVjQ6FlSQ6M2QHWqrBZ/L0nJka/I5fC7MOQDLt+ElIURxyltT46KnJ+tw1FLZtlrfsL
J9/Gwia1CrVTKum7A/o48Hws39iIfOsq7q3cFrhK2sAj99TlRdnFL2zw1DjU8Q5b9up8ZZgv7J2L
9aGIK4vWH0pXo+aHs3RZj21hrb4iQ84BYhkEtceFBqox1gsRMoLHQf9a0EhQ7TguvdikyTwaLTcd
MyHunbRnD1zd1FbL6LWcSAsj0OBLUDg7Tafuin58GrLmlNLucyaOfvYn2px7s6LWGMYxkPr2pq1w
ZbVvthgwXWPGpmFp4ZvJhRuA5j2uLRJyJPduQ1FYH+0c0MWdK4uFGK52pnUDdMCYXV2rt9wqo12O
7rHGBJBJIflQJv/kbY5oRFpwqdYPJ+yPzOeAPys6h55zklKIVdNyRhMqYvCjm8DzHzmMfwI1pmIl
L24t0Pp651nOL527/p9UBLcLoLa08Icbd+ijm5oWHIgneKEsg+4y8wFbs/rQbcQIgOYdptReeqgC
7zloGT5XKji4IzZ6GuA3OureW3+8S4MhHjrH36E8I/gn8xFUNoHBOpVbYuc7NnJ9zkV26DgcHNdU
QUqvHEHTMlUFsHbwyU8PUgUouWK4oRoA1NraV39AYfAHXHOw88CPGb6LH3Vtqd9lC34NOQuWGDXt
apE/ccdesKHg9RvaDvOFRaG5KZFpnWQ5WSUzxCvBYCX1S/kRntIo7GBMJuwaLRiZwqMpFpF754Hj
hdaAfEUgtj6tkV1e0lBYDZnwuUF67qgzQMe+dKLGOI5CA0a59VqglnzYApPQ2Lo7I9MzQcj25Pnr
eCiS8ux4085w9tmxQFFw3lm3M3f+I7dTfCL8tFTLS+164akcrPWJ5lyKBkxChfNSxzOhk/1wjZzC
q7kszjq/NaVFx4kj0LkW1iaU+f6EJgYrlRMXItWYLsii+k/iAf8JWfCZIU2f7hTUN2kyeq9J1CUn
RNafy6iRAYQOqt/+WDrwS8e5+aBNqvrlVzNyWOSHIx3Z8jmy1/4wCqByLrT/d95g9c3gptxB3Qcu
XskntCr3pUAaJr9kLqVFiwkPOhsyoAUKq8E6g0PYz2mvzxWuwKUtqFOFPkOxbzbsZkijX5hu14DX
cNV/2lY4v8HjeltR0yBfkia5rPhDOGuY/AKyN/brsNsqL8z2lKrCFbXwY5r1Wqy1dr/xhgNksLna
swwhUwEZv6VVlL6PgYIA1J890+F5ky7qVgA6VEOQbpuZIcCc2MEJ1fTqlxByfmwZK/F1VIxBYJie
Fgog6BRZ3SrOW+KLXQdNDgvVVw/u5UdBNYs1X40aoWQjCmaGG4pOBWjCb+HoXo2x36TXMLglAYA5
M993majPA7imGW8QSr1T7ybtPigvuzd1RWs1KYto05roVfBYHqnP6eJZXP1KTopu3/l/mDXgaHKy
9nFOGV9T6H2PF4nPvIAl67jLDY9yTIdUnIbmswpt4lrgHLclf3vscTZAzZ3nLSmQP03onVkLz+zO
DAlUPew6l46hwMMEmz6Pq5MciYrSWV3nhyQx59Qd766m7x/Tarm/AF5+TWJZDyiZt4gGx8hX645K
LcIyi/ej6fADOQGdUr4PDUnOLsJbQa8YqCY8raPd8gK1xEaaozaUsJiWAcFI8xlzNAYkozWVXfDB
NsZxbqFAOFsdDqTVK6DspfjqW+vFqlPr5Azt11Cm4Yd0i/Hi5uuDLoxz46XeY7egQQlOp6R0/eMU
sMjKPOgOzEeZN0YoKja++u7WLVfvZsD5PyeEXLUsIfELfwAm4iOaLCMSSS0bMntBW/JIq01bWfVL
Wgun3WLESXdkFO+bdU4PPmi/I7uA3vVtcrQbwjsptPqeXov30oGx31gDudjRvKRQDn+JpBiop63W
S9dGSOQhv+Zn0nuAfbvPqeguVmk1vPdqPgtSXnGSjHMM+0r8LgEFUXOL6f5okWiluMaV6Xunk1f2
0ydlQF/3IL+QBIAVcMQjEkyxWMVqrQ0oSsamW4fWlB2b5Knuyg/Wp/C8NOUAsWjGqyuO9jDQYtn6
3fOSWs4LvHD75CsqkDahkv66H1DW87lrX2uUsQ0shfDeyefoFsJT9KXQLu5TiPOPlgswZGN68pvx
CJf2YXaFdTeC1t2RxngI7c6wqrnikZnvh5tTj86vFvu0oexlyHlPQuE9LomkDMKEF45436Quybt1
1iKP+M4fhmm9b63kRUfuGwa751RFyTvQr2k6RJOZf7J80XllQbTIqTJYEjc3eBrX4JZTDOEATJQ1
A+U3rVLONxydX0KmpX9YC6b7aSrE76UZn8dE7adFBgcvJZS3CQfMbnt4KJs2t39Vo3P0nf5HUAbO
ZyhYVbU7BBvpDeNNkwm+UVjD2vvSFYydXcICWoH42mDAo1ec+iby8REQ8jA7MV1Pf/aLJbb0kKXH
YZ1+JqlbXlpmAord2QO4Rl/GTrj9c1Zy8qsoXkSeqp4Wv3nMKaThJkXKFF4Mbi8Q30A+N1U73bVB
91K1/Y2Tjvc5LT+cw5ruFZKGvNd2YO3q1HkuDVTFoRu3smWb5pcTBx2pF3JFnDoaOwSdL6i4ziuF
vqgD3z+QDlEHUXT7fICFusI2s5VsD35LX0vaXh/1uf/utXqhLcqK4QPfkoGF2xqEJH9HEpyqq6It
sb7sefH1FeVAROLnvHiwc65a6pIkLl+ASRXfGrTHh547bmUo7TQXTt/pkHuXXHrkMFIsPIcxAU1O
OoHdJxlT3i9cDfdD37OXjIz6ld/Xt70L0bfv+s+ZoxB0B+djWqu9GvyRxqtA0DRoZ+hr/p7h4I+I
VNIO0R7gOQ0CXO2JbxWfSVLx46FgJPmjVsGDqiJFSi7/8IqRllmx9bxql5vyxe9ppyQaEG3qmctt
QLqU+S3w5J6Fv1h0dWDIOZ+VPesEQ0D2jPmc1EgqQjR2Zqzp3scG613qifuanq4wl2i9YGYCaq/n
aItx9D71xImE/gkDM5JoNXcnElctRPHwe6y68hlAMS9bu+UjC8rFtgwEbf0OnTmmG+ktk+IP7giO
NElFj0EqzsjGmPF1ynuWQxCcO/oEAjsCyMkryye4znGgghEnFc8zpY91t9yCUj7Nwuk+y26mpwek
q5f0D6JmbVeuPrq06DxZnQfFukZz31Dthm05C8dNSAHntu2z9U/idDYpTBpEmfJvdVssGyUXCrod
8MQ++N8bJmPlhwuMruwnllTp3C++daTvl/l9pw+SN3G/RNAPuDlxlrBH2D5MO2CKmDm7aw1Sg1fZ
x9RUuNDHz06tBktuLjyIQOO5VUy9SNg2wQ4FGtQKTaI/HZ2ehyz7qQSntzFlXwpmg0MEITy4JFhI
7JT9RCHGb1e75iAxt4zXAz3tNCaPe923zc/I0hSAkOT8qmmUBbdFbafLZ00d+N+mVeS1cl/5Y0ZB
gu8Nl3JhJ2anv1uyjqGcGxZw+E2kD8hbZInmbjpVpJjB5dPq6S6MdOuGaz/dHfrSDrL+KV2YY/7C
1Z6i5F2j5CUnkrFLkK3uypRbk5qbjtXFWb4TyOdoXoP/oTiq0vMQTGdwSONNay+3Jocn6LPsMA6t
7lK6SPb4PsRPeE+UoNnL2wgH57d0lyS2SjFsIwvl3GDC+Cic5VDjgz6Vode9Ac/kmr+Q+c0NM48+
snh7Mthwi6D7CijGo1QcnHwQ2zs71OUN2mEJwZp/FJKWFcFke+P03g8e9I+iSf80ef1JJzwq/kz9
zkuFweCghbvXoXgKVLOcudqyIqbfAfTyh7myddyL8pQFmptpGbObqG1pkj+qBK9r93CjqrRY76ey
rulsDNIbWpAIODG3XaH+0A5FA6r7gpIX7QAg3bi5m+2hYg9by6ODoXWBGRZ+82roxjwMeoh2tpOk
z8bAwdy0jga9ObjgjkaZWDtnIrGzEVndBbsK3iduSNzpl6mXzPiauiYGPMqHGpUjpljjBmNLeRMy
oTt74HFiupxMXEQFMec5MXez18u7hZkKXQkEXRYIPZyZuo/ZLME5DYLfgyjy/dByQ5OjBtEOVTFN
lscinPxnGDLhjlTKrjB0B2DM5CPOSRDmfeSCY0GYjjYL1E2+3gtH8G7E0b9pUuINM9VpT1k4FU8y
C5jEz4NjvKtvgK5YEsp70s00NkJNmfsjOPmZD18d3SbH3FRK1Ef2TlmfqlB1tzNARDIVprb2bhri
c7CWfJ/jOvqhE3A1KXFrupQsmFA+A5wgzN9JuPzsV0u8VBi38Kysc/RrYKLrxX6p8ztPrj8ybT1V
enE/Sl1TNVqnr75srRg2t3oAWMBtSZIuY6JEY8XobnXzo2eysR0MLEapfdhWkTqMsLjcyXDo5tHY
WL03xZLDZ8IIkXoYwCQ+qer2DzaT4h6i43DHmdZ9sKrMvIRN+VtR4oM0FsCsMlVSnlpVrXf1ZHvV
1ipcbjSrfwo7OTzV/dRsmcwywUPu4ETq/enrAlAaNWnVXH37o/sU1Tkoy17f1SabT1zS0jjUHosc
sejfqTutxy4tYEpE4qIsiDU4DPfFCl6cS9op5NNs6yqNFUOeF6btldmAscrc3RgE577SHrigaFYP
gQ+2euNQgIRzfakwi2PR+EVYM8Emtbp4PWpkA1/ylTwRRNKPYziL32iGOXh2ZYNVrXPm05t1qcsH
K3GZQaqhkn8UwaRPNovC2bmyBawdAjD0qs4D3TwSPQ1qYHSLrShIb73Yw3OyqaVUGN4sDdooTH0e
KwcDxtHUNktJi/kJHaLjKrKVHlcIp8kKgv65PTPXHpprWnNqHvHo1JesQkHVNW2QSriovYQdrNjA
A2D+1ZScTJMcyCkVY2CxajPS7kkRzEYHS4lZrR38lxIToLPNCDzWu1qpcdqMxP8m2pN6Pe9hPKYP
Y9+9NeE19O9YP8NyJmlIYgemKAHecMeJynpwxtl1sbzN0JzKVLy1jhp+Sywp40YmhJU2bjZi9Ks7
z3xIEliUmxSDh6uG4nJO7zbfUha9/EUz8b1oLhDX3ub10bdDcjoRyVsaDzD9PDGmTT58sdxZ0u03
xlfNvr9WjzJXYU+qozzErBFVkFJZYwFAedfB6dQV467DzH9q65qjpAi6u4pSjSoRzQegr0UBixco
YIrxdrVDuy9CKjPyJ43d7OiN7bivsvzi0pzyg+tGdKxbUd55SQYnMPHjaGzkxdR8E4UWxEGJpxbq
YtHkwjeR0K3VPtFR1MU84TRLVvjz1qVa+AfWaCuYL0xe6Wsn779vUJNTf7B+5aJ+zz3yRCD7iQQ1
xc/rUQlaP5OFRlyYz+KvkB3mn1GTlNa0iJcKH982XQCAxBlXn6OGNtjSx90c5Uy/gESl2QRNHd60
DmVJ2pHE2zLP512KohOMMs4VYRpG7yqKPs2cnsmitMeelmSeCCxRWSH7nRlQBHFZUT81VCgQPtds
SmNAnu9LWi72ga3vVkBJuVZnWTnjjg500uN9D/S05/yJR+fWT5h/JM1zR4/2VbWs9nRJmyPlfM/g
uj7cDo10tDncl8yyeKJc9ZiW00uba/Pk2lJ9ZmCkscquRczyB+Wx0QnvcpWkD5YomMSLoTIvSb8G
VKCsBK+2LTXhlDLkq/Xkjt50MxVTdnLM1D8ypZ65DxCW5vvVLBYbnvb3DqD/gKj2ifoeHRsPNDv+
TeAsgRmCYxs2XXJY7AI1eQHk9EsLn5AlxknwEVQdjUgAoDUxPNoVmWy7AZMQs/504wbgZvhDLkn3
DiYYorGvlhAWWH8dJKV0h1v0WwQ4tDy1R/LjhwQGxkXU5kBdQw+3oEATioOmkDsPjjJXeryKCY5Z
tD9f8jt4SLxVzNcjYB3rq3Tce5pp2mZV1aEJwbi1dmj/APMBL2VmPPaWOa78aEh43MqRrXQnkF+P
XT8ga/QVxbJ21KjXLsXhAuluFl9eN/0cgI9uhsiwwSGrWVwFy67sv2mYYefxJ8ddD2x9Yb91ONTd
hznZ2Bi39BovTai2koWfQ7eTk0ofJ2M/FBqb7Un2a46biZO5CusT71z3iOdofs/hZeAu8zr11duN
3Oem4cyIa2u5+DJCKAXRWn3TeTI88CrVhBDLUr+pAuFsV6n1S8HQEAqXuzoYq5vdgO/psnSInDS2
ZM7WbaOIIoJcZrtMrVgAsFCsRyiwcDSHfFXx3Gbf3OPOg6/VcSg6unk0N4UhLlG/qUSoA3n2uZ1C
zBLAavtMHt20q+8nz6VmtUBJ2magMsVmXEbrAxaZvl360fuDyTu4jfTcYoHR8vfAdkyUONxqJ7Nv
mnAIww1HsLveACzVAsJhYFEdExLO3KS2Rh1UmKZQtrtXBOWyYF+V4sICvF0FXkyv95P3YVgZaa5Y
258toN6/UqEpg+tNYV0f58nUGzx+/H3DGi3WxRpsml05R4bfgpKj5Az8AxRvnHPYaWKrKuAb0lmg
V7K60/hgZkAsm8hw5hR5McdKT/Wji5rxnWlzSsOSdxnta+Nlo/cEscADKKlOdqPgd0JK3RYTLQcR
oyIb9cMuqDquPV7LbAmXznEvziw/2prFW35VkY01uqc36yZn+n7o1zKbtlml/FcMiPq7d5n97Fx6
juLW914LpCLep/pZ0Op9Hvr1kATBtVSnYS+gtcpieDU63VPo4f4XDKTvUMyhvMnuq7Hyd2qFxR7m
7ZXJ3JjiNucZjzMSLKR+y2gbcDiIuUB/0N0VUf7qjCedTYw9RKlwf5fyhgceq6nVmgI7ZRW+6mZ6
0tUiaUgz6k5X4ibPBbDTFV9R551CGw8ASVdtdTiw1jR8SObuPQxycauZSxM8dX8JRnREa5bgNwmj
T6B7PRuS+YqW6aUU7Yft5TUgQ8YKuGVQfAnKUtTmQr0EQukeQLuLTTPwrAi2qrjg+hs3hae27kQ0
bug8b2PJKAQTG0XPtHpb8dpquDtG9/qGUfin7XKnmvv8rS6R/dd+lXfOWGU7wJzYnyKu9hwIYILS
C4z0TQMUyIgmNmsdzgerDBVCX97ej5H5pJXAO2HwGKmNohkYDRhTHD5nYLoR9p4I9a+ebYTCPieJ
nPk+QNq1utROd6lTusmBGRAVRu/tnrgYMvacqsF5HQzJIiSoP/icOueWXhzEaksIoJClk+c/6lYy
vx2pAMtDrF5kXTlu50nin/t2Yf7PI3aEtglsJIAdgd/KcZCMeo8CLjgHwcbABJq3AZcUdl2eNk6X
nDCMmZ5zW4SMvQBUJFmWPEtTckMEKVmzH12zGWXQv9mkdIHBd5XD79DU0HoHemh0cSsnM7CxcLRh
M3E+ejfiMrsgepBXWzgaWR/GtqO3jPytsxVoXj7l2CVMMkyJ22VBwDS+h8OXLliWspQpUgfwdq3p
DKVRc7OOTf6A6KE5L8k4pd99ZI0H+DB6ew7vVFYN7L0M6e89hcna5XS8Uwl0DOPMhLuU+hHqHEz4
kHoUCoesA5SXbjrPTd7ZZbz7slzbresn6aczS/Ph+Gjn5Pk31G57YHdXcSullk9TWka3KYN79Mig
euqk1+PZauzTCjH/Y5iJydajHTAzSJ7LRP6Rc/CYWO4RqxmiUiLLPwzzOujDQzfdqKhOH33uuwyn
3Jrve7HeYcG4MQ0eURWFxQmWJdDjLn3qhR4W3ohh2K+9v97POB3VroWMxqMkkvrVlQ7xVkv795je
3ogq62fRLOhS9TyW/BculMsmy9zEfWyJsd9Q485dLaTwhcAKKVln73n9GOy62sesoGyI0/HC5Qov
WtMOUOMLP+NeoQ2uG5Ou/fOAeGLDo531nSdWAGhAoJd009X1yHht7NgAaGzz2oelgURxpQf07gtX
vSZFkJoDySArH6qZeQM5WWiaTvnSJoAtqaTrexZAf1zMYaZj8FD3fgCKQ4RhzgtuJioD1hlNAJb/
CHGAJ+zb8XrKfvxVMK+uVuw7KAfd5G1tyyb5x9xzxaRbUdbaKBtP4VpIypvcFbpFNPP4xcr4hbtd
58C6A1E1Fzu3vIZBeFJTSo5TXb4uM96+HdEP5270KDuiOQExcQoj+qnpR3jLwwqBeHJLvcPlSi1S
arAIgGB1Phu/qcob6Dzi1GFAdnc1IVp8Ufgq3hnrd+4hTIblN45O5x7iuFMA4VacLRoX2sLDSEfc
qVk9At/8TMq5qTuYmxth90YdnZwOLu5PVvtNBiea6WZ1eZhrBdl1Q9jAGTG/UIAMjJRa4dgImw3O
cJj/VgG2JYJaBKc3DpWcpwbxweEIPIw4DxiEYdZhFBZtuLhmGDjHGZdU2ATRhz1R2YiyyOwbq3JZ
f3TEBm76UE/Qb7JyxSvABpHsLVkTKafBu/3UreRZgyj0i1fRok+yxlwnaVHVQgOyaDENhwYxZO5r
t93ZoK672KZoWcV9kEUCPDp3yKsmav+yMWy0Z0N1BFiKmo9601AxRuViOvnlYdHhnF74VnPZFjg8
CMzYLdm4kqD30diBZCEJQ8s/C4GDKG5Lm5NSmtOHGDeVXLzHvDAcrj1kgj+rFc0v6eBEHyuna6jx
9dS2BL1qWRybdlJPg+NU4XENBQkipp4Gwz7G7p+scP1NKnO8AIEgVEUoIWgYj5c0E7rXqOBmpCL6
6suV7peIYLSyGM/+tG8nLmfbQtaglvHA0Z1YDFmIF7eoi+2Qz74CesMFduZuTnItlVS3UKzkg/ah
qm6zTv3c8CbB1b5SLjy6loXJuSXZgxfdTRjtbvDU1dGR9x7z0Noq1VFgstCrJtOUpEONlab4QuvK
NFNQsNhPy+QS4uCiPjJArcsse8buS6/iOprS+1lplt2nblIoojh5ssZ8tZFUEgEysTKmBDD/HimO
ZIWWZOrsPcnCgXoBMyxmm3gTEzcPTgEHZdkL9Q8IKylzEt3/DQPz34BmvI0OPFFJpRcJZkGC+v/O
S5LpK2t6e5eTd1FnFv9k97f3839tsP9h2yTK/98x2lP/VSz/aoL9+8//0wQb/kWcPXLF32ZWHKdE
Zf9hgvX/4i7nB5CARMT0HFv5f5lg3eAvQdUnxkxcsp4Ho/O/TLCO9xeFDxExdOFHzv8U7/pvXwlh
+47nuzjreH2eDNyrQ/Zf+s5qD69lD/uVxsp+uuSB+PIJB2zxuznHlYvcNmOpu/2X9+a/+RraOJ/4
a/9PlJ0QsAxgg9quJ4nw2vKaEf7XHyvZEoxr9xxa8Vetrw1ZlOpUWqylu2uj4rAbxy73b2oyeM1d
nod1cE+ZNtkb7bpVe4Fs5DH4SCQGRWc0ONGSLkA6g/eu1hOJWFj1vLeYmaSd4NWj02iL7hihORfB
Ij5DgnnOsYlM25w5VZb1zsPyW8VBO4Ln00yvLw1sOHqFG9m8p+mw/CI+w5R85e6ww4cf4XQLuvFj
1Hk27nGXIczICCbMQ85E4NnPc3IE49TQb2NHfk+2rwODfirWyP3w6F5MD1boZwsvjdaUfIM/PXDi
LnL4HaqcONOGOC7Yc3rqrlpoxC4BW1ovagHEb1RwycbRN8WuD4hjYJE0oK16jDTlE1m7RDIHZcMq
7WF4zDPbvmcpw7wvIDx+orndWyBfuh2G1em2YXS5z4w/UgTpTMEHxds4OjldwQBM8N2UxEgZKz93
DlSOuJ/gjdEBnsCZCmFxYdDLbP052ZX/Pgtc+ZU0Pumlpmw+IR2Ze6B60/fQEXbdeLRPw8RTlDAB
7iA9sbUDZpzfgiPtFLstEXOIYRkn3dCSdojVgHTbUVzLAHBOAAwc/rZDqRbXD9eP9JqUlA4TbR14
yDk0hmwTPyW62FB5vw5TwYpv6agdHtSyjONzV4b8TCZBLX3d2An9dlmqrdM5100d18AZTnZ9pzvY
g+ewLtVLQABaoeN3wMYWXOI/uXTjo6Nq2VOxtgoJaNTpG7Nt1xWdeLOUlTaHdaQmHHxgiOvk3uTW
OP2ixGO2nXOEyENTp8slpzkvAp/gvne7a9dfq/LuoRR18ykwPXbcEwnmbke3dbt9T75TwdFCEKvv
+dGgv/eG2S1lOEGUmAcGyo5+aJ2h14dkKeem2soZKfPQU47Lt4UMcvc4t8i4DdI3WKZpN0npTA/Y
Sar8tWzQ/m88vvZ8C8l58KexD3UDJrd//stwReE9gqK5UltFxN+ccCTED2hos+0wMDRpuK4bm2aw
ceWAXhFGQdsO/B9uaqU0Paalj+wZ+Jn1bqC3+oc1G/k2Y45pPrmm+05stUxkN8RZ+a0rrLKkGZsm
fKyaCmvsMHZt97l4nOF2iU/xAU8Kfo8JqWuOhyWlWrSivOM6aza9OGARt/XrWBgeFdHMC300Q13k
b7TMG/0w+W5TvvSUonSx4TzJV7oL+ULmEVGpHd6P7kW5raVOZDfzZQcrkxi49KM82F3ZOAI/YVv9
7hm+/cH7H137cRrikRU6IRUgdr+nG+GMD9rsrXQN35zc1dGeo6H7gikjuKsJNd1SiXSkZ43YJbM/
Fspt1pp8J8cFM6wdHBQGv3yU/Y+BkdWBzPh+Tb1XZ6EZ1AOJ6fUVg0S83tueqM4Dk/XiofWEtR24
hXMopFnu4mg7eRtXirxjje04eESBfeEu8Z/UnUmTnUq2pf9KWo2La/Q4g5qcPk50CkWn0ASLkEJ0
Djjg4MCvrw8pq56ka0/50t6kKgeya5FSnAZw3773Wt/61pK8wfg6nwLkDtq5GJaxjpFGrm7R3LvJ
WIyZs8S+ua8dFkIJveOri5sJTLMd3smmOpVTTmZUGhBNvQrkayYww+IwOmjeK67zddRqksp852RN
2OHnViUXUT281bq6he0i9i6yWURk1r1VxCRM99G8i9cLEzOr1JagiJ3jXWtNjybXR3TJDCmzPNuK
3ETXzC0hJIzjcegSyv7cobfkMFcfmpsI8Jb/CWiLWoOn8pu4yJ5E5aE3XhhJEhGwj5pV9wkm4pMD
qBbj0BPktkvheiF2fQbk8B5DO2vPdHDwuJb+xRxjoe+Sq8WlTeeTd4JuZblMm56UVyLZNwNucTRZ
E0pMT1+ClWARG4qP7GBIJgkx3SB4ObuKZZTAwANLVfC8RDNQrRAtblXbp6ynKExIur8AvHuRanpJ
xF7ASBk/q8VqCFsiUaVtmYG4QOg2DucqqMpMBSi/j0Mebhay3T3EbqgIvgLduLAceapzF7xrX80v
ZB0AmkhoW9cAo6iv7fqgHOvKLdIHjwxzdv6FkTyj92XqmBskAnUqYbtkM24JAhwO9uiJu9aOGVx6
ur320xBfYh3fDElwZyt4WVnFzZTEw/M4Rnd2QeLP0OdXWLVO4C3J9inTGzdPWLgnwudSvzjSfi9Q
9LkzCQbyQwB+AYiGiyOPTMIzEoOA7nbPRmWRN35hqfitGHvGVPjrihqKHbw9+pAFWYvpYu5iQVvf
Ye3ZB0beOd0CDTPVHC87dDEjA7q5fjV6YWmyVFRZOzWR85IvAQeOoh3bvUJZdRydOjiZOiweZ2AB
FW8VSuzG6eAtbHyyp+KZIcWcI38nHWbIiat0h/LcJZN6qHXkvMZtlX6OLaXCbUgjv9w7s6L3N8+3
Xa9qmGiB+BSJmtyZpaxfM8ZkDkzOedkNVVFquuV8Z1OX7pgRl6eU4VG16QpPFfuBw+FDr+jDQ+ww
mdokC0Tv3sTNSuTOrzEHQsYZ0iXd2SQavawqzFNH4vlnxZx43zQyvyupHtkmynE8oM0PbwcnfrWD
luj4FKr5KpSU5dEBzha+BWWsnSt8KPj68UqmdNUoFmwyOEZ1VCFaLKPpTaWLld22Tjp9i9vc3cVN
Q5cG60v+TF+Xfh+hI4hdaKWlYMQDjBFlwlRgj+KPwVAf0kBbpUczhAxKumd6yvqmylNDkjuTO3Go
Ga4xCNIYaqEA8aFdg9ogLXrrhhM0M228UNFxGDm69+R63VaW0x+BVURvsT2Wp8U29lmUJRjUCNJt
x0wKMythYluIDTPbYsFRUNIvZekNWyqMOLiLVNDXUCAWbxf2VtleOy4yKInlmz5F2ZPg0ZXtfdvO
y8nlp7R8EiBxdj5BSHJ6aM9zmo5fMHIij+4L51OrHMwIwyLlsq19SPCbmvMq8tPC/9Qjz9qXWGkJ
WxytmNFVm9tP+IOObRwgja9afUrAsl3YpB3Tm6VbzDQV1WWQGv/aKVr0EG7V3IspegbPbO/6fnSQ
no/9qRxUfZP7An9oHR6JunNQ+NGao9FnOQ8d0+89W2y9xVKgtks7ISmkaL9bLTAnnwX0pFsGhrnX
yAOd9IDlEH6eYju8jFqrO9KBRTvlyfFCk6W38ZAG343U2ndDt3Yz0ja81AHzDnuSF0qui3ArxmSA
04DfALMUSmC6esSflQPaLLAtNyA7sJWTGZ3b+zSpqi+t6HsGEf3IsB9+9Q2SiMPQrHjQsgP4CwcD
yXoH2CT6qK2OCisFa3tc6Rw7wcj+bZZ99snuYPtlQaxoEjpenJyi0SEqTDHrjS0GKEsXNpc9aUFb
RPHZO3tq72yE1uYYmak7zxmHCoJ+6VOjCYf6HZg7lh44N2xCwTGjd0jdm3XDaXFGhHrWMoit6vNu
p4ngZJqPvJW2r3Uo3EU/akj345bcohkhhF1c6rQAl+wa7yXmoNO8+w20hK2rQzICRgzvtyXG2SfF
sd0/qCrEoS7psa8TxUTfi5GZs8ccnnJGjh85UeIEWazIHO2EoU1Gh4cpuBxYrGcffxTxO/30YGxn
pOU1iOwbMAZu6aJiSIFfMQDqip0YHUjsbRH/KHMYLLCN29HYhEnUa7BfSDTDbmwren3eOL8p46ri
EJcZA+oudKfb0OCgP0OfABsa6kDSqSK2Prrsl+BOktpD1BrG4u7YoSA5Q/erHiDZIiCQVX8GoD6d
GWkxkyGmdi+j4otqtdPuFu2MVwEQCovwJaTh1jSbM4bJhDGUJ/dujrqjtEEqAAg10Lb9PgE4M7Ko
NwTQN8Be5gJkCcJJfz9S7qS3GZc/3RiFOGUGqM3hxkWV4vltlR/dIXJ3CXfmyYuCV2x080fklbI8
GFP0wY5STG99rSSxt7V1oVmprwYomdthzMFbZPklq7pzKVBd34w5XtCOVfMYY6lmtku+pM8qfktL
J9q7IreoAdL8MTAtMwhi6vYNEsfrkSM2YGoicsWwqGcYsz1WKTki6rDLY92IRzzL7YU9eyWA06p+
7KaWGA010QW00/5o+XVzSlyXwEHWILUra/wGNL9DZE7CNdeldtmo5xibJMoPCv2Fu3mIDItTO31c
xik8BrVNoZE3bdYxMkz64TLgQMk8rB13nu840HjY8o+T244XNhphfUUMtHVYux1n+ruaDOIQDWNb
mebgdTSvhcfL86I5FaKKFTgeb2iCp7AX/paZiXcqaJWjjNEum/jSr6dKzA+J5AOXmqTHZALhXMHa
upYoK58Qey3fitgi4Frb9nJb2d0tB8g+3ra82/3Kd9jao3TGDYa3cjtpa4iJtKVWRKXW2JeYZgEJ
F8LnaqkV7NEtHzUm3J3Glx8fJfOBDyEhBzGkeUZbW1srFrA0iFNvE3lOdh6kaSac+HhwkBTrrUlk
/hXu0LyvBgJfwS/73cFUVsbIrg29EaSBu96QHDMvTWQigmA5Wl5Zuo4u5h4yBviZtXPKI++7tv8W
zpjwZjMDs+qB8iFugIwx5oM/7+25IHgw5YCxsrbEmO4LxLa7yfXSZy8t25cAku2G+Fvvo4N/YE/A
RHLhiig/oyHBjtZhMnwYTE+2H76Y1epJUMG3gKXoAXfwe4VQ+1CPKUVw5mLo2XLlAcwSgec+z9gu
wKUWyvvS2TraeZoNjjIAMR5S1InzKfkolxkD+Iu+y8eD1WU4Z0oJcQgLDKgSAKHfJUYNGdA+6AA4
gjtXJ1ABOyDPVjD0z2xuBFubzoMNg86us9pmZiQbK1SoCBju4yItr6Un84dq1YICy203o9IL3764
jLgsZwDv5aH1ZhA/SVgOPQegjkKhg9HxVfZIukc55N4X1Fvlq6ysanXORG8gM6ezCtT3DLTmwu5I
lNhHiHZJJChLOC95lZo7DbKl2hAAWU0Xw+gE90vExOikXF0/a7wU3bZhHbsyJQQ4SG01jXUWQLRN
BCKQayQ1wz4wDah6W5Df2xkF+V3hciYi7ssNP0uHeN0tPRu4we6CchVkQ6FXU2JJcpnUffRmFJ7x
K5BiuIvEvEzeBUba+hV8WvtqW9XyONkD4ioSCuKOx4i6lG+PbMJr46O7RzhUVv5liSL9QHJ29pyF
30MvNSFrp46K8xvFGRSyJsrcZmPlFgqR3k6HnRfwiE1e5bzQnYJUhW4wvYwIUn9uq+iB/RuejW36
5qthsouRs46JSlzKuX8lxsw9m6zmOJ58728hJue/GaXUX9gXxuzCWFZ0JzwH2zWrZfeYk0VNByvz
CkQ8tFxOS0ae/FbnyJktsbRwYW3zkGsrItg+IJbWjp3sGYGcPBfSATAPByx91aqhsRBYicNJKRkt
eg2TUZ68GDxRP4+hWwWHDA3TtAU0TWegnLMp3TtR32sySD2Z7aZc8GfLok6bIvPpYukKOd/kSzaY
blhNullc04sSVeYS8dYFjjonfawxEZis+8K/pugnSxLzQCnViybh5rLuFWnf2AVLRYxgjEGAwQxb
1M5C6Y/4WUU+lf3cyz2SKP+RodvC0LPlr/FMkiEHaX/hGSLjF2ry95+Tdbp+0LV34uaVd7Fiy9O0
xjdHmpIrL7CY2xVKedOxW28gTQ0oGMkGwKsMLHEq8y2tQdXcVumqNHQdsC1MQBecy5eS1KUIizvz
jf7gRcpacLySQs+wFNDXh3CBl72d40m91H7Ad6VgF0xbI5h+APOt3OqSnrXdPHpu3TPZSn1PPnYI
jjtOZAoDqM4GdiGrkAQBQrRDVHzdw+Bq3yoYHh4kHTqs/2zl0L/iSyJMmFbQUHW5vMoK0PS7uo2S
Zh8TuVmcbGNBd0dsXkx305pzh1KcX+AGZM+yEa+9HU9RL19aGEH7g+ltrkFIOkF/CJHj01RtTFvu
+yB1wuMcwIABnNVhF4SF1PGRdO+t9HiuE51Xperm1nIAWiLMLzFXYhSv+hcZwWtFVZYszaPtDnK6
Y7mEANvbsV9eW8y/wiMZpXxSzKorG3ImKba8cVh6qqsRmfUzhX+vn+oQJfSjA7pHHUwTNeuGhjcS
x7UPrbwTit9W9QtvtDNNIG/gw/KuhIiH8II2oIV7q9JkZLcYHW6KDr3ybuQ9TIQ3Zg3m3NCjbSdC
D1keRLV62Odhw0ecJGK7jesOBrS/6lJ4EgEy/d6vrqwQv3HXTf5TPgmXU6ooTlXgHOCtLNWDT+BP
uPmftpvVtNuQWjQ6CSKEiDMIM0U3U936WFCaC4Ea9OXPw4M1xuanyYFrC+AgApyIHbshz+FvyI7C
pG5s5x53reu1t8BgcsJVqxEqBZk4XX7wnAHA0p9fc+UY//qi/NvYBX0HhJqpTPjbuIJiGtgwxRPM
OUu90L1DZZFwN7x3HO927rAEZ3/uccqL0cL5IAdCYg4zrZYNgN32TppqZf+NWHkLtx7QRNvVYfba
4DPWZI19l2B2jFSLYrOftVfXHFzAWvuhNeJedrJDTLzOGRCEg+ctxJTzL8jC69v/5TvlyRRe6IM1
tl2PWdCv05jFcpXD9jFvOAPn3NsN6q6sbHe9F0wfOkO4gxcZ0uqbtH348zf79y/W8Tx4zoJ2greO
on595ZZHbcxrGBaQKCksSxle0DXO3rNAcYCImUAV/+JaOgCkf/uwFK0ijoJ1IOfYv4fTdYBeh7Gi
jdRVMrlZ/LGm7WTF56lYAhjha3ZAVbbRLcHO6lyLLkYvOOErsQfRWwdLI4BHM+Lhmf7zVwHx5rf3
JRzaycz8mBYK9/f8prrt3LJlQwcS504fRAXHrcg6ysXOLqgN/vxi6xX99YoLxr8rLlswfON5+vV7
j2eSdAGJDJsxrjhcET3sYX6ZMEb8+XV+/1COGzFnixyapLYL85cx5s9zvnlcioJnquHhBEBNPWvl
ct+Rpz1saWWwN/z55X6/kXk5d51xe0xImQPE67Tzp2lmjQK/Zj1q8PmtG08+5cweINOtyx+ZABkm
q3ltQrEx0FleqLF2f34Djv+3t8A9xVDXhUsMofzH///TW8iNm08lcyFcYvBknrMeE8O+8NFGM4G0
0ltqDh9rep8qpgVZX74kiyRfIkhb8h+HqLNpDpJsG280Q8WbPs2aBKUZwSF7ECRhuiHZHnVAohFH
bX3Sm2myadYPBDkm54yxuAREeoUhvcBCxkADuMY5N9sN+XIqVVa2CwbN2v9jLBOMmo2WQcJagyKv
bG5detN4K6hui21lTf1nkc5+fllTyLo3TCJCtYMCMs+nTmpbf0Diyfcc99BrHzlbsKEyuWE62BYT
m65GYpntRG3zzUMQqUmUt/N16zUJfzbAckjda5LgsgX4dJfGMz9t8W3jNzFeNKC8tRzniFh63YmB
i7G9jxVvvlmzSbSnuZSsa+lrqghHJwEZc2fVIand+TDgrgpRxt9sL2Or5DvOqQESxgzIRcMkea7J
dKEygXj+tHR6uYusWbOZuj5vIZAJUymX/ru8wjjDhi6BoknkPNa0nLJgnof3gESW5dTE2WDdT4UH
yGBuAA4de3QlNCfgGTg7kGmgcRtP8Hu8nE7S3l3aekY7TklFAmRGFVXCyOoP9GnyozUVfJcJ05zl
lPQIZi50NbFBV+QLMM/7Xo8ELV7W89T41nTIPU0rta+nyT5px9jV5RQZ6AE6R8WCentW7X78/huG
3OdFyKToix24CGzOU5rn8YnZ3vcvIeJDR4zBEcbhNJJXCzV+sTXVmPUf9BSrl34pNMMbNSV0mk18
AJ4aPbtex11T2Mw5ZnLVSHrUdbVP0Ooz1ScVaI1Cx2bLbCGsi/nGCX0OkLIvZuv8o0oDyDYSeAGM
GS3tWO18OpvfHAyXeKhLGAWpiPxgBy11kWeOTfW/2vZ+0z64DvJmDtikqAn4IqGDMOPn1SIO4Zh4
6NDx7+bU9CkzxTs+I+uU8BPUjE6b3RRi4BL8eZH4ffF1wgjloR3x+gCa3N+rCddwPkyEYd4NH5vw
OovW8q7hdPvhz6/z++bqxHgvqJfgt/OSYgWp/fz5GEVlMcF/NAgILbn0HMp8Ht516ivr7mVMc+Je
/vyK63L+87aCloEWGpLVQEQOWrLfXpFOLlaHouk2PlSLpwwMyTup3ZhMsiJGD+XWEUdludi2uEww
m37SPIbf/vwW/rbjxEhtQoS0PvoZhAK/CVoMT9FEYDfE3iyPb6c5wcibTt57PHc81H9+rb/dQLxW
wHdMLiUCDSdaS42f1vpsSIG8+NEC9aUp34IgQd7tZ5IfxGNDgnknpq8/FA///uuGISWC78WUCt9L
nJ9eFy2/a9WYhje2EdOHBodjTgMvunNcB6mJh6Aejyx31p9flQfyt8vror5DpRQIGC18wb/HgbIX
1TjpHFIDbS1vbbvvz7NvYzIoZwmVA9Nu+DWPyulbkDfO1wCarsQMIvrXPvNyvbdAL311iWV090hI
gsuSwd68QyMu76Jq9B5VHSEJnWg6bnIUEE8xM+LXKnfXdKFECKDwNN3YAceZ/mKeK6LP03F8BZu1
KmnyeAIvFwfNzjXx/OoFY99urQJD7xWLJpOfNmzeiD222uPiuBO8DV2LD5NDaDUjvi7NPzWxqDSR
f34LghDQU1R5R8D07B8D+7W1Vcy3kFCOxLFfaFpVw3vsalaHHuqUOsOA8ZEKh/VondDBsJhmfkHI
dDdYmJn878f3uFP8vP7e87E8yv1riGyLAGqHA+xMwmBe39i6ST6WUeowXUW+aFf4UmAU7oFcK0Q9
Q1VxFHWxUG1QtTYu+1m8fEhR86L2ED4akkWxnEvGftctkkSxKsFZX1AiW7c9Y/t7MurXN5eull9G
qV8LXa+Nrzy2b/ug0nwQ1DO0gmf2btx20zEopb+igpDbOPX4TUoPgmFYjin78SxQ8eP2CG287QDR
N5D69E51agDBq+qZxiNgpeecfOHoMFcDsbFL6n3qVW6eAmx5lAekGKmz1XjBZd2lOIHmDJI9ljUB
T79Yb22NSO7EFFmEW9zG7ExzgW56K/CokKVULmjGlIGh8H2pDmjaERvN5LC8+tGrAZVV9y8qM+ul
igVbtUpzyqQff58BjUgv7Ry6zVWuiSi6iugkfppAA+4iEcJ90vMSh7sSUseLxdjkwUf9QlPHh/z3
GbVKeVk7VgPJWVktzWyqz2MwxwGcjdjog4ynpCLsi1BYOD70hQ9dpft2jzijqq5Xz9lI2lboO7sA
3Q3JzdDn5t0PVcrSzbzlutYpHvNK0EiWMzsaXWlwHKRK+GPFYGy9uJjSvWWrQpg7lxhcp+Ofn/y/
P/cBVS1QefSBoYNm8dd1rkYmF+Mnx0AH9bja0EcsrbtGq6V++/5C/5aA9OG/kZ20vtCXRv0IXPp/
IxaJLeinL3uNXfpnnNKa6/S//sf9K5blf1wNX34NYfn+r37oR63Q/ov6BFIqTQgCiBDx/h8BqRU6
f3FcZNcFhrpu8qt8858YVcf/y3Fsj7wijtZrsjkXde1SEIlEQktEWbA+lOwiwucdfg+n+g8RMV/d
fyoq9n498fDGOEQi5aQlQ2WPivW3MgoDl05U0oPUn71DOLMQ72GZq4PdZOe4nYIvVRi09yaL9ZVE
WsGE0uvlsZybSx66+l3mAbTESEfzXU3sBgO6ygdLJVJAm8bUFKMIBXYLdB6UMEk23LpTd+VVsY9O
zo1f6yTHEU/j6aOVk2CciiBrrznlIbASGkgYeDfwwk4124fKGud6Tx9nfFpEfZcT+E0jG7n+adLp
j0ro37qT/4uJQuN7p4funVws1f/jMNRfXxGg1f8fJH6tfaL/XBO9e6+aLx2f5cs/Pr6r4U3yH6R/
6ez9H1us+s3Pcun1N/242z3nL4RgVJGgTBEt2f+hlnYgBsMiI2zII+N6vaP/770e/OVFa5kbkoRD
feIIbtF/3usWN7sPKN2jShPrAxH8W5lDyD1+rXFBFYNlQo/trP9zA8bxvy6GaJugPxHxtcnnyeDK
TecSxB30RdVAW+o5xfe4ewANAKDE94WaOiGtxHWxvFgYYp3QpBifZVxg4QSyhCYWEvfFCHkQRUhc
yY4TD0kJR57e6AOZ0u1rOAzpPS4hy0Y9hYtlbzAqMWzqJOouAj3JZhw9ZV8gsS0izLVhC5fbyZoQ
p5gtvF0a0hrwkR8wPYsHcrmGeXKfGR2TfNM1Uj72UFyI0/Nstfq2UyZb3jgtdDBJj8kuBjNqhHcZ
Sc6oLpbwCz646YUvXYvLpgyZEEx1I78m+ET1YWya7HqwCwRwugzX9K4l6s6NV0C46WYc3bSzTTPv
CUa1RxrubfKYe3n9JfCDZTiNgQAhOJNC4cAR1/Khb9jI2WtzlBamt+rPg7/MIXxRxz3aGkcxyeAK
rv+kGQ/HgTb3Vjlh0taanM9NHZn2ufWouvZwI8Au0GIP+JMWa7rXFLLzltHVDOgF2CelKl4REqtN
bD6Z2sUU5OOOQz+x5PKz8JvKwV7X8ToRI+dvs10yi4aDj+289NOPk7QW/6QRNn+LLLH6Est8nC5a
tHz1iWl+vhzoPqTkPtNI1NSDfjPBKekC95D3luQbcYvh3p5w8+MBhw2iijL4DKRIqg1aMfHE9Kwf
j5TP3lOT9P2XEgoPFJZosi+XThbvXpeOT6NHUjp3RgLqgHxR9y5rfP9rNIwtNXWe0l2cYh/cD5Mq
hxm88lDkAd3vQP0PRDpvnNFxwrtMJ23PIa72IYNWRgSkAJc5kszrspfQv/wqjeJdBSNBEL4rgOUy
4fOOYxVYn1s9zTc2IUcL8hxVZ/UppIUCWzTRxbnDAEpA/WjPtr5GhkZhjBoI35cvhwT4GvV8h9YZ
lq2k6TX14g5dP2p1rkTd2VeQcmB9bKe2CpKbTrttsh9tnz9FDDj7qe4QiRwkkRrmInTzEjM1hwsY
frPr8zljvyOYtCm5GS8XFL8jQoY8WS6SLm7sgwKvMvCO24FRnawbkE5t6TZnJSwENgU6ZRRjhFD3
uxCNj31t1XPgfvJgPaT3i1fnkC7CwV+FNWIxuyHJpI0MWYbLdkTdlnyWCMuqp6ENXXNjZ5xgLsnc
KIJPdZPH5GmYiaQcLLxUWm9LWqjio4wIrQQNwAr00a7cibgpo5L2aE+TMTjycE9iUiCHZjetITx8
YahmWAkGYbw9daWx732UO+sJrMCdWhdJd8tIHqcCwS0DfGZ6iMELYbZLuh+ISu13RGqHb5VfKSS6
3lKHL6nM1xDXwsgnY+Gq3zJnxnmfYr5AS1XN4moOe7OB+RzY24rcV42tv9fv/lhWMAKjcq43aeWB
DQE8O1m3kJdW6xbLjEbEnnnD65z5y31SYLzbsu7i3iQ1ROXXTkus2R5kQ9V/tOuwxEveCP8uMo0o
D1mcjHfhRBQb1z1jUcJkYgo+DtyHPAmN+Zaivzq4ycjTnMuiBijkcUmZ9HK02SSB5d6zPxXVPbPC
/GNedjR/ypoIJLjhooaqN6YjzkIdLMmBoJHgDhBW/2XJxfDJx9H1hSQne0DWPZk35E9rTgbDk0ph
OM6z6aV1PabK6dRXxckrQ7eHD4hXbjOEZL1v0PlG0FtgwfV3cb1iefB7AuBjZKTJVJhzvixrsE0L
5Gg9zON2mW+5BzBEoggh16Js/eqauGeIJlaYIQwgvAomZzzI5lZjdyxLBMBtPH8jbr0qj0SiiYmA
92QS21HIihCuJhfqiHxPnktVtDVz7cRPcK3rEsYQnaH9FEJ5It/JDiE3II1Bw8iYDWG4hf0zzfL8
kwbxxvQT39+mDh314ocg2PdmrldrdSj79mNrZ+oKQBCCcnyH4cQFdIn/XuYFK4fkcX5y2hjjG4Qz
8skGNzcvdVpE9+S3g6dGDgC8C6N2eZMTwfwNP+A6XxTp8kAYRG+OrcONd0Jsw1kvERmC1YC530OS
ojbf5ROiWsSCxQL9CVtQtPXRGyBU9Mbm6LVDrDcQhHirnOlkvs0KmuAHGNt0nJM65lZawwLqbZYo
iWAzIfKYPqqY77JKzi9tz0IN168gkQLBrMfN5Vs2bH4vyUJmSr3CvunR/d6SVRw9Tl42KI7JNJDh
WNCyRoy60risPmZ7nljPNok3mGqfFbPmT6uxryqF4GbjF2TEo4zN+3ALWasLT6WZVLvLlT3WsA6M
hRhw7GnIIxiLjlNgC8gPhRIPblNy/QYOoB/pUmvyERkZvEl25hppN6LqbcXE+kOPNyrhLO14j6Na
PIFqQPa33BP256INYJwLBYACO3jgvlHRBNbB4Ll4kbWp3rBsgsA3Pa0WyvmW9spQe9ZD1vvZp6Vs
46/SLQ2AEcqDcAsmnjcRtHOjtxHMU7bNTFwUIa7S7dpaCK7sruUSDs5QjpvIDqu1rw8OM7bJoAPb
ELs18BvHCu4Fzwxx6NAZ0HWnigZ0jyCuuiJ+Da5IVznWe5n2YXNQ2hT+IdWWugC4QK+18Z003OKC
jT+NMenIw4TbZSsQbbK6o1PEJCVLEChs1/kerfDwIYF9ro+T8lCwTZrialMkaR0jQpQoSMuUtamj
V9PuvawBMYpTqWp3qJNtFM/K46/T+hPkNDarwiVv0RAcymnKkkNa4rkxsRDq1JcDBZpZSR/HJSWb
6WbJrfll7DzysYJxXL55HbORDf4DMe2D1iTVVT/RlljvveUq7Dz1Fdi/9VyiLnwA3a1CBK0mfkOw
UBJV4cr5HeVnMuwWbsyXhITm6gD21rsiCBlcjZ5pYBLfVuWnEdrHq9cNAqqttHyNssazuEeFXdSU
tKSDDRil0aO6fXQjx0EN23xiMdkaaYIBeRp4Yw92oEuOYpuc7WAkVqftRs2xbsm/AgmANbjkfXXf
w/r9HJOB+TVlulDu7JH2HwRTL2cenhr0i3lXPw5ZPb9z1lcfyFZM9FYsdvzQRXF5bo0hj9oHSbYV
jum+sCt3d40Kp247Ng4m76JTxVMe5M43DMjLfdy0y8nAbecdt5b7GRx09XGwHAZdTkMaBFE5HF78
nhgGvug0fmvlmD7PEWm0RAmhB8f6U7+ppcNFOJRzfKW9kPoqIadyTTvsxEvFnQIae3AA7CI4L8Da
G/h9tZZLt5p85EAdrMSVAcoFUigtphb1vAWU264i9Ra2rekA9qvI26CwVg8p9pkT1DncJTUavQ+d
77to8N0OazeWlvieIBLoHlG/zBcOS34K9qI0z6xptsXWIxnl1yzcqPAWL6Jg8voRIbYvA3yR693i
liPt1JZYpXJPu2w9JosuMIcOEMy7cvvus28B8tiGpkmKvSFlsSD8VFvPyVSZL2ET2g/ATQQqT00q
5CanyH+coTfBqIdH0xxicAynhSwKigXZxCngD/C3TC2nEK/zylTYkPybI35KaB+fVLBAMnENYvpt
7nRlDTC/1Jiyiw7I+EI2J2LniHp6C/IzZK1vIPFtk9kXtN2goT0kWIMMYANfnfknyROOOmvFnMJ2
ZvxI2iiiLLgg+xQaiH89SUaRpy5e1oRVC7AGXo8xfGaYixycvrHCBDFSsSNxxB+3KUXN5o5koHmf
pjGM94mh3t25gtb/BmQGO4sVesWr5i6pNsqb2HyAB9qfJ8twAiR5vA9ZHXCfb0QSaSTjBCkQQ2gm
7xPXWX1wSKt/6YRFbNgwdObGsmL5KdHuQKtviRm8aV9AOSVhUBwiLBgLtBSG5ztOYCQjg5Q274td
wFBwhWMXKNJbjRyYc8YpaeIh2GOTNfNmqQOFQDq1XaQPHPWanUCXiUQ3CTBCVtJZAzxbiBYHfzIV
U+Gk5WCJSQntg6Wlq07CrjoipAMGv7R/meVsIPEzDQSKSm8Qm+LEpclSZswycCp17OcJUbTjaHEo
CsZbMP30xKkjncl9FD4g/I10l6ED8klL9CjjvrqOJsxvuC6h+0CxsGCYVgFL2U4TsDURUDDhyRxq
DM2AaBxJXk2YILhRMszDe+kVYLM8K+VIGpklT0mnQdwIGj1kHm8aHLVHmF8JvrumcdRu9KqwvgAc
ICDZA1ss9sU4s6HbSwA8S0EbGHYBO4sH+2Cq6yPFTP9AXmZTnpHuC0BSUpUsGaWjIFAqxSo7pkFw
E4M9E7s6NdbHqaK0PfbdUDSbmdjN+HqYVwIhxqUVz2ri+GvRofJH+7ieh5mpMchWnDYkPoawn88l
qYb5Sfp6fGxlOVi4cVQMZS/uXfeMayZOHzEja3uvoDPBOJilpIDNSMvdzAj6e6L3bMIcl34W7Q7w
K5ngcco2tOlbSCvHVnJrHfD/5jSXR1FQdnqS+9fHiUscgSQ3cseRsMXMHCR0Bzr8d852zOQg8Bfj
aT5nXp9x6qkkmRCS1Dk4X1GWRqeUjbm5SYwkGHkRqaqucRLm+Yn9P095vnWYIYl0Z7rxtmxqWPRz
xOwaVyRH8wkL60E4OZfZDaxef6DMNmugYdy6XxPEieqgiJqsbkB5LtBVwfm1N1PmsVMCaFqKYxGY
KjupMcycPW+wbA5ll3befsHhKrca8TneyL5PmA1yQPxW2GZxjtG6ve+QWcXemckptY9eIFbdDpzV
JWzMXC+7aWkVYIeZFvRFDO8b+107o8YHjO7mB9+MIIZGl7v/ridiJGdsUCbBQYkicrC7AKU5MjdI
omEX1xSD4IHbThxGb4CIayYig25BzNkjGR7NQLYDa4S8ixvV5Q9J1EqFLhbp3QuwFe7HTU72ZfS/
qTuP5bi1Ldv+SkX1cQPY8I3qZALpmHRJK3UQFCXCAxvefH0N6N0XISZVZJ1mddQ5OtoJt81ac455
6mcOm0dXz0wQTeBEx00/McVPsq+Tw8BbnQG6kSYmaazhwX0n+1gjD8PpaPqACimmTcURFw8HoDzp
80KRITsmXP86n7DdHAEAa+06r/S59LMRwumaM7xMvCq32mgnEoOQJZG1yE1dnM+IxqIYeIxlFW7y
I5Wl8uzYeV4dZNnMjkfNjxz5iVtMGiqV8fZY683UsqLGk7Jtp1CfQFOBvtxaOnLfNVlaYM512Rca
alXbxahgEGzlD4POwxDowyK/aekmra1qtOQ+xl/V7FngO940s66tU6UbUXLq7EKrmNtnmeMo0itt
QxoiBJ8ewZDAU49fBLANt3Kr04A8Ks7Y0YWJW6ukqxKiCO9RO5wSK0teBpCTSPobiXobDBVb37qZ
lXxVdtQcPCTWDczIwr5RxzCH+oEA/bsDiGc7gwd0IDxniuWP9QypueAX48soTLaEUcm7PuBJvYs1
NXDw+yUjdkyRVTyZ2ZH3llpCJ6WJBTSB8mMx+QkFwdivCcFw6ItpDmmH8ZzdUB4gDMSkqbSn9FbC
kQL9S1etSfJvzjgiJ1IGt72KZ6BLG4WDLtxkx33EdDVJgp15a9fkNtnftdhIf0wQkxXUPA49/UCZ
6PuR39sfCFSL61UquM/MltQQWc5zzrIjMU+LwD/DiiJy1/2eKS3eDpSr7FY0NlssJYm1OLnssvnJ
xw/J27XrCtwxVqzpqY45H2C9DcfHrssJIqSlReYDO/iRrWjaDx1tdUwBXXLJx1TUWPf6sR2uMtnF
XbaNyxo3AZlcnJz1dVdEoeWR1xNnIyZQi3PbNui0sd61vCXDFdUtvLB5MLK1uKk1qyRlVdHcXsG9
mBspkQdujkhLtTqTWq0CMl/eqam70KcoKFm+GSQpqERnpuvOcmaWIQaaWlXYuCME4BhZdKNa3Gtl
DuDV0UerQ19O8DehRNSL5KacajWYVg02oSnDYiYkGWfQtih1YrLqAUTWsdKxAriZtctsnaQBLE2W
PHAW7GffSDnARbiSqYpviV42HWikrT1rL0sgUX8iXSF3dkYUmAYPm6wNeMJEh/5qeiNgh1pnHafK
iyEGS7qlMKByhMkrBF7scd02YrqAaud0r5GLXf9SlTUnO9iVak8iZImsEo26nWM9Xg3wBCDCdVU+
VT/wY0zB91bgxbjHzQqqdhWrxKihRyotCmPkwAN+g79D2pfxzIY6au5NrPIJJEfhRD9FrAwIP5m8
R+vOltjy125exhJKUOsC6IsXYcB1yKtRnliQAizDwNwlOTda1ZK/kVUH0lenhzrSxmTbOxADAUp0
9pVaLwXeBN7KylCMecfRv7K8Sigganlw+T4oZwtxmEIHjUS9sZ9Xwxhlv5A0V7/wMGmPrUYC7SpG
vFP4emWwPYyxC8A95rAot8TDJLTLtWJW9kZKlJFXYzU42rKttUMm3bFEYu0QjTNoBt7KEUrSuHUQ
LyNzCiX7ZI1zOLOYIqe7RkE3hjm+GtqDPndItBzuN3vYKnXYFVUFThrHdeH9NsTCibV0qSZRHlKr
Z5dg5p9o7E2XWlKq3En033C/NJkLf6LCNGOr48OGv1xGN73gX1oHg9JeUiYCNTVUAzn1Q9nSfo/N
0bwpADsBn2jpxq3qUMdfAgkx+0nW+/jYzC4ZoXEG6GOF42KkJT6QrMOnHcRvGlVQLsGOFPLPa3Ok
CCDGRnh0L8Jm1ZZO/1rpLcGnVMvIsacpr2ng54b6uSx0yQVnvTglQzv2ntZO2ivHtHBD0FIKZxEF
GrYD7OZza1UPuD+Bl6HAtnuvbUXD2UEsvRUNyAR5NdIJ0f63Ac6LweE0PupaBUBTzvZ3AkER/IKM
qn/1dmeRQ4yL+Hay1RY09WzzmmFxlTscj8NpUWA2/kSJ/WRwQCk9DnnRr5Yt4olyCHenb2EFtu4E
RoNJjXSGXmnMGyUOAXJgbgqYdUHC4FmTeRJvZO10iywuxoqYKeXwlJsqlr1eGvOla8cYqQhqZoOp
yICd6NwTRrYaUGQbXs7yl0LizCh3pEntvCixCxqxVCUUvTBrf/V6COuYIhEpkkwURyUwWb5jhMSc
0SlEs5TFUwGyPXfSb9jSAzAX8ATr1aDAmgxovUR7F13IQBsK7b8ntIq8ZgOr6eXoKthr2sRIfnGO
wo/BIWIRSyeD4gNaNr2kdywBuEAq415gRwbc5WbxGw5DMF3ITGjXmNKkvmLoCfvkhFyPmewnlHL0
VFIj8ciHqwxfoUqi+TWzX3Sou7Bki9xSQCK2m/CFRoWZuULZAu1irnA3h2GGCLbESdxu3NzBO+cy
LRkrqYTs9OmFwUqhQkM7yMLRhi8SY3XPS2mBjx909dFpA3fe5LMe3erg6XiLEkTLBCYW8U90ZIJy
CCJ9YvbKnuM4ZQxDPdRSVq/uWI0PGl8SmbqB1lzJDvj32rZK5TYD0w48yEYjtFC26Xp1mQjua0ML
MLuHOgmQpO1ymK9cmiBXbAmdWzmWneGNWPCX0nwDYSik7mvvZiu3MJJlVfRMNx0ZElIpazcHxiA3
qK61Zq2KCmBha014dds+6fI9Zz9xx8nNPgQhW2S/wXwyemogc1CXI325legTbV4npLZZa73S6wSN
Z9kS29ZDxcVC1P+0l/Szk9U2gAeFuhSAKcPQCHKcsjuh/XCVC8su9Cts9CMZAUabPFsg124Hzl/t
1pBGHR8bft+xchIweUMXzI8GbSe5ZqnDbAOgTr4Z2CDJjCCLUoGFq0IR120tOvV5U75gF6hSj1DB
5rHCPr5427Ly9Z8LTv6XbXr5q7hr61+/Wvr0/wea8xZixf+5Oe+HVHL+7MAvf/3fHXjrX467VAoQ
FhI6g57+/8tNhPEvi2XZRv4HOkJTTbSX/1ab0La3sI2bjs4T5Rhm8j/9uwMvtH8hk1ysDRp9e01n
pDN1yWdqk/diE2T1/BsYVQzklo4uzHOFqaNMpVaD5mAFID911Hd5mR1khTawknQRm00V3/9xY27+
n3r1P4ouvyk5bzT/9Z9LP/9PTevvERHXIOU3dH7+maAUTCKW/5mYtdR2LnS13HKMXX8+hLaA987G
QMtsc9/QVqrcpPeaAk7qMiNiAaRV/Ro116DCFpHVBWd9dgeKZ6hXuSg5j32hlf04LiA5njSLC4Pb
xrk9I+66KUpVxi1a3SOtYqvU2lUZOhdIZU09JMNP3orM3DrW98+v+Fw5y71EcE2Os2HZ3FJx5gtB
SV+G0wTvtASDwFTATp5TPXEh/T1o3sEjjcb84iZ/eHMYkpq64BajrhLnpLsYbUEedgzZyOlHQyXv
YCc04hHw3/Sq/UCysXuiZ5d+oZr9y7AuY6LTBeOnocB9/2ihs1R2CVVnXdLWJZpYEz/IHGj8YEz3
A4EGunsw8Ii/fn5/P7y0Dk5b0zV0CHsoss8fbAWRuEqpM6+p5APp6rQ2e5oygh02n4+zKP/evbiM
s0hiBFYqVDvnimCLPM66qTDYo/9akO2bER5+qRYX1HK/uJHnwm4D/L2GQwzXkmkxL529MlYIZN+s
BB5RG1j/fDUKPvj5i0E+3rdlkEXbDKVAs84NRBJwS6kpSsKGKd7ErQ3icxj7L2Tjf70SOJBCt2j9
Imd6/0pg+U6oo+kJdboSJCzMegTk8kUnadT7/PH8baTfwjzNALfoaGcjgapN0HUAQSPzbM3cuYbw
s+bj++KC/nbXDNNkucDXwCpwNn3ZJXQFUFdw20R0b5v1HaWqL4b4Lat6/6YBqfytdkeyhGPw7FKU
QeukOvJkKBTUa7qy4iYLqnLX1+UdPHwvLAZaSZPWQa1Q3JTyPkBVzJbqSdS9BlCgNVt/DAgm/ce3
GB8qL4ywHV231LPvGwYRvY1wOcCa4BJo0CPmoQLylbNNey87Y+Fz0OAuPkkHIajlni9DrYpFs4mh
bejIDmrXHmluJveqm7ENT03FF2r5y7VL65tJn2CF+IsCjai65kARNT1W8Od2BqasfWWQEmR3+lvb
6Wz6QS567BbVn5/flY/zu6kv3kJMszqkUv3sjbDs0Mhcw+auTHfZ+NMmwHSNrUd/+HyYD2bO5a5g
tVuUrzYGZutsUtDcuSdg4XcALPkNsh82AyKhK4e2lUJEbwM7uG40EjcmMWJZ1in+dKnofJx44XZS
0tLy1az6YlL8OOWzb0KWu+yIMHKeT/m5bIQ6dQ2LmxKunXoKb0a3f0nbXWdi6RqwB1Sa8sXqZn6Y
iBkTeSTfBhsw5MDv5xSqXBAfEg1Yj2HD1+TsGMXFISjbw+d3/C+fOmsKs4nDpVkfZpQxlg32HXIA
0rmw0fjlAXAJ2HqnfzaMxSaIf18sK6cG0uHs/Uk0GKBdzvsjpxDdUKQHXjeI5ouLOV+9zkdZLvZP
Hw3eQz0vaOLiXBSITkKSyCkDXYheJ7osr7svXozzh3Q+3vLf/xiPbk2MYYWrMutLQ4M2/ah9deP+
OgSWavzN7Lgt4/w9KFUwmC5DuNmRw90KKiTSh6+cc9oyq/05G3Mli72Vz84l9o3TwvsrIXWlSxN4
bWsTONmxQShAXrQcv/V21F+pao3lp2lUrCeEMmJkbjQmx7ns6Jp//p6czzO/f4cGq2b53HCwn13u
SHBx0ThTug6baNsXAELAxjP94bRvhdoD9iy/eGd+r5kfLp2NCJOxqwpO4O8v3TEH3YSDlK4Nuxs5
5+bBbd6NyHgsomXmuE/uwIKY3kRkhof+zrN0RWzIiLtJCekFRHQ1F9UOu6umWdU96bpXn9+Rv7wA
BsmxLBMckRA+n71jdNI5nxArt4aC3LyC6CJIxgWLJgK4Sl/c/a/GWr6vP97nivKqKRJm32nh26j6
T2sizCguv7ik5SF+uON/XNLZHVetfIgGQENEzLnOMSzkIY2DNSzX68mNT2C0BBXF7oVmR+Z9fjPP
Z7vfr9fv0yt7NfbuZyPPcdqail7zmlt0OsbaSi9q4Xw1p378mli9xCLktOzlMs+t/6zB1BxjwbaG
ujfwoXyHEkJB5kAKq7Q2dRI+lEO4c4Pi0HcRjfLoi4npw0GQrbvADYJHH/qA7ZzzAEIlXwqOCL/H
MPxpt8YV1KU7tQRR2+XRtVa391SUvCbWgU0H+89v8oe36Gzssze2Bb2lpgAd17X+OhCiCbJ2BXvu
i3f1tw3l3Vt0NszZy6rJoYS2EcFrHibftrsdXtSXljLHyhLyYOWhn/bTvsq6vW4rlPSA24In7bef
X+zyxnz4FTYZTiY7Oh2b9PtPJrUrCOINj5p+wU0V9YdYUXxFS+70LPADuMRfXPbfxlvmAWfhxS+k
9/fjOXYwwdqjkxpBFmPK2NJa9+CrkSuzGfvyi9H+epNtIbg6l/oRB6n3w0UKfbwGETc32d1FMj5E
Zn8Lk/wAb+5WS9xLGnpyReLOUQIZAzbkQDypv5qjzzdgy9tsG6rKnzZW6/MNGHHGQze0Grj2qDC6
+7YRzFGz0gD1oIZePxYoLuVdBvCg2pCjI83T5w/5w7TBQRjYMBMG5Rxu6tnupcD+NBOIV7FJGo7c
ZdoDVvQPKyjLYZsFCMcLBQ1KcmcrMPXuvBSjWq/lmH0zyaEMZXTjtO6JRvFzG0xf7C//ekl/DCfe
P9ghjfQ5CunFY8gkcCytDmPf3X1+25Yv8OzbeHdJZ7dtdIyIYgP0L1ZWc2UNNTnWNgYDvkbmhC8u
SGOpPh8Pxxp+IOZb6lBsaM6+DYTgDjRKGkk16b6ERE8CF2ZHuvRbNyOkQUqCkcNrLCUNfLcNyjuI
KfUS49qZaKznQKIQgWdgIit1EnnthEEHZC10IDTBoijsg5zgudMxAS91J2Z7vMoGTXmeCtW+0Gd1
Tr83TRVEntUahMmVHFpWxDSV2JFR7DN843S7tK7qGwfZIOVpJxbXgdrX6QOYqlBj2ujm4zC6Jxuc
rt/Yiv1go9G6HUQ0YGYVzeDsJuKOv2lu3JTbBmTbba2WOp14YLyg8vrxkdJ7z5ZkdqZrQ83z/UjV
3VcrQbIwC+tzmIXyUiCqvEpsmmWo8uTOSNM302xmY9+Q302cNwKhCV34HGJFKAmDbGuDHtWUhSFk
LcFJdI1DVlTboECfM4FJfkFpW29iVxOHgorv4PemGlH8bKL+GfyfoMsTFMdAWKGzWsjC9QFOiX6T
tgmB5m10MZhBcKi0FIRaapB3W9XWk6qkc70zJ00lBqgwbt2RZMkpme/QaxGKSO13D9aaFmSK4AaX
1iYAxx/stca1CRIgYxevYURaZxmUww8UbVOOTKgcIHniZ8712L5Gyipu2iCVBAOaub7peKIeMfZz
d0f4nXgwW3KtKUnF0vRGlPj5Hq/YfKGlEkZLJXJuXO6jLurilVJXdDoaNbpBaXcY8ImvZ7hQlaNW
21ym9rNVZs0bLnvdn/r6UmtCsbblDIB/qm6A/Ocr3kwoatn45lg5O/woXdo2UaFAl8y30pwOAkDa
as4M66dEx5PAf0TvnsyZp8SD5duzTX62MEL9qspFeqPZCujl0GqvxzhWtUu3mn/AIYEwwENDdBNm
3GeDINoVTNeD7hZvOMSmBat5Uy51pVIh8T3BdDmUBAMXlWo8pc38w9Zj61uS6cVRawa4h8XyA+NU
7nt0DHuQBbO2tkJlL6R4k7pBqliK2HSxTvmShg+2lpWSpQ/JGJKtTbAaeC3AX51xCiKADg2KRTWc
lMWsfT2VPGMmJm0Ftf+edKISrfskD7bMezJTFVLW7Wk41MuCr8xk/Uj+KhKCTlzHboM8sizBY3ZR
6UPn0jbEaF1D+SEz2pq03ZBTQsiGi2ys/DlT7wmX6PHYJU4IuGcpe4HZraDKfS8AaKGYzztEh9Wr
TtYQauhMXmInnA9sndJrdDn6z2HsVFB/VmQcgnoJnL2gMKcNa5dAT/fZHqcVQu9rKLoPufksA3/o
tOGh5PUoblFJjKXvDF2xKbK4AyOPOp4Ps0jvBoWmyUrVKnHXqW/GLDJPdTrPwnEBnvAbCouXUOE1
GzUVE5vSqB6Pvr1POetfNEmDDzBAnUK/1/KpkUfpoWVqq3poAp1SbTrFEq9NrFibuGrcfR4yK/jh
CBAh1S5rafh0n1FSI98OXfMXfoeLJjMPaHA2wyT9uW34gFLDjxCv536fASFdqWLu1zoCmbXTlo8h
Ul7Pwha60oDPaUNSg3xsck6ywI/mYd4aUbQzaMMXs7uPcmNlqO53sxMbJG4eMmQCntHMGOjvku5p
JKECFyLDJR4qxvZnB8Sw5JCyazQLQa30CXTYyW6X6ONKgxg1qMOq6bFqrscVJsah3fXS0p+qQRu9
omiemcdgr2Vqf1Cn8MBhF4SCOr9ZhKAa8ZIqntmPrRz7K6xvI5ZLiN7VjKJug3tb+wHEcmATIK4V
3osDmvv5UiW9twJapGNOcGYOTn3YNa9NUr06oXmLHzHbOQi3EBsGeXWNZQqzm5JotW8Vzp0e8qQb
04iuk46wACLg5nlDLkJ1GtN25nnrSGYgDKs3CM6ytTGh5UIsGOz7KfjpNFqyysPeelQJjd/R+b5E
TH8EWflYoMpJSui0DiKd0HFuLL0YfbvRd+E0Vzdm2lenSkGm7iKT89ARDPE6rEYC9+ywc7W9WWl1
fqihHd7mKAlXGmDDhZxZoU20WR/mLHhqi1KsA/SHpPsW1QAzm4PN1u1DYiz5vINZ6d4woXUqgpB4
iiDtF9ONrqbjVlFy5Rha4Jm2c5PbF5gBI4V07RkBXJMbl4SSH/jkwiM9asWra4IySWVrowS+Yevk
6NC016Ybn1S4x+A2et3wu34IXl17IcsSookJwzRvMj2XnNhJrRtSeQUVfcIuRWDOOHqcFzwnnQ7I
vVYZttIWuScgTmPdT2ChZTPuYghlQEXBklJl7NDrwElWnxIchcZBxV1lnMja1X/VWsUWRw6dzx7W
V2vrUlejS0ok2wao8QyhmeSBoLqK+6u4oXIosQslWVTus8yoURFRd8GZZ1Wneqq7QxYtvnpVRzak
DU7yjHl+yg5NNE7InQhWW0X5QpSH3km+R88nagaVqPe1uU9CvX4k39M8mIAHVp2KoXCNZD5zL8bQ
nNcVFYoVLzO68hbpBbmYVHIox1ow8GBhDTiynL4jyjqTVfsw1wPCqbxmtHWDCtJ3QxuYVdjZHluf
15As99emnHEgob9+ZqZ6odaNcS5vDWxyozvdhkIh4JeUnqsMHig8lUAd40UcrF8pegb0hPSBiQwM
F7OSV09ooEbEiXD4Sd3l2KiU2DAm1SvJc3pQcB0S59cn4y5zO3tNiuMALVc1CQkUld01hDa64VUC
deB7VcthO7omljE1NMfQE40zNLTrCg1Vd7wQbjOzfHKLcZ0k1nNjI/nWM1QxKCnGYyuUvSmrO3IT
Szy7ZrvNjLlCo6xoNndvGPw2Hoar3MqnG4BsOaI490nHkH0pbWWHfZpUlDEy0aZKUt35W+G1hkYd
hwcztaKTAqH1uMJXooQQiu75AdYK3Y5q+C3zcZPLNsdKm6D1eA6JpOn8IHaYQ/NqJ1tgqithzt9I
U71aLLXJEn28izBvYDiIM5rofXnTInE5AuxKXvNJLzBYuaSNiGC8xRq4tfvyQjPb6lRGaIsmDuso
5Ix0l3dRdCThad9GKrBpZFD+POff6qTbQ2+uI79Kb/PAuSfIp7l2A/spRw+1pFpuIC0iAh1HTLM1
xUkSX/v8OZy5Kxdk46VbyfqAV2sOrhry9HbG3F+T8n3npNB98qljf9iniH5kYeUnHcZ9vEr5liAZ
K5gS3Mw4JZVAPYWN+mBMZU3OS9Q8Z9N4CjPtFhnbk0K++WBnbbjLMqacrPVNHScu/2JovRDaqPd+
UOs6QGtVS270mMWmDfY1tMgbWN5ojBJgw+RAYhf9Ae+4emoDpz4hklSvERzBCG9med/N8mJSsCh6
5SBPANd6T7TtVk/BaZelTN/mSN12QT0+S2kDxbUJuFyhyH9Evj96pipe7C4mV2cej5EYQ+mDqQ4O
td1dxokYttrIRZSFUDdRGj/q0PvIZOpybxgR3QU9Qlw4PhehWZrXYZaILQ42kHo92/Fmiq9CVT22
kJhcxLlocJvhDih9BUZpMR0RmeIlZfyCRW9t9dJ+q22LYkErw+u8cw5WDOfPsTYcTtcWvWwilhBv
k17kZ5VeHgdNL3Z96ZI74kTNzsJZwjrsIPVVbJCoA9OAp5AXwveIXcq6IRB31aeiurQz1KfzlJKw
a455u3VTzrcDiuoSG0Al+gvMOUR3jcRCWJhU1xiOCdkuKfiqUw30oBzVfJvqyMgXd4j22oV2sBrM
QayNKhq+Yzl2PTMOfxBf0BPgA4ehjJqT65bfcdlGeMnDOT9WNWZd5pAJSzIGr32NLfGykmyyMDuN
125dhB6O+JEsORfqrNWhGvRgiZDEAuybqT+Iel9q1qYy6DYZ8aIJG+u6Wo/Y+96EHin7epSu3ydV
YrBs2lHrJzqzau7WFKaIZfFFmqOPmlvC2ePmB1RLykVB/JRifF6RBhNuJvTFaK6jXm6yGtKSsMPU
o5ER4wxJR6KNMNgYpXIVjulbKbr6NiEqPtvog5tdxzHL5K5lGo3WcTewD0Vh6QjPGtABenw4xcuM
L6U6cGoOwot+FrI4jgSBziUbex3nVGrG7skl5xzfx+CEI2EvDj5zTHp5unOHrh7XOjlZlU3qBg7X
yzRvbbphwei2kJpSftuEac061VRv8OuzHmiwY1R3P5IxIg5SGpN6A4moCNZKVODzJd8LV2KdtIoX
2Zbmd3CQpqe4NoSxDs2BH5AseSr0b7ACtQ7mMsBy+Sq0VJjlokQtvEVAO1RLXB3GGL2z5UtlBTW2
uTQt2B6ZavYwNb2d+cM4TQ/U91N9W8nJ/UWKSt96vWHLIwGA0Y3dZO2dSyLst06YQeGHMyjxI46d
4cDf1JTvQ+iEORGitYNja+4n5Pe4p3+AK3NvOHZgMcxlouvXbEjs4TEioNkPwtgVuEWVyXlEfV4E
15HsyUMGa2nHx6RrrPCq1CcElkxPpJmqix0tBqcjy0jbjfVwGopy3itFZXItNbgZsqwjE7XTSuYc
tFb0vmv9QAJt5T6VRd8RQy8wxK8VSa5LmpruNmY/1oLmiluPAk8BIdUMU5/FO7B4G92ryWiHS3rw
L4OWXBQK7IigqDCSaUrRwll1+/R1wGDzEGtDdJT1lHHk0nAbNx1CcbNsjfEh7nVz6LcyuFfcuziu
D0CoOYijl2UqkFawZiXZsPDJProqYbIlxq84rO7qZKMTVO8IQRpkGR5YTXsvNDjFqltNvTVTjsVj
qBJPn9e6ne+i2TPNdUhgGMraRiO1W9QswR1xOSJ2joRJONWmaDUfcfhceNzoqywOLnQSAKQ6Xej1
k2F/h/gF4ACrWaBP5VUYkz1yW9fCCnZojckrIlUsNK9QyZe3sjA9GwBbPJTPg9AAePfJdySxWP1n
jaPW5UyYtoNXX4JrvZjAoHoR2IcWpXy1iRLjBwUPZT0Q/0ZSV10cyZM5RhV4DJzhCllhUuEuWcQv
rbSgjtcKdodVGqtbAC3qr4auAYwDQAX2GshyfY+YGAIbHx7khQA6GvQo/aQLrXocRPUgL6BA10cC
zjNWSyJR+KbWWPdypTWOAmhtRrxz0XhhrpIcp11ZVRIWTOeWq2wg2UfEEqhpcB1b1oTdr4s8Tuwo
/9nsRcoPQdQzIRNYA9t5rTLJkjm9wmaPrxUjOPLuoS+wE0+4mGKcHSqxiqw9wMxIPZa0KPemOxNO
FddWrtBWiyFapNBv6jUZ0reTmuuYI+oyai+hjBwiIb678zS+2ri2vVIoiMjDQV/CwyC9rHK7sF4K
+FD5DsMBvELq8cXRSQG8bZQxi3zBN+f1LvyCkkCq5oosjYCCjo4hvolUfjAbt4wULtu4JyviIu3C
yMG0IL/BatjbNVlhGJG6cfAJjxkiQuu1aQXA975CZCb9wTZ+NYa+ze3mCaU06N08byObklVkAZUj
ykIrcBViJCr9lO/knj1peGpd4qYyywh9nMXmXoAwXs+Dql87U9PUGzTZlbPSq7wf7w0L0TGlrwq7
rBMMXmM3vhq296NVSOtHh4PomKSOTQUELonOyrwWM5QMMo0a5jsSP+0iUPadqVymaaNtyqiG+tdf
9fiGqby52CCIXYU+7xd4abwJ8jWxxO3cS6wxiqmFaLwGwAa8OGZ6tHWdPJc2xDoAEc68lFXd0W7o
5YsWDAmoYXbaB7vIBfWEFMUdxYRRweKSjdd9kTIrOvHMOcwuIQtGWXJLmqJ65wb0hdYEIhCCpWbK
U4m94jgqtlpcp3Dm2eW1Y7DvHKjZELJFV2H5DOpuPvRmox51JFaOHwQlHuYRLwjy8nD20p4N7ial
egGPmugektfdYU+yWPRUQpwojgiTQTE7aVYJP7QgGFxPJAkl2xl+w3QAR3HP9mlSfBdoCr7PcTTe
1HQivrQhScrrFZGg0w7l3i1E+xoY1nDfsOj/zNQ6VTCjKPntnNktG1P04l4q04rTQ2NgR6i1HOHq
jGQlCrMtvsLwNQX9eOFqSbgL5h48SpACm7AwzIol9cHR/AnclYmzlvj0qgA2j8fDPEmywQN88MNM
GG2FJ01yGv02xLrByUsxxgYLsNbYC1VR7ULERtomghVkk7Y1ApjqtjP+o3EbSUlhAKV+dMMeynig
Jn6jN3OxS3Ndv5jUxrwecw5GWqcrZNiSTnsAbJLdJz1vFnUJjfzsXO0dg/NZnpi+qCaq8LsxU+WA
NwLiCtL9F1KWlLWiYkfCxo0ZI8MpVmXT7p91FXj9fgunLPRjyLPss5aUJow5ikpsYU1bezHlr4k5
3HLvg/GLrs9512kZiKaepQEVdhBdnjUYIfS0rtHTvqCrAOgiESRvaMlTGllPHFoHj2ZUuzZ7uN2f
X+B5a+b3uCaabUTWAP/M5Xf90YWPEGWHAKSAH+R5tlVroCn5VMovdA/njcRlFBPBD3w12+SPs9sI
SQPcdsZtjAwcA9gxQ9wOm9kmQCi3CIbr1eKLZuJ5X/j3iEvv0rZpoiGefX9dbYQZuwTxuS7ya2W6
cBvgZHjDPr955z2nZRAao66J+hkc/gJr/PPmsbMsEO4tUsF4T9mZU5fv9gQ/sab984EgErv0RQ1T
193lKf7xlGRG5rVYhBgGNeRQCbYJccFXaVdUpzhIvmip/+WqTAQL9ECJOjDQ478fLBkVQzhZy2A9
p0O2Huyzm7KGxKJ/cf8+aBe4gSZ9ZYNgeRTsCNDeD6XaCUlRFJTX/bN7XQQbMn2C3JcsDkVNvTwm
l2xvYeb/x3eTSY5LROqEMv/8AuPaJaQy4FxE7F/hRU2lPo0kQQJDyEoS3RLlixv6l28M3SWGA8vk
UIH05/1VRhRpMbXympBqiqFwJia5MzT/84v6+yDkCwoEjcJUz54ayT0cw2M+MVujFNFWqenpEXiS
z0f5y7sBSBSpB1pBa1FOvb+Ujg5rQ+Ian5VznffY134a0anOHj8f5feH82czl/diCU0x4KIRLmKc
N1dVsodACY3VWmS0ypL0sYmHF1Y/dDvZQU+SG0Q9Gx3rP+irYGXXzi4l8F3YxFAMzoMABrVSGhLL
3NK9sYfmn78/fIjoUmmf20gNz+aWqM2bqmPXQP1Jy3eAp0evByS4r1HpkP4YurvPb8fy6N7fDUMV
CEIJBEIwz7N9f9O1gdBqIflKnCbZgoxcZ45DUg/ZIt0EdqwlRa7+0abZ8+fDflQNL3aZhYupMnO7
nOrej2sBQutJNKEQ7iV7nFbwMay34BDv4tX1uPqFhQYu2Wu9OhBP88Un8/E9M1BqO5zMgMOiCDkb
OmbnUaV2zaSD555VyxuBX5mNdQogmnx+mX8dyjAxWDAjuNge3l/lWEDq65cqSU5JGhqnitZFqzni
f7EGLl/5+6fIYoQqlUXWNeGgn306Ba02t5HM4XqVeLSIoZLgC9RmfwBENbXAY3Bufn5pHxTONpsW
HUQveiET2ZB7NvM4g4VT0GZXAVxIX02jtm0jLPUcv2jTqw+Nln5ryoaEWbGuVM7KKRVDvT0lCX3U
z3/Kh6s3LKb4xRCG+cL6sIL1itZMBIHXaxNq96TflgPEAhKL9ZojItHTXxl2Pnwzy3ik9BCRQB2I
vc37p0oKBx9MKehY+NlNezGvKg+l4VO7/fyyPmxsGGaZ2RdtvUtkzNlUUFgULyzOLGtK8cUKi8l/
U3cmy3Xj2pp+lXoBnmDfTHev1rK2pWNrwpAsH/YkABLsnv5+kHzippURdmXUqHKQCktbIgkCCwtr
/U20BTR1LwLrCwlwsY3dcff/dkX31wdD+SNuXBqI27B+RblzO9YWvRsaINZwKJs/7tBmnP4ya8Hh
o9TPZgnDDNVc92N+CEwKPSAEHLCc1JdOmN56fbMTnI8pzXTZyV2TA8Ywh1z47xPmH2kg/1+oeR9/
dEYLu///gFTp/l7y+KEthh+v/+c8PA8/+r+yK99+779y3uG/EjZH5jb7b4ILE9Fs+tEP6HJH7r8C
wPtoc5NTAeJlBf7kV0bIIoO693AMgW5FpvyTXOnE/0qYuwgjY33kEJz+EbnyjZbxv1PFXBGYFP1o
gHMhrijuh2BTUx1tnakKfsROOmik7oQvrHproxmzPgIyE9Wzbym8ZKiX94u/G9w5yDFV7FL7JaO3
2VpbQGlVdJngkqN3VUJN8jQhatzf1EEj6O5Sng7ESwCUZ+4oiiGo4m0zDgDOj2iGLX1f53NUP8cU
2NPvXuPJ8DYLCynQpqAUzq34IlDNp9yxh6ndZQia4cHdTUHTXDvRgrTjHtEVZ7lyG68t/wPRu+N3
/snqJdW0OWklpLwJmRrD9WGziZyGyleYxz/SqWtLeRoav/ZRaBp7BVm7z+j0bcEAwXuv7bRw08Pv
L/8BYsn1CYbgGw1DjTfFzfwaPdbSi3ugvMUrbA+iPZQuKGYIJiYuVhcHNU+ZGnYqHzKWt+Vbq2jv
Jt9benfr+Gs4eZcoL7UIUXcdtG8HL8FY8rPf3+SvGzIi9ZyqTLBhO/YTMy1/vcc5Lyw3V571Glpq
tN1dBn82koc69geY360awvCpCmysGH5/3V9j+dt1Dd4S2ghI5tj7eF2BuFbUWV78iv1JjeraCGW8
/5r7KfnkZioLXXBEoY0D7RPrDPdPePhfdyxzeUIsPGGX4yoF6Y847ixARstGhurViupIYqc72WGA
LhyB/aJbka+4LSync268Si76XPW2vcIXy4uaQfn9QPz9TjjN0oUPSL5ttuoPe2dOFaguF1u9UoRi
yR0WJ1ydCjf7Sff+vogpTj3hauq6ctOTtYZPnQ3QjKZUgZLE9Ie38utBnmHB4wiiFprthvQIYevX
2YAKv11SBE6/I7QARePYIYKRLnsrbfpkOS6xQiHxD1vsh7TJXNOQON8WKjwNziC/XjNL1hIf+MF6
yQsVNfTYh9wsiAbdE7qJGnHQ1d8CL1pgkc44HDAQQWHn+txge79saXGo9kzPuVHtTgadcu/pIrX9
y+9f068pFQQNshp4NBDYOISwWj7EEj3RNbblOr/MalBMAgwJbN6PPcMxQVZdeSMSLtgCmkWDeLH5
UohM/+H9/G2woJqQZno2/GjDGP54GxiW98OCauoLqpIWMbwkeqHVMy420NUrL0X/+7nPtKqeKea1
RFRjY+MEpxh7nbHayJxoayI/emEo/CBCNV75M9pfzR/CyofjjBkvBokMnEoNbzj86Jw1e1Mrknb1
XnrAoVazL5H+qvWdXPELptskF+Qct/j2jPysW2TTLaB11sU6T6jzXfQJ2VbGIWGl0dPkEj2cTYsF
AeKiOkCT8T4Es7Q2W3DtMyHRtUpq85f2ihxKjf55Osk/pdQfqidEKprfhs0J6ZjSArvKr9OUmdnK
sR3FEypM2OcgDclBAChSqrEL3oKTtwjtKOO9Rc9a+/xMv4UT4aQxP0Lry6DI9OT9eQ29FSz/kg1w
cyT6LCRY6yTHf5sW1VzhVp534gmd3UKhc9tXsX+D6JRHn6zXC8NBR7peH2GtLEuERYCaZL4l4E/h
fSbX1Dqpxi/XR6RO+vA2LkKTIMz+iPvBsdKBeT1d75F/I+MVBeO9QN5zfVxrBL9Bs4LM4C3QB7J4
QV1LQbvaeOjurY/w2GfenRegmZwiOUrrI96JoMcyOYSUxW9VGNyRYCAjzuU5/6Jts0F5ruRP0DO1
ufPCak1uMIigqZ5nbJukOCSjcsYztIAVXTpVpQqHtka5zRYpmWY+ZQhjZt/auE39xxEhLCZZFGfk
GaNsO1KU38eGj1GT0cfsxchcGAUKz/kwNbx0aTMnEfXT6jQ9rerZtcHsArAtuxrzKjkRKH5/xY/R
CM6EqVKwb5uK2t+u2Cu7z6fGm755K5JnAY1O34Q/9H6hrRzCUQbhU1p6K5NwcvXQZzcRgYV5+vvb
MOnsXw4sZLkRtjQUmSEW2oYl8+HJAd/QzknC5rHx8TVGErejU/Wjw0WdaJRXfYs4UIqowh1N8oyI
g1Us9hVZPLhgVBCmnmrUcNxMXuGyF55nT9UxfS3amOM93HeEu2Swzt0Vk8imzUz/AVUgPw0ds9hh
Do733QgRwbtA320wK3+koPvJZb/HWMKrlDf/iRT0Ma5BHI9t0g2emqf1OBP8GgYQMc3bSfbRw6hb
myQ2UMoliR1XM2+xZPP9U+5MM9N2rhKPL9nwltnSVTZT2tPl5KZnCH5mSrt0khp1ogDjmRAp1x48
M5LGdJaBNy4Vq47+pcmpnSVuWJ0R2ml/Mot749j8JXhQ5EZr471gip07ajK/PpIBiqwdjlcP8ZB7
rC2wQ+YGBsvTZum+rWPXthfuLc0RejUGAI4JKYqzePVs5ZAKrpw5MN/CV7SHNJCUkX8qJkDYCCct
UxfepnLmUwUapPyZd0tTIwbtHUSsRq/fLuwXPO4f5ueHLJNHg5Dsu9B7Ypu2xJsF7F9K+cNc0RzW
3fLgZaOJVIOSTK0V+HH3fbDjCqjQMqA5/Ri5rdkfG6tzeCEz8kgZ8pZN6KDPm3iWnnBi7BXDMUUl
RpSXCFASTdrCSphi/lQLE900YfNUuGIirA1kJFywGFKbf3HGchiKJsN373ag8wcIP6h1yZJAvrPk
X+/jY0Jh9fz7QfiwRtFSMc2uiGoCx05qyR/WqDOtfriE0vqCGx7aWof39BZd9xlmLCfLHKeT31/R
NX/ylxkFUhZqrWuzLSFY8/HgZZcdWSuQmC+9RoLteVgGBBGO7P2Mj18Kv0PpeLK6ud+EtYf976ke
05aUhaDHKE1qroe7KOzjtDykKCoTDFiQI6Xvjk/NtLL5ztyyUf18bZmcWoZyRh6YtcIqMq8D7Vzz
IqyycPiSLGUy3ttdg0EBNnkVe1MVDuac+vtnpxD1t4c3mwBBggIyWdDHkw3pYG9l9rx8yfEOqdPN
oCtPoN1np+UtVV4f6JjMVYgWH5IMiXF4UciwgzjW3hwAA8qldaWyxvJv0iaPPPh53Zx9t4vaPk2p
9vG3i4yJj1+iWH4PaKhRzxPusNMnf3Tsed3FJYqNYivJH3u8L6YgHm+VpNfcbRDDbpxruA5OAlJe
Jc62nAew6MDxYrmWm7wdFU1usGgji4EG6QS3arYCdOQOCTR//xzW6NDjsD07etJHkYA0Scnf0gwL
3DwiM9tGaw3CnWMtU1FczNWCmp3sRRkexiTKvF2AV/H6ZQo7t3jUfp2lO88fXGe7cD7tUNrDNCLZ
ISAJLzoL6uwUgXZB9w7Z36s0aW2gRJOTu4fM6uMcLeWqa/yHJRhRkn7AHGaev8zD7A03SBG31j07
RqRfAxTk1MMajVmL3zSC0jmOHvNaV8e0oLpxWDvkyQEa4Dfj5ttIrb2MXxxwCe0rUp+IySHNPCzy
R6KHiUpqVU/A8k8DuCpq5ZwDgIIc08aqwtsEdk5VHcdQuH2NN3qMdDCjPNOmUv7N6nUjU3p1VC+Q
sAvtIbT3beuDKb3QCUbL9XUbzJXMULfOhmm8hj2FOt0h9ZtJBygbup68CEsf4tqBuRJ6FYyu1WZb
r/u4wN8hs1DlG3Z5qtZyuZiy3sqL41Q07DZbABQ+ARbJdB18hdoUBv0Fk2NC7H3ySFucWy3IunCz
Xrx4Dj/VlHr5AlHCfBPHtpovduL5XG7tel++rFom7nhZwhPN3JMzW1YUYVIBdhXuKkaV4GQDHxoQ
Mt0BILDxOvMCNpVnpF1CO9mWQZ4E2adlEpOI7srUwrzmgOIvFvcXlV6SGFqPQVsmSO8BTpeHSGGf
XT1GWZpa65WPhBgjZS1oGTU3RG2ZB1eWh7dVfe0UsnDqO+xwyhhKTkkgwDSrQE6ISq7nmltaRqu2
XaA4OQjNnS2MQuOuHWwraL+6Gfa38tCUdZI86CyWSJNw9GZk3VgjJQraJczNH+H+SVk2UiYmp/fz
nqffitxpvfCACbYZMa8eKr50fT5Y5xadDOIUzrsZkB9MJ5Hn368t+cZxSFTD59BRNY+a42jD8Mky
4j/2ElD106bOHQ6ZrYO/RPjJEX7uBv926tmMMzBSlBd3lrYUr8Jqqzj3f0jJgUYeVFGQaW2n2Fki
UEhxHmiLN4iWrX4cylYXUL7Qb1y7Y65X35lvUMA2t1zwpgWkPGYWV/D4EaKx1mwmWKgs8+aDxeJ7
OCOboUFtnI+yxcY4Q7inEYsinvHn8ygQ2vKFglvO94JZdOG5Cvw08bY+DrD8eQyQHcbi5+wB54JS
+g7wi3m4FFtPvkjNrKH7/57jgv8PzL+8PqggZBTKgpf9NtTW+8f/O8jvn6NS4FY3kSsw59w6rZWP
L1URikIdi9ZbeGjprjMXyVyQ9vaZA3jWJZvg/UUBex2Yapy8tcouWidZ0gCbAlAPIWB3hI7X8+hi
IZdRhaXGRusw8dIRzDn8I1531gA2YI1GmS1fwNmaEewEK4i49v5MOT2iRVL1b8PJOQHiMqdzgJLm
6d+nR5hWNeMTYq/GF6TuzcPP4ZIzWTJHmcvkfh7yTdh1dpQ/rBaot+GSJ/X4I+J9Iq160dwlD2n+
CsLQPb9H49VjdvU0q/j19wG1IHHxj672OkRqLDtoK5qS4Apm9HNNEQld7wLO5XidlJmpfNCnli/F
GLnyxQmNwBPQIjJWHl6NJLufemrZ5g+6o/nij1nMl7q1zXJoVnSFqUboMMunB2BZdVYc2gwG4TmX
ngMFouoxBxquAEWbuVKUfTJEx59DnpSj4nbmwoPCDUZw7rh4icY++/zoSDwpH8jcynjcCWkNLXDG
Pku5eFDmHUcmdI+pbdYUDCjZ8JpyfYEbh1nOmv2V71WLDsv4UJEszgt8yr6euxM0YCi4aKb6NX4o
7xbwTgLGygZ6Lnu+kDRCLm6k5v/gzqjbBfbkUCqS1PLr27EaUooCkyq5upNn3fgIiHrmFADs1cz9
iX49ReLZg/0D8wMHeh0jdMMW2+xnq02THhQmW9X8zQ7nkniDe0dXIab1Xk4uB4hG5UHnsJnE98Xv
fc87iTJnOI7e25qRXVwzYH06Vch9enkMke5Beuh3hCdjhsIzzAlqs+3OE/Na8URVNvXBPlzhWQRb
mMNm+JxZmFlDvcpM8ff6KRBE1Fo3jnbN8w5FgTHARjHB+bwsqD5aeH2t1JURrKnaZEPJYgmbG084
ik+Ei2POsGOge+bVe5FldYJagfpspUrdiyyVK39jfS+9pRzLqRrKwK8oUaZOxdG3aTg7tVtwbjXn
0KbCfWvaDP5UUITPADYSKr0wXdjzsAtLGGbOembwdOGZUoGr44paPEywjF8HIs1TfptIz1Lrckp7
5G5vE680RUoMgwg/ERpn4fDZp4y1pCiXldaSH8JJBDVObZ0FB2uDSiLKjJB4HY7kbIYJL39F3Zqn
CtvGbBsY5ZkxV65ymHzvI1kOHZVor7ALb7yccERIo8/VqifrrEimqSqs+IeFANnJ+p+sCaXX5ViC
NDLTSLQWwZ/jpalS1QX5Kpk1Ct2TeAqTJZfOiz9D4rgNQ9Dz6cF3kfu2/jMVTjmne3Y0XAo2fU39
G5hl7USK2gxaNaiLZECNYYAHi5fP91NEbiNfE6TmpfsNe21KE0e4LWOTbC137avH1de4jW80uwNU
DtDFHTklwLUEsgazvCmxLxj5poUbUDTRmZp3P5/k/V1KgchvgHqRt5jHegs3Nc6BTLdkyUw0Ifs3
ixdeoflE+1a9T0vXfC9wbItPLNliPoh9V8AnOLmb3kZhZJC6U0a2mN6uw+KIfclCNasSNXl+8nPK
klMSiYClmR+9l+BNOEUwTMFvMz4WrrLjO51H2WTIqS0Fe39Bb9q9mGRrVnmG3ySj39Mn4otPWjZc
SIBJ1tm36T/cUrc0d463DL/680KBStjSJFPFOr+f2NqiXCOcrVqh/c84iJjnq94LjRJYF7PBqqUp
QvYqVD7601kj0SnIZaitsy4CweeHiS4eSiZuZtK4HNqLdY7G2tyWfltwVlexj+C8p80iF65pM2JI
Pps5GaUo+xT4xvRtY1zQMDxIAbybngR1YBP0KnA8/F3MeazyKne9OvoTfuTDgZ5ajhHnRDeN4AZ8
82NZOR8AMVGvds9514XcdZRlM6th6giz0vLNCqpHCi9o3hfS3PsfTne/nu3M5UPTq7GRfwVf+bH8
rvSMFVQfUap6D40lNWDugnMAK+n3l/rQF2I14R8NDhaxC6RXKTn/WpWZ4krGKankf+cIrNoOSXmR
+v4nwH3m7SeI2vNFFyVvuIOqzCv7GRx/fy+/lhAAdjB/YjQjY4hEHvP8Q1soHT0MIFh658QAF54K
cOWE6L6PI3xawHv/cZz/fkHglxQOQrCyFBeTDzWLKlc27jB2ei/nlo0iq9jxL6KlYqr9XNm/f8AP
qkrmCand2gFCMCBLaUd9uOBcl36GB1h4/zNiTPlqivZL6C34scx+H4+HUqSr+qwnnFh3jW5NPPcU
ocFCYIP96A939OtM5444SsUJm1eEkDMlug+FxiWxLTzIPHlfvy8qNJHMGp91lRoyejwW5pzg64WV
mXhsDqQWVm5upBSe1JiZSk72B+Qv8CvZzISWZUuol3yc9ZE6t8XicZ7cTu/9LPEeZn//EB9fIy/O
NzhnOiYO8NaPpSf2XTm4szXe5n1lItP6lgiJPmj158WKtX/9z68X2LxI818Yhh/GLJrJRrA+17c/
t705yyEo2h2RtcP7pcj+UWktsCn5Owi3szDQcoTm9qEp6E0pleixKG/ftyWSZPM2ogoLkH3bS7Nh
/P4BzR/838JawISg/eSzAsGjGB2cD6XaaVnnQq1BdYpaS1XBNmqayHvCDyj/4xL8+6V4dTGdJVDJ
HDI/PluTutB3szA7vaciWPWapubsyoYvv3+qn1CMvzwYtUIuhcQukDVCCFDEX6OdbdOXiYq8P6oV
L7h+7wazQSNo23d19x/4DPTQt12fUVtNNnhiclrcDEE2OM0VuzUQnGzbVYLKz7XrU3uw75o0yLLu
tJAbBJhbzUUFCRf5GFpO33op8U/Zq9LFs3Xf1Hp1h63d2SFoq1gFlNqgpThwOO6S935eFXIY8T7h
RefI+abK8hG/MZKcsHCoiZRANU4cNKKi2dVWKXgVPxOUyOLXMIJ9TyvI0GM2i/AtjL0fNarJJnRP
eeMSujkamjRgGl3EE06dG3NOaF3NB0ixQh2BBqtNMme95zaC5iir3RbAhGFV90Pj4B3cK9wQdqGI
6lJv/lvykGyb+eZnIvOWQdFZmxhf+PRmE4/kSGWJswUmuNCFOy7ZQMAhU0B0KC2ybT03Pecp6vl1
WT94pL2JdxsusCgE7qC2ZYoB6MJRZ13ez2HJtPSe3OWwnCm7UoGJ6DJsynxAOgnX3C6b7GYjPdBD
7l2CKSnKQplEE01+CZZkXLsv9BtMR4sc0HbD227oaSJ8wSsD0tUOEBJwgkOupOOUMDdIOv+zcPTs
48sgnCf3yQnmZYhvKZul4nObJGXl7ksEX2xOwgSOGcfMIaeXDmlq4d3Cw3ZXCFW2RWUCg7fVdoJ4
u/hLOl1XCaZVWKXUWFtymk5iRV+0yO3+6Nv1ML2EdlMt+Q7yvcDnCzZbo762VF4QIQTna1puP2OR
pB+ehdcxNnMcONq8Dl1NFv2WZ1H4Nnni0g5m03mfGvVbNtjitsGRTSUgYqCSKhQWHSJZBn9+i4A3
pJ2pskbcNgfVxWfRJlZ9aIogCzZ5lk3nAO+PcrcUU3rEjsc7Fba3XiAgOJ6oZHT3kYKajZRCfotj
GoxC6Y8KYxEnOfkQ3voNqy9/KZWov2Z20e3mxEk5i9becOSwS0nJbYOrWNhPXcVybCcRXuNfL3YR
8i+8XdtShzKa/T38dP1pLWu878jKh3282AhwVn3YfM+FPruOL66Ub2VXzdhD7zc8K7AvGcR0nexy
QOafI5Ej0VaI4rVAh2tX51gCLz7WPUEK/Rnrj+awpC1d4FYEPn86xifRL9voMPEnL5A9yl8Uph1H
cA/pq0yq+ljNTo2/Z1IGUDvt7iygTaARRommR8ahyx4mVBafa6sNOMrjVzzFbrG33QGZAjvBi7HD
wfvap0x3UEPf/ujLKP1M8bAArzR4yatDq4fzjCOc+xHnM3xkUGDZO30z3PejT8GBULDDdVFfej3a
GJsA7/ZtGsFIj78Wo5ssWNaF+nvv+qWzhxsGQSQrmhxLGC+If8RDEDU7K7XUZZMAR9j5zlB+xpbV
qLw23VXQG0k93Ja7Z7vsxfUM/eSqD6EyEjsD00PNYEHPpLM3NkaxF1S/rcui8nJ3FxP9Xp1p8lBo
WmPjrQ2u8Nsk5PRDWtYM+cZZn/u+7FwQBQL44Lr2zNy8RsUGxJTSO7FO1XwZ6gwxE9sRxe3iRARi
jlTbcfJq79KP7Vpcqlmqgyu0exXUWAdT6X0MpuW7rdP01ndYPmOvkfOKsBnEJ7UZo12wdN7ej4b2
VuS++rYg4XMobdrb+BTpCgxEtY2KzGifac9/pjPdbTxcso+4ByGGaTfD59lpq899vqDNXQ1D9iDz
RX6F4t+4G4kT9RaaCuZ4JfdHxzWm5sbCm/MVIlA83SVun9fbFouf57IRxtTYbh5RopAbga7a54Qm
woVwVbzVmIVd+kXrP/coKF2X1PtHw5vVXDQdNimsSk6kOrsO8VYoNrVTJc8Ax217F5OfIahQ9vIu
nMLqQKAPw21SrNFpcLCBAqcDtmPK1YPbtTiDazDmpRjDZ5xUHybOyQ+rbNYYPjxclFI22Y+FATnm
Q6T1njRwOQ8qCWBh+pKObZUNCJGN40WYVOIoyUOdTRb1yUPSDsmLh53yl1Kl3cu4jusPzQTfwfx0
b3yABUebnWKHmtBwJr9E/3Rqx2tL9dXTanftEaIwsoYt5eTbfLF99jIUatgoi5h6UFCFp4jGzFb0
bXmsAq0ewHZ53P/oXjo2miNl6PXfqMvJu6TN1clZ6uTcNGq9ytBc2s8RIZdjcFPgC2cPl0r7013b
p+qLQi31u1fBfd1AYxxv/aVh8VDT+uR4g76aVTRdFNPsQSXWcXtMw8bfcTwGYUnZI7lYcYO6TtNc
fV6R7nqIKZ18k2uM7FaWw+20VHSzOtYAhiksDnWSBtd0uB1vOzRJvUMXCp6wDRbtsGZWd1dRgr/L
5k7ILcgQ+6CmUn4TA8bwHK7X9RoTC30FUAkyNHbHXzJvRQYhz5p5jw1wfHLo+W3x+vY/xWPmUZlX
1quVYmRrXy8BwnXJdmlmct1dpClpx9dV4EE93dudqtD2qhORXk+WyO6osuCH6S/tIxyzZ34no9CL
RVrfkMGUOipv56QEfhkIp7jEvtJ90laqJ1wIJvsGqI9+KNxxlMccbpC/TXInuvLTDl2+xG5gH+O4
Inb0cXF3GOl372IMVXHaXQeMTxsPj2zc020HaRUZMdahPQ3qWibIGh0cDGenC7RGm0/e7FufsZkr
BI7rGC3s80So+zIrxmZPy3fJr5qi6oqdpdoAEGKaOtYxQrx0vV8QdUFl16Qe9i6RODJ1FaOGAm91
WXEmxwXaichctkGj0/GGaknZbz3tZF+maEVEDkZ5eA1cD44v4mFFdTVwEB8eYU2sMeKnlhLoqpE4
ZS2wotM4hNFlgJJnW6Jat6QuDtuztBN96RLs7AtEMccFn9alxV1w7AN9TjBYKkHgZHWCy72VwoDf
Wn4ynwsP1MzGzf36c7c41nqEO4L3gx1J18ZvvJzRqlLU8dFZIZzuAMitu47K1mXpDljP4e59OVjL
3Jef6sUKk9Vj+Fss2HfUaRrI05tFuEHzaRj8Mh52S4gdpkuBve9YDzHtTSgqi9vsfUfX+XWV053d
NC1l3u06QFHeeM1C4yeCC3ZqCx/qe0aj8KYqKJPuyrmYT14GD2YXxnYeURIrlXNRZQpiv9BBhODA
RPc7HNwBu+BkjrYNjsf9JvIrj1IcNbtHR1jqdUxITTwlFvfYdamD5fOYu9rdksLlVoeGlYGioe+S
h/eL5XcRiZmOl6LeEkkHPtDZVjEX3wlCMg73ucDAMMikMyf7qsHgKN8Ld+6C4MaxxlA/0Mxt0ISQ
sf+cjePTikTqQ5aLpywRCCNwTGjOE9iOfRqn6mizeWBUpkNF+ytar2rcPW+VV+jDmKtkK6RYsaMD
pikwZwuas2rrcKcUWgs6Lnzi6zg034csXQ9RV9O5yub0hg5jbG8dhCfRVmOz8e+SPvfOeHAoyM4j
tR7mAxNmAx5uenUQHfosJIrp+z6Ksuu+a7uzlj2Gd3rOxvSCqnEWbaxmRt+vK+XObWUNYT4NznhH
Ooig5t0VfrbWjVvN/pUraFriHUfzGjpmt3PddHxudQSLfMZ5fgOzp252djLKfo8gToeYUzzh96sm
PNr6yZ63Ejbl1g/7UWwSp0nBkAKI1Bd9yMPtcYl1ziuiF68pfW95LOmv7RSLctqgEaTwW3PZ/Iuw
qndFSX7BLaT37DoYREeopelW5I9lkTlPVN5m6O1OcuxsfGcjEZV3Vmkoq02YfzVyWjXWK3Tp/PYQ
uWn5rZvcAR0NFJW+eXaqLrVrrA8RaioRmqM4eplCbttWMFAPfjGPuNS63qeSY8nlODnFd7Ryo6cq
zZyvleNN1yOd210gZHfhUTJ+pPjuViamYfuC5Yu8CVPsnio6+5OZhP53ZEI5DC9t8yaD5PYvHdIB
xR6LaxqhFJO78KKFmdRte1Vgp01bpaNYGE2oPHg1cWQTWkUZ3NSid1/yPB8gi9Xcw6asozzeVvxd
JDVC5kS+iOCiCbUboecFkBOpMbbvy0Z0w78Fp7Z8Wwn4t09svJNCyyeexpM1VOEOs1/rVMjAfTC4
gYOzjihLYeArPgXBXL7oMRZsD5w8D51OQUN1aeBd07pTV0jmOjVWkqQ013OvxUvlDkbfjTLjuCmQ
hPg+DAtrhUXJOU0LqpivI12rcUNHbty35ehdUqTOgEwV80oyD2z0hw+END00UT5c+fAoOcuSjgw7
7GGsYG/JBsyvvY7B49DX9bdIjPO26qFb1bYl7Vs9Rc6Z7lqcgAoih0O+ZMrr40RSdUn0a6f9LHMk
1OSckHqC4rC6Ww8bXmurU4PEWxo7EHslRhgGIFKYRFs/bxB2QZ02G0NaKbjyIZEwpGpvjrHjNkUt
HzF7BMfS9Wvb67b6hMLu1O84VaQVIS0JkXnbKkdn9XK0bLds/U+h9nAFrjAD955rYKMWMpe4FJfp
gYYZrLybCsuXLsEKm5UpNnrNm15vIzbcYNlBGAxwBNGguf1l16IB2VRXS5y6nr1FDzFxxF09Uh3y
NjMw70QflBay+JpllY8k1MRSoY0CG8dr1WbE1jscDhm5Wnuhc201/+llP4/BPgf/1LT7QNJrO6e2
S+/lKABKDXihLr5ll3elFhXvwbeASyH8ozU9gBGYO4//o7GSyGYc+7JdUInK5+BrQJcpP78Xay1h
Gg5DjT3vGW+QdBZXCVx7TsLgBUwfhHW4Rq+Zn9pzeARXvbLepIP0+DctptzKcbym0GVxsk3LCe0+
RTgeHnVOQSFG+nKx51u7TOzF3+qs17I6okaHohPdiqDsyhcv1u3YQPoc9NJeeZrHWzcF6mtuvwX0
4jXp2RsCUYT7EKBq4V3aGlvfDhxSMZDjcHbI0ANEVpN4bA3drgKFdOMC5iJ1FwkREysDkqjYPxZD
1CyLoAo7UklFO5lspJ6QV21nv6j3YgJxk1A7aPHeXEn90Dmx6hBlMMP0FcgE+TLx99Gyev6Rvl/z
KGJdP1iga4aN20E+2/iatbMHbdK8InRFlgX6PVfVvgv7JN+NCpzKvFldSfNxDTVG06DsL411yV0A
OvZEHbi47uzU21ZuqG9KZ1kg/HsNYK0xoREsrPpcJvMUXUhSuGjjtWLxN3M7Ve1RDTYoxjkWUws5
Z6xexWojCGJUAJGZZB/VSGyuyz06s9NMgmDVezJQTohpKbA5VqE/NBiTxvMLGr7zgpR8NknnHmUf
yPITtrvfFdYoatOXI0cDzHhHTiOqdPI96YTqTzpHwvQ1s2ZTcSGjdtvtWiGoBk8LnfFDo50YcI4r
k3ab2n6HpTZiJyen76Jv9Vj7mG1GqZt1WwqKRcAJNUI7qIlDW+9cO9DDV6APwCY2SoCy24LpwJez
1Y4Lroji1m3GybvZ+JI8/Gam4YYsqVdF+whDzksLeVqg7DqAXAG2DtFmqPO4CO3iNkhoSSG/cYS3
wIuJMAHdeGDrTlLUstxqCmYvK4AF5kaafNaW3fGcCEWGjpjvFl72zk/SONmXYCt+WICXKB6WIru2
CMP9E4fLKf8clY0yWZfnFicymPBS4QFUvBAiveXojX55j+JPegNMMnvNlMPII884A1dLNZWRdS3m
jSjs6SGeA303qTrnEaCx0R2Omo5oGjWQFVAau0fawIl2SdlNFw5Fi2I3gY3594RL+7wNqt4/tX5Z
Ak9UwVmmWXcY3Nb+Gqre2eB5hQK2qlcQ+v26bKAcLbdwKnFdd3WPSfGmbgHIJ8WYjBdZiAA0UHFc
1zdZOs3cblIbaASn4S18/8U90CGiz4pyZYHi1eiNhF4LvgPKCyICXoitF7aSWbv0N54W+jpznRFD
4SAT0QEghPgyzdEA6nhoeUrQANGTr3KcgBsS8E/SMhlvH/tIVJNTLxjR4v4LHKWSkKfZ0EuQV5RL
7taGCsBmDYUI8Z8AYLfz7KbYr3Lmd7IAOB2wkUb8D3Vnshy5sW3ZL8I1Rw9MgUD0JCPYJZkTGJtM
9H3nwNfXglRWpaTeUz6Z1aQmGkgiEQw4HMfP2XvtzajXPydYF5CrOulPvTm/2uwW40n2ZVtv8mZ0
7juzBRPWK6bZcCBI6AKRGnlDsIR2AkmT2ciEwploYTV0T4oSa+9znmRHqdTdBa1e6qMB095wxQxk
KHe2O/uJ2UH8tycjmTfDNKcdzFsHDvEQJ07O/gsW7ZSq2mxue2syn5UwruUtnatMpxlAvLyX14X6
mrgoHqDeqe1thcJEBPZkzhwKXA1XQ0NucBHAyYnhUIOy83lvUtVRn5PH1AK84nuz7iZ9og2ta1V4
S1S5/tKgsiBUYchf8TJXL21fVR55V/QeUVQilIpGlnzevsKkEmDPyWPwFSqPGwBRhd/Rd/leRgMc
xpSHetMmmX3XD3117M0Gr0drZ2f6AvZeCYXzTMc4sVkGkfVea4seSEN092M7a4esq3rNT0dnWqs1
sQLMSlo8dtc5+06PS2tDRi6FU5G4clea2pjf45ZNNi3NLUidnWH4jQ4lmPJFPZVzFaMNnNQXIprl
C/grqGgd1LqIwUxQOHn4s0NbuIGT0z85lPs71QjV9woF+ovgR0xPkXxxSP5f8Nw4N5Ih/64ee546
Z3hDoNxf6kHMoQdpW6g8B8vFjZSMikY1ih3vg7bkmNHpG8dGnMJPn6dGa7+lNDs2juSg0hCfungE
M1fPipMbD2msG4Vv0NU/1HW5ErRRWma6/jEPdP/bIAOG2sC0GChnxw0zcFxML5xoq6K+b42uMsy7
HkYBu3znOKs2qSW5jD41u3paNMwaGDhWd0BrV48gGeureEqvhOzjgxjiIl0OCLnn/ilMIEd9mKVR
Zfu0core8EOjFaAindE0ppbNK0PNwkwLfUTqqglhygjv1IWy0RFz4reZ1Qp5GGZJF9MDDWpuDaOc
nO9WWfZsKk2d5TJnHzPjlcBILkxBl3S2oghBi4HGCjkyZTyqqhkvNA8NMnbo0PMY19UP0Siz3W0Y
aCLUg6o+zRlowyWJMtRCdURstOazBhvGIFEaLaK5jrrTc4RJdGm17XPlTOGYbhjEOpz7sAwlMr0l
U6Ibqk03WcCoAlHrQ9e8DxkYTZjdaVQnsw+Gn5LMW+qYnWEf4mdO3TUAcv1LSM8Vbr6LIznazbdB
iRYyrgFAZvw3tPC2JU9K33FgPqVzF+aWLwG82OP2N+O5lavwf4dzDP8wULt4ZRlyItND+PDrcK4U
nDlSQKgfIgW787+n3pqVmYyfWr2IUHtOzlgWviiMVrM9u80RaXo5c5TO78GS20/pH4Ouf/5cv06X
+VggLqw1ZZH5Kyrw1YP/V05TYs5Yk6LE/syqeh20FH8KPwrCx1mISsW47DeDyl9n8usVLVXwbaze
YUa+K2Lgr1ekaej0xF+UP4o/rzj+qarRTfILie62Y2NABDcSfonlI0kZVv55K/5fcxr+ZznZ/x/R
HFZOzH8fkb370RZv5fxXjMP6A39SHFTzP8yUBXmkeFnAoq3Sjj8hDuZ/HNp5AFLsP6b3CAf+D8TB
5IdgK1j4xHHFowhBncMQuY8Jnbb/w7KykbYga1D5efPfhGR/WVGCfhykNoOLWDbhDfqXFbXYYVHr
/ZJw1AxXJi7uxomsRs5G6SYxpNneWIS2f6i4XX5jJV6fjr881OuV+VZQQwDjsdjotF/XMqCmLFWi
mBN9V1DR27EQ743VhyRF6DVECHey0NwMbHE/umLAHvGXO3T580J/zer+orixuT45ZmibdBdxootK
5Nfr90ZXdxi4Kx+KQiU8xoOG7jsW6TdVJ90n9Hj5D0ObS21DXIzqJ32tVru+E8bunz/Iunn9+j1g
5maQiZ7WZD/RvnwPmA+mZVSoqbIiNMZHJ5ydjcnJU7npUT1BlK9MefnnS37ZuNY/3caRBnyQv58V
+WXjGkWVN81MQG6aLuZJ6Fn8YpBzdRxw1yW/+Z7/vsC4lmaSMY1qDin3lwXWyUn2g0gzv8eXAzW9
k2Z2yDn+kVaRKHLXykTUtzaeqfd//0caSHDILF+zk/X1S/iL9a4rLSr3mphTxMqtdYtIOUyPulTW
3lXEyOWfr/Zf/Jk8xzw/kPS43FdyTj30OrBWvcBObJkncgRAIo+q2ORR+okB3j0QqGOe/vma61f3
ZeW4NranlZiAH/crZxGq74B9jTq0Jrb9HZImNy9lv/jNZf7+oJKPZuLvRhazkhK+rpY5IbQyY5SR
5TnpL0X3mdIAH7YLSZb6CCqCermlZTiV5W+2iL+vUzSI7J3m6vIlM/wrb0nvUMsRWkaGBdsDyTVx
54VM9T6XMi5+G5u8Pmi/fp3cOC6z6jvx2n/dEGw6moCqtYpQGCN9tun4AgBQxbBT1QRyvawtI6OF
Gse0VoGZErxDzYdMw5ZK0FQlIrditeb+ZmH9/TuwkUY7AjcfciikCL8u48wRUUVGGyAKvAjzSYQF
g82eTIubJInd3+xF/9XFdFxIbAxrkfH1Yguz0pgAJfbEejJPPaPvHQ4jytDOmOrXf7t615ebagio
b6yqr9A3i90uZSGRvZQM7k5PJ1ZvAUy2/o0h8u/LFzDoqlcDXfGHC/fXL7APicdIyrURw4z4Jp2V
fLdMk7nJl2bAkWi6eBsVWTwyUxj/JcmTvYdBzyqTc3m18rL5sgf1JYwfujeVHxP18k4zjF6ExvQ2
8i0txQ801Bqvnn/9vdpApDR6v7bz94emUZ0IJwd5CTGOootCTD2YhMnZ/PNV/rbfWQIKKqaKdW/A
eb/+97/srgxul3ThL4bQoyoXx0jDm5CeHHGrQ+hLw6kfOK84d/98UfVXayvvbDYgMkct4qu19apf
DgJVu+rZRjngCHBj9xTqkbNHvAHovmNiulfyZY52Y+bkE8qqgQU151b0mZRFue/ESBZUitwEO8+Q
qstvltkfz8Yv2wc3GuKStYrojb/XM3qVuT2mPpLBzLraOZpIx11qmcS8q9q4EsFtortkGV/CImJ6
ni7lgdZjxGO8ZD8Sm/4fxjSzIbBLH5LfPdd/ewhsgU6UigfAK4rmr8DhUSaLk+rF4vdq6nxr+7H4
vhCgSAuaxs51SUtF3CQ5mSs4Cxn3EbvZSi2YFw5TJQXiNxNnxF4bbFQwdEy0o22HJNUY7WBHmy7H
h4DqBtCLl5maJRE2DiOCfgyfiEn4suQGYGb2WZF5IvyRVvmynaXTk8AO6psem7K2dI0adjmjbgYU
kyWdH2OhlnLfhVbKeblq8mlbaw7/nzaTTBtoIsuP0ewOyTZan61WpGBAmQXwIbDJ3kuQ/BcyHcqt
xvCeEfok8w9bzQmim7AT+o4siBE0+E5ImVNGeakywqS8WOrOCXMCHbmxHqm++qVwstfUSuVtInTZ
B/+8or/eF3Z16nhQuI5AscY/f32MZJ7JuBixCim3+bgtSsZygbGprOE3m8L6tuBX/WV9GobO79dW
PS28DsJGv7xIUjmQ9k3b0dOMxIrfFA1jCqFbM/xtTSTgMJYWIdWIvTNYRFqT7tDrlzCh8RaKcOyY
OLT62UJHc0s+YA1RzXLjy9ItBCvGyFU1xYMubCFlmVKDMCItvF+yYmloUo5LHBBwsQYXQp3WJtRO
doiUfTv1yfdFGxUFC15Y+xBtraCqJ8j+shZvUzfvK9mkLzDRozWtO5seEBEyPKPUcjygv6Lz4xoV
RDerS7qxmua6bonJFtuJsQ9Du0YqoznjmWko8fBOZbW7tBfMZ3snZu+PGMsd2Q/sTVwaLVNb2y4X
n0bnJMADOPZ1qlsT0Ubsa5kiLMxsimg3oas09U7JamvHTEZuaX63kNIHdflGe/pQG7W+vHHTVd/o
LBORUizzbqdAQTNo2k8TsQJ49h7Bj7sEmJEs1ZHiuA7c0qs61rS1ej7FHKiNpVh7d3GUowCPsUkx
c11DMdf3NL+yB02Lix/467vCc2NwICSQmh2kbTi6u3CI7ga3bvQdOBNkJKLr3J8tTdWKR00xX8Kx
pPlUqQstaJpH+Hv1Th+81pbDRSRhc1XNMT9YrJNzyUD/qPT61mpdZ9vqUj/x5YvbcjaARBpKukuc
odN9RTX7lrlTY/R7xKs/aDN+V9J45ig5TO5Ly4q6jxWkcRWzLsA6RGAQkqjqr71oyEx0HZTDefhs
lpN2wXrR4f3XPiHalwGaLQcgz6KQeVjN47yFzOQKLwI4cTMXVnpCAAHM3l3nzgt68d4jfCXzuFj7
U8525fiVQlG8G51BzW6xXH3QMH7AwgnOttUm8tpkgXzFgMmBtFRXn2uGT+TLRZq2pbEorhrODNAv
JrawCLhDlCwf7TRSj5kMiztoh16d6cM9Qpk+yDOX7FK3WLINZ6lqZ1TIACwWIhoYeLBkVg58g6mi
EJuoKP1RdZ0ex1iYESZBzon9qEbpY6yFfXTk0JIfslbo8aYok26nrToRshHn/Fsne+QfFXNBdowo
4jWiGLkv82q4FIsiUElPgqAdggOjwZJHjtkWD3fyOtJp9qq0fQhxKnt9PmFp1rdEEz63qfmcckr1
VowHQqHyMMtQBhPvcW9i42ISORG4qBTZNm8G1QwWxDOfWkoMh0+/WM03HV22u7oiFtFD2TIzwNGx
OprTEiSItgnblG0wGpFxHaWq3GltfKnyHiqFFun+aMZPJX6ng+1GD3XTN1e8mslnPFrFAdLEmaHi
I3lW0cYqiDBpzTeEQm8ZTb7U68ps/E618+kavNxweiCzbcglnBkmtpyZDhLLmD+OxT2GKdDwVXkS
jaF8S8PlzpRE55Eb8qoun22ZPDmR+8m0nowFZz7OAmRRGEaePYyB3XfAQ9Rmg529DFCbvUaRO5Ly
pt2pSgdX0ay3abk86XYvCTOQp8iSN2UUov6yqqdIUfUdMJ2fw0xT2NFeXbN+F3Hy5JoTXWSrsvxi
aBy/i+QbE0mm3Vk9f1Df3Ut9eXREJrYKowtPUwnrMumgQ7gqGi/tojMuwV0eh97YqveMwBw/5sV7
rgDDtmrNDHeUlt9WabSJLfUuN2bu0ELrPyb3kPITZ3te0eapkVJOGCBv6YhP3lCQFwXJRucKwjxK
KxZgB1CwFgVJIuTG+k2kV7dMLFPPbkJ8rXptcxbSV9u/4pV6+hhN8ARkuVAgmOgleU4G6CGMeKIH
TecZcsrqLpsFGaYT+Qpa8sOJY+NA9QbOom00tFqpan5mFB61l4Lr+OzJAH0xe7g3Ic/Z2VhFD0aZ
bVH38tGl4u6VerzLsP0hddDkg6G0va8W5ROowtNiM2No3fWQESWDr5mgkeoFqaxzsxAO57lIi7tF
ZTKGeiTIteI0qt1LmYXHrs3RrUtUy4oxBGjZKp/OiovGmUTLqE2QeI0OoUB2/mRHCQw7QxXcmMJ+
bJZF2SDYeEqZ+ylmdM2pvxBy69LLzemKFOsjsubRZ49luNqYfVArMWrrNWpGY0csGTvSxo4K8IKd
uXG1LLpJ6/oDVOaxiTPn6PaoSGVe/kToH6MuKJKfHA9j38hDgb69ij/7cClPLSzVLcHj+YNh9vnT
gnM5QFNPiFqtLMwDShIVBzXeZFG2xWO9o2re1ZM2e6yJH1qBeEBTOfkPxMDdoNhwDsjl7mPV2KvT
+IBi7wzW+p4Q8/RFyuaaRGTIKLE9+1rtfCCbBXoR5/phQShAc2lOAythhK82bRDmklTUPrld2J3v
2wY0jkmctTvJnYVRzGDsjWSGQKjaeKoyDhdM6jyniS5pFh8R65wXOV410o82wzDeakZ2m9n1Y4g4
2oNOByF+Gn/CZkNpW8/nOFLZN8ryPGqkhU9RXHmITH6iYQDThSdIPyVE+lGqTqesQoxaFRpMv3w6
O120Aw1YelQZ9oFx6lUvWf3ImEI8zesNL/pXOyLRBZvBTmHDQVFEuNqtiCZo1wKJpVuWTy5qPE42
sUceJ1HLmVYNqNPEGlW3GAOa5/m26eYj2ugl0Af3lQ0c72uyfA/HJCE5C2mjp1tEXMZKBCtDEzdY
p2u0WqaPmnK4kjns+rQuCm/OyCiMk7DyyhGdR7usOWjgcfwS7svoJkEjsl1M9pFO2CGgyOQ+W33z
NfhRxATF24S0hij68lMkCnIIUta3pH15jlECxDRi1BKjfldSR/vTFD5CwjuD5aUpoxH3XLj1WzSp
pzFy5V0WZsPejAx1k+pdwxBM+TbWVnKTF7PtD3V4W1VFGKg0GPIiO4j8MbSROE/zZh7rANnDCcLm
jR2ngXBa3sZlOQAQV4TXZE21AV1ALHDzmYzxB66nQ7R+t7G1PJqC2eS8GPZhAvfrd0XLTxT0qlot
J0YnhnmEeHpXQ6VRcCJvzVa7rB4DUzzg3w+3sul2lq48h5zapnTwSYS5UGlshbuMnpHVGzoan0jk
jl1SnRah7Fqhgc4dshU3oWyjbN6ONkm4afUkivATNdbW7EkLs4wAJU1QVfbDhCx2ITQcL2L2Cj9h
gzz8qXIStm7esKtA1hgNAy1Dm211J7/QP823chiJ+oO3xxg4t+iBJSEVJ7cDyTy63LRj0DdRsFud
VyKOiPVw2ruSVQBcZBebI8O+qX1oEFe2ilJvHfppsEXWgkepnkXvWJ4txTlXxL0W2diWaDdZUjmp
FbmC5Hj1R2vGMFOOOLOrPDqhGMDVYBISoPYKtioUwESZCj0Is7ldXwWkmrvzZZ7T0+KU58ySBEaV
1Yc9mwoagTQ9Vw4VOdX0N6doLrYzlXfDYsV7U0t4asgas0kwbTUl2SNzVsiDK9VHiB3v1lDTLrIP
o2juHQvqOjrQvqNBKC3jZ2KvjI0F48ho298FQBoPwgo543ajeoO+3KBZQNbMS4ASe3yl1/029I6N
osiu16TkR2siUDpWtW1V5stOLjI9OoWO+t55iGPFpq3RXIFwX21k9bdCM1cO0fLdmJRj29cM3Cxi
znLdvpf5SN3QhWFQRPVFyZAMdyET09Sy8d0MO2gL3daVrcnQw8w3NM3vknC0/a7CWMu45Vo16XvW
DpY3K/FdVefUWz0B7p7TNT8NNb8WncrmTx/JE1b93CG59pu5/qz06arWrnGonVl/Inmv8DTkH34e
kiIxqJ1Ec7rc9bYJqEeLxi155BgZmhnFvBM3mEqGs0YAecIL7NgsCoI0Tj0b3lcJxn02jhvW3XKS
yfhKQqTlg41gn6McWdhCz7abIGEriGLcAwL9QPwpj33vkm4UJ3dAA+/g8RyncRi8GuTCDuEob53Z
VgIFqoOP72XyVCfWcFGqOGa1pSXp0go3aUv2upsWz7AJ97Yj2c7YWTzR2MGMAPicmynJ8zpOwqF8
QhL8YzEb5yKiLr4RTjMfAc5pGNK4zbJSFZSxU3Sjj82WcLpDPGk7BkPK61hyYStXdpCEeIIYpO/K
XLkg2d463UzaeP9cuQlRynN0sO12x262Ef2qwsPviTXwWg1omLW6OetLGLgmeaDZjHHLrClysiK+
H1z7sUql4ZtLe2mE+TKX7p076PuhEOqhdfiaFMeRm3yYgjTqnoxFeYIhJU6NU10nJ7pHB3ZfDOh8
siV5FfghdLQF3mIa5zGvJMZU7dia7nFZZIBq6UaKlmMJJxhe1du4l+xRlb1lOLybpAzoYxzyBdWI
GnXlrWNWmupbTjmftdYcg2Z0D0kRXlWjxAFiy4yOSXhw62KrF9NzkRcOMHU1kCqHWpkhKZzUn0C6
1me3Vgk6t60ApHXt4itisOYBTBGcWSvECpxRtQzSajpN1ha5C9lvmTm5TxwYCcoUIe6mBlEqkglZ
499T0jTE1KWrYrk1cwroeytByggw0c27PeK8+KbplOwqo6r52VUjm5/SdpSMjZ7ot1reVnSzkt5Q
jqGk5+NHlal90slBfTSCaFVEPN32Ory3nSpt+VyjG7yrE0eEvoBHlW8Tc9AuYY0dZQPrNbQOlZ7n
QW9qmYNgGCrXRnSEcteD+ggFdFDPg9nbj1bdxxf0YsTfRfPdooWPrjNfV1f4uyQFbtM4b+x3tZ/O
73q73E0gKL2k0dKjFc057/o4TfMtOoj+lSTYgRXWkaAeVhYn3ni8mloxwCjjfnYcFtL4JlSiR2mo
UJr43FLm9+hEED4MFy1yrzSCS39uSaHEpXcn45zWx1ylN1jisxBSQxe+m3Ga3cVpHVRAt/y0En64
pM5mboz3pnXsgPSJ6ZAzJGZvryYyVMPFRDnM2vVNsg337RQdF1g0QWnJ6q4iyGkcxm9ZsioUGzE8
trYGBrd+tjFXQ5QqaYXXsf2eSlPhzBGqSNvS5URCKZW+HX+LszWCXEVxSw4ins68M5/z2clhbUcv
WsEDu1pkTS/jb0IbrG8IZga4SEDu4oUV9lUaByoHz6iJdTww7QSFpNzb3XhQdNKzBv2uX3DyxFIL
T4zX32FHVLsomeVDXCvFeB7kUL5xLovem7J1LjnBe1uJgu0e/SOd3UT6yYxqjlnCdE+DckOg1RFg
0XKRI6xw4GfzDtcG+1mqcpJK4/QsiG584AF/61p5Sajm70q3TYHPulWGJ1gqTxyE6biGDHYe5r4l
nFW0mHV4sT7WBWe8fFnSi20P89Fe3G+LKJWjo9qXSE+/GdyHU2WUOJZsd3lWVm/uQtHWBQjLwE5V
nOiHOIuDKe6LJ3ehgWAlhfmgRhF/gqXGi8e47yD7xt2A85suAHziDweOwoc5muPzkJu6l/fGcwOe
4xQnRX6XRrgBHKT7N7kTkinsMEUHiCVw+0lJlij6wXYcfIkEFx0lUZOxyhC/kx+p3d1wW5igTe0b
Y2bEdGZ9JUh4eqtjuk88MVvMJChZMyM+MR4pg7api8OIyPDgVHmxT8aw3le1OT7pcg5Tv3WtF03t
taChiPYppdSt4RYqUgJtCDK09IHtugFhugTbN7O210vL8Uc540QZmLGL1WI0JjFMMD07QsMZtzyA
EFNNvGO2SSHTOt3LNE8/U53QRFRpQU6t6OeDpgVJrOsbrGFENM1jY1UPUSsKZVNoVnvT1wsdK10f
xZNh4lfWtBrHa+SmrzRJUMNOFnYWxADqSUuk2JEBRf9MmQnC7IfLDAiKI6KVH8YshA4GCQb/Dobp
LQEF3R4bhr2RxaS2bO+5cqiwVt22hVUfk8ggVbOK52pbWXrkz04UPdgiM2/KdDgrhVZsLN3MX3MY
eK9ll5qSdMdpFVva4k2Ls3br0jj+sQIgGBIALvYGwmzf8K7HxjntQug+ZYgsNkVf+1GvnWbOS2Qb
VeFAocKzExkYwuOUBTmbruPN1IKUiwivLRi7yzDSQHLsvsrZ0gzFvlYCCbbrDQYLcj+3LZ0Kha41
z/dkDn7Up+7bIgDccThZYpeK24nq8KjGSVsdxrBH3roIertHtVcT40ffTyNPbw9xxLOKpWy/p/zO
6QUaEO8CNev16N3VykSeBRDY5DAVA0RGwVgBJ2L/x1QCo1UwdDxeXqo5tfB5STCLnKn6e2ptoe6a
JtTNA+8Kq+IIZEXJA3Iz6z0qIuvScOAHFfrHOKEFQZweKE9ng4KiREkuktq55iNF3tFwR1vHPgKi
bF/1Rf+tsnIWVZlZ/AtkmXraY+pDX0AjxFZS0mthPPnxPOh67HeaNORxaue8uNXJDL/k85C2WywG
+h4freX6rRmT7zvQd6Sf3RazeC+aQvhFIZzqR68Rk3Y3j5YB69ksDJNRmUkYeYN4Xm5b/OkNCaJt
MfoyhqkQMLwsXI83l0KnZ6zd7KgT3O0EKV3VTatoG47bO3VRrrMh6cg6zXth2zudvHl3qu/llE0v
VUr72VU/lAlOQtXdkcGyBdNg0Reu2W5ctdmPtJivC+3WjdPF6om7/UoM4XM8DtjMxRJk9rS8dnmy
AdtRe3PnVBRB9O44cdFvCOaJk08v8WnMEBbYRzTC4gzkcRw1v7cxGnvgcApjo4j0Wk7xpFCN+gLb
tf1MXGc/KtN3NeohPFgj/ChX4sSJmjt+xHigZZ496u5gPmMjT/eDKd+d3uDVHaP4bai2A45QpBfm
jWYfKz4rGeG2wy2mTRl0LUEH5JeOLgJKbMKVdZ3y3LE3YIDZDSRmvV1njA5uk3qWPCIWYJPzQGrt
e2RMEbSBNBmNY9OBWafXsI5bt+qkpdM+7RIO9IaZrcDQuOdcUNk6xxPOjbisDQ1iflU5s3EGQDVX
QVMTuObHbZ2UWLcbyz5BjUaZiCGlLLYsGKfb6uMoxQmnqmLehcNI/qpWJYodGAoSg5DYy+xGHSNh
naZa6NWB25sse3XUtGUTyp7PbdtAN5HdM6/Yo+aIpm0FeSe7UjHL6LHP51w/Yz1iK7BGhX/OK4nT
E6Ii512vO5TXSxmeW8wH/VaWGBO3sWnUgt3FiRwPU3Gln8GLzPpDpk+tenJ7s8v3oAKWae8UJHtj
gv9jm0AuPxTfR6ByycXo9LS4yRrGOhsxDTCAPb2OgGm4cIiVG9eqcTDwm0MaGPANT2rvmHQz2+Yu
MlpOWJqdzUezKnglGll3xxpe+m076r0S6AgVpufBLd1Ax7+fYHmLu32hcAzMc9obl0zU7R4d2bTO
fJ6bvlMd3DuQhduJ6WVE3Xm7RGVyYBb307WXb7xSOWRRgJ+aVp/v2Lz7U2JYp3J08n0Ru9YOucKq
/Jjo5YCx3aHXX4J4ifH2Ka3hq6Bwd0ppTIcY6K7XrsP3WTLXws466J+DkypYxuPwBYgvBgnaavFL
0SXxtO3AxJac8ts23dOCprYc234+YxWIKeoS1gKeJQD5tk4jCGqIe1vIWe5JSO84dMGv4BhShkFY
ZWCpWMtU7kVXdo/rWGVLNoX1ItvMZZnrTvnRKNkcDK15jsIse5eROl8V1dWuI5GPkIKdDA+BskSH
RYgH8u7R/JgiIYe7sGjk5HZCz6sL/blxu60SDdoxYYto8CXMyk4b8h95pKTQpcLmQWs1TjU05Az+
knmBzV21311u2kPM+OR7lpTTRuRut+lLowSNahItLiqF73QmNiUoZ9pbSws6YOl0uCu4yC42J9WL
zbrzCYH5ZpT4enwmtdp7TheBwZndg+CNjPkJwbb7HGd6dc1U+0WfaOxMauEEhRzDKy6YWgYAQi5F
Gwp2hgpktVbWN07b2jTre+cuc0l7oZXHfRIzmeUxGUzjoXX7fOdYmfs+DXmPYH+qzupUdrd6KAbP
pkPJ6dvUPMjA7HZN/Ey0t36y6+G9zbQcrKdzsJNQnrGMWxveGP0tEFPMZ1FVM2Fq6zcbOmW4URtt
DrK2XHukAHiqLdNEPcjNJiTx1taN90GJo8FX3LJRCbMuWGHZZM1vjU2SvQdFWePYnyYXgDHOS2zM
/cuUO7wmdHFV+E03urpYd4POZIgCo1yOgsmxu5kZmd1OlCLbTinHT8Nsumu5xN1FaYdjSiSOwihl
gkLhIiP0zBbvkQcg0MB3Wi36awwmAW60A5yimstb2C1i39roAIDF8Gr2VZzkuyIVeWAh1AELQprS
9zi0nK0SY0/zeubajGBJfvENZ0DIVUNCn2KtR3OmnZaYnqHqWhptkoLkWMCagu7+FKk8Ko6zQRpu
P+ii5DiAenPHQNJlqBeH2i7ONc7sNm4MP5rKZbsYmHgjZWzf7TnVb9Ns/DGIEs9W1ywHzjSRb1dh
n2wAiopDWVTy0FgUombmmic1oZcVLsLcGc2UwLFYQuMqNXt6rbtaczfh2Mw3a0jLfRlNVB5Qc4Jl
KZ1bGjjYQSv4Aeay5/yWbDvCg7xayHs0IcrjbJX9tWUqRvmaVFvWP/IIl4DIJk/0b50KjcAT2HIP
kclK9KSs7HtyMMqNU6X5wW1HF7DrEO4hdNChS9wNPvPqyCN7yMp4eUVNR1c7ovcIqKq9KkbYAb2o
Jk60XZo9DPh1XiZTi27NLBl5N2sxfRxLu9OkCyF/7a+qRZHuBlNNNqJCW4AcLyZc1y0423XaHpK+
vgtxVF+WeiAischD1n/s/oCO1n0WWfkjT8vJb5theBtTzcaeYjSdVw8oUO1u4DrM9Bh2SwhcqIKc
SYOmhBr4iBtjC3l0xOqMz6MhGCosx4NpYdqzpXnUtKnxdRtoBNj4105L0wAhyVNRZB9mj8ykUgpS
M0hKNEtxrjDmGZQL6AVDTaEmaizADKpW9FulWOsbRck35VzWoNo7ec44jWP1kvE9rfDyJEV+P1I5
j8CbrA2O2BUxwziSHED3WEnBYjVnjsxA+4FVdOD8yacZoxM6j54bwZ7oAnw9ZwU9rHxcHhYxYStl
Ew1GFrEPTh4plSAQbzAebZG+F+jFtqajRhsGggG1l/rUq9meVnsK72f+XndqF0AHU38oFe+jRJ8S
Arf1+Wlx6gkzUjIhGSww3hV4bZ34f7F3Xr1yW9me/yqD+84Gyc04uHceimRVnWQdpVZ4ISRZYs6Z
n35+PO7pPsUiipCfB2i4bQj2qs2d1l7rH+4lqGuf/MzPKFiaU8S/ocSclT1MMtfyeRh0yB2Gh0rP
pYdU4lld9IP0YWzKFmWLYXoIuJ4PddglZ5tqGkX4sXnTVBYFJTOFmm9k4YOFKYETAtSE9VVSQ6fs
PKHzc6KmyCOEZ5eTWwLkn93LDsI05YcIdSjc5e3Wy9NMPxbcgkdtVmMPCTTTLam9PAWKQS1YzigJ
RhBJlMa0H6DQcQuib/VO9s3pcUbP+qPu84jNqFR+lgzpbpqke+wJ4SD1cVE8UsV25Lb+iup99tx1
uv1gxFl0jzSxcq5qqfnoW5ryUFey9VgEVfUnxWP5IZKq4GGR9jv4iD6AV47lNyC8JN/jPKPrQJuM
pg++GXob40k8ASLEuYicEaVWNqhIvCnN7aOqSnpL30Jvnzsjl7BVom0R8PD/UEql9eyDOPVShVqY
Gsxob/RTWryT1fKbJZr8sUm5Do/N1BdnE710L9IQCGnRNftuQx8+pICqUfkwOJ4z9QFJs65+ggM0
vguGkM7wnCGFgWpCbN9DrKWES8pIB6joPb9SEteXzfFEzUS5NwcsTUOfEeQ1AKwY4af8mKRNc2+M
o10e6mmy7oukjZYmd/F14qQZz+xq+31dJGmAAVk2uiFMuolOpoTO07hIskVp603A1c6ZObUe2AR2
W4TSxSe/JsWk9oH8t7uwipsDlTsZaR5Juw+oqaiO6Crzoxao8q/QmuxzW5OT9VOoyR9L3WjeDpom
Ye7ZqU91btb3czt/QtQjexp5Yr0VsY4ilm8U76RsgsZaBpm4M8yqqymjqxAKB5pjrsh7XvY4dDxR
2k89rAB9+dBTxi/uUiPnlDf6QKF+jXS55kptgGeA0cqdU+hl/mMSedh5tjr7H8OqTX4JyKL0VCTu
Asui09C2MsumsfuYJR+hYoHyUxR/UEsI/QdQcUj2REWFqJihNA9t0yQnDjRytlSfwYDxbhyA/JrK
sWlnk3rCDJDToMKMCnnxLIW8Fj5kA6efMYGMc3wMFN9UFPRiADRKrfxTA1NB8hQbwb2V577Di9wQ
ZzWn0CCXGeJkY4hSrrswzqBh9qUyOYrWBT/lNu7pi5rAtMowuVdFrnwXUBfvW3vmfNDFSBdDzI+l
TQ8wSPv8qcA44pM6z9/DMbfoyNP7TnTOsSGKHpPEHP/A5ixBwEMaSlqDyytZK/7UrOGulUv/UNnx
U2F2XyIWOdXEMcI9rAh7gEm65VWjlvCwKUsU1kFd5W90EFOBBwiNU49s+6z4EioCakRlqRNx5QSq
X5wU5I7h7k5YlZGrSCYQJEs79Ib5gzJedKyr/NTo+uCFXd48pXCwnTpNZNpXUBSAZBtoN4FuiWsd
YcGpzu5UHg2OGK0fuJYAcgBMecoqpf2EJ0FwZxd+gCxFW9VnylEVGwggBI9dCSWZMXjme4MjAo/3
gIriCPZ0KPrjDBHnmIQTxeOZSZLCtnQRSoqkB1uesw99wdvTNdCBU/jD/Am/hfnZsktBVX5CQfqe
c5UeLcIgIRkURS/6oxrNoEPG4rPQv2/juybIydH5M9lrOKRpIGeVTMUMiAoPEjQ4DCFqV5eH3gsA
lhwp/0mdkw/au4E2I5z6kf6QqQHCGvWvKM3B71PIglAP0OHYhk37ec6j4ayIMiVxsHJY0o1UfkZW
m4YqCmfm51qXwAqa9ZQ9tb4ePwyITjYHkj6fnhfv5aCTe1fqm7ehoKTZpPgQHrq8mO8iCrC7oMsr
yCUoHUOW4WpZvH2tFfy7gNCFoCGqyS9weiSdJvjYmWHEBwrzgHo0UgTOrOXV2Zr+3TRY7Tea9SaN
4LapIcjYvILPg+/j4oO2BQBXTsPxGSF8i2wMkabkMLeiU90ybUPpZ9ZONGeSrsiGv/DD/5/292Eq
f/7Pf/0oUFyvp3c/Aenkr1l8vBFf4Xndb+23//UTUEQ7LS7U//Nf74eff/68/hf+4v2p2j8UA8aB
jRGlqS6Wpv+P96fI/6Coy57W8dmWVYCf/+b9GfY/ZJ03sYmaL20vWC//5v1BCRQLz5RlZAnUueHh
/J///jH+7+BnAVZuCoq8Wf3za/rbJfAYEDg/YBEwBwkMwUZWlj9/jd9PwQKSFGqOVI6T15ad+Rba
f4OHzKyeISz5v9SYSx8EWLzn97as+v8Akf8Kjay2gs8EbClDW7F6VDIDu0lKxINrS0EDQaPlzPvf
tUrwXa+m41+jfj3K7VCIP+NWrRt80MtRyqpGOx8jWbJ6rXKRlJ0dHKKBo1D229nsC3x6PSpEZCDw
mYqiqgLC5usPqiCtVouGUfE60e6HDi0drdKmHVH2rWkDJQZtRqfuisz6ZZQuCwKaogXooNkgNwEd
ccR6tbxHH6e686mHgwug8ujlXTwqOyNc/ttXI4TdhhAphFGW7Sp2pYL1iSvdqeB8IwGg1fldJqfF
sc8EclzgMjAZs7odXsXWFMJE0FG6Ji54lsuodgo/sjaIikDs5ATImiDDFuXnElmEHbrZMkWrASK9
AulWGFBukau6DGXRSZiUzEBrAZlWxC+ouR8NIzTfom+NMIoa9W6IuoKHBu/4RDFPeLdX68YSYuEs
54HKcHUM2i+WUB6FsWKlTG4/1vEDAjyt4TCZAIhux7lknL5sQOJAIYZYBlFFX8XpZXScghjBZwHo
+a5skRCTLKN5LBG7dOsitM63421MoQrLAwaKAjfS0tffFZiAT3GAQhEM0TPFYXQLJ2P6qLdYvv2N
UBbsNRgVkIqthUD06lhLNVUWJQVhZxyqH2ldmqfAStu3SPmoO5G2FsvCwLdtuAw6E3YZCakFu6l1
8I5iskrPFDFtZyMLlCdKJ82HjEe5BW0RXTmQJspj1cuZe3uoG9tRFbhCm4qhywYGF5c/AFkvJZbU
UF8oENIH2+8ixzTD6a5qs/Fj1zcWT2s73ZnKjfOHFQoHCBcQKJILy/319y1o542ByvdFmsdAV7AI
ncwS+jEYQUElpdSdOgRej2UX1b9uD3drES1m9ouwM3equjpfsdQeuxZXeEfNF51kpdNPGOjprlXZ
0s6X3RwkwB9EwTR4Muv1ioQTZ6jia05r2AUF0Tm+G41R+V42vfG0oHCe+1Sy6RSXGnjp3x4mpw/W
e0stFVOI1bKKIi0O5FLXnBx/k3OjRrHbKHbiRcjv7szlylH65RwQOAcbuqnrMqS61b5shG0mikys
oLZC5EtTKg353B25SsFUTeljyqviNDSV8V5kBX5dsfknqJli59hdMZP+9Tv4zpAJF57kmpwmWxSr
ZjJdcIsjy9kPP/aosdJjD2gLlUB841AHamvHX+Mhq45SJ/+8/dE3DkRSNH4IJgBQf19chl+dGqgY
zYEcIrLT5G3l4jeZPIikw0JJG6lFiDr8/TtNmJhqWHhELLto+T2v4pU5ZShNB03Twm860h0Wi1hU
5AWytMfT3DimNNJQMgX9JeFbttWrUCgL1LLuZxrPZ4oliJha6kFTpuG9MXT1nZ/pxrmit/vThHb1
pu4z/ffXM0qsPNlg4GqQN1freepVucEGnjWmdxmNaThNE6cU2M+pOt2exY2hwvkiL+bJBShsTSgu
y7bPZRxIHDhg8ptJExGOQfRa4yFsjmmgAemm2+0lGiihMgkr73b4jdv7dfi190dZz1IAiUJwZS9L
FtXDI6DuYudsulyqL5k6pDGozKow+ae1C7xsTEMZTqKkaqmAlVUz4xN8TeGi1kcPDhTBDvl/Mx4a
JNwwSNwo8nqppnlLY81eALJ149rg1926pOcTDNE3Gw2zneFdzuHL8CDew/DFEVJB8md1qclqgPCI
2SEkTVMYIEYSHOdZ/ZaUgLObHiVnzS4L1+g6KC3k2Tsn4uWV+q/o3G4KREUeWi9G1a82CzV1uYlS
rfV8XWk5jSbEVlWjue9kvYbHNGAmTi/0+fa62Qq6PBJZuSqsbWU1ZKQ7pUnF5soblDi7S3Poj3Kj
xR5FmeSXacXJWxPHtZ1pvbziXkZKJwhCMDepjLbSKk/y4zS2EnS30DzV50MSFTom4JPhyNVMAac1
C7Bcgdodg7kUOx95Y0XZ7E5ZQbBClXkEXp5IHZa3yIAjQZi1Qei0EpSGFpdOR+5NxVPxvti5XraG
qii8AA3yJK65Zd++mlSkXuOYXk3tKTLo8TEKzHtTp3VTjobxmKKEQlVbSPW7MkGi7fbUbg4VAQve
a+SjCK5chk5DWgl+yNROgN4fzJyya9i24z87foQXg/rY+bSKyn/wPy+Yv6YVx2cOOCRIOPSX7fVq
rHKvUlgCvOCVpbCPeWYs3INwRlZfn8uPhYlsplOqJo4Gs2ZjD5xbNsa33OjCF1BO+8HcSxhXScZf
P4kyClUGi4uVmsflT0qkMY1Qsas9Mxs+sr9Qbkfj3w1ivcVXVk2oSavGYxwI4VkyoCXAwQLGUtjt
nCxLnPWnQWQI/TDuhyV7vfwdeOMIDVlOdDyQmSPyNN8nQ2C5VLejnc21rKh1KF1mdS/CPgvd/jIU
rXGgxX3cAv837SdtUIsT0MX28+8vLh32uFjKRMsz5DKKwk2Hv3fRenatZC7F6PSYypPyUe6Mzl00
4n8vNf1rJilj6Qh7IjhDFeAyYOuHlRnJVeuNdZofu1ke79G8Gu4GEYen3x+bQXJkGAAJVRbzZahK
oKUZd0xWSvveK2UzP895i44nksNuMLXV8Xa8rcVhUHADMUiZCKGby3gN5eIBu6XGq+p+QBNcb8+l
YS/0VD/ZORO2jiOyPkNbRCL46+rkBSlH9QSpbQ9EGA4s+px/KBorgZ0ZqIeEfN2JlRT6UTvClLs9
ypei3nphGktBWlX5H8pbl8OcS5C9kxHRxcgM666xZ+zcIlyAJrNvj6okdR8iWng/pggsU5jOtnxu
gwh9n7Yw4VdRhX7ThnDuMXEwrQcU/SGlghDz73B/oUeVmpO1s5M20gEeYTo2bqwGdtTq7PbVxq9U
G/GdIU+UJ9saH0chK7hy5OGbMRi7N9DUxLeomfIjPT77949TG1s1Q3sRkEEoa7Us4JZMFDJR4zZD
mK1A/XzD66sYJnIkFYbihDOMzYPkN/a3spYMt+m6lmaDFlsnO83rj7E+i3/ensPrL8Llybt7yehJ
F16O21cnvFaWVd+aCXB8C6icGXbWIYzN9n7WsZ2q5El8BOxjvc3qZno7oTH95Xb469W73N0Gn4Ta
LcnD6snYI24w2EVDwUM3K0evEqQiQUOd1KaT7itgh+c5bQDwT9iQ3I68eiUux4+9tMEsNON0CqzG
6lSdqaOYWicRGhGWc6k384kLSxaYzQTlL1BjBmYAQ/AwYgsUeqIHQqIsMsO3f8b1SYFSnsy5LtCJ
QvVzdeqGpq/MBQqsnpBK09VSVWGnKvEbcyqmu78TiiMUZBHfcL362MXFi/KTl8xa+72Wat3D+xeN
DnajsbPRtuYVfS3SbhoC8HJWG21IEl2A9io9XVYBSMb+kKeOaA0THLc1/5gz+PRVBU2GDM2u9w6m
rUXNdckJbKtkH9bqZhnjrJmACKKNn4Tqg2/gPRDJAVQUgSJKovrSmVesdE4sKXzQcmXHtHFZOJen
IsorPDaot7xcpqvMIPb1Cuheivsu+pp/BADrSI9CA9yXjjy2kia/nxYisEWnk5TQpDexfqj2U98K
i96fBx4qwBxBQkoAWTxw98hWP2BDMe6JHS6rcjVEMh/6kMtJigLManp9GPpDhC6FB4gXtA0X9tME
y486XeM/oJ4L/MBOkr+xY3FuXLSQiMubbnXd9EUZW2qfFOgntD6eTKCIR9EExxHv5LeS3sEytHt4
uUMAgTou2uQPow2HP397F3HTWbZNqZY2wrq208D5tAGyF16t9cr3SemzkzDH7Kjqdb1zNmwsJO5n
OkD01igdXqmn4XvNMq0rD4+L4GcD9RsVD3U8iBbZGL2J5z1tuK0zcckxedcsNR40zi4v9CZViwAP
ogr3GbXXXQmeJQ6SfvIB4xUfyEWq9V/hhRulF1EDAn9gYHYhAkQUvN/+ymKpMiEJRuFSt1d7iD/p
pVSPKo+z2warYdf0wEbY3wJVsNC9HWxjNTNUnVVlUkLjKroc9WxB4Cy6vvKSqdWfuiwTz7Mx6OfE
tt9y+AdeL0Xy+XbMZYesdpBA7lc3bcGuNczVuQ8SQRmiiQEGSaU8D73uu5zc2Y/bUTaOYco6xFie
5dS4VyOLC365PmES0iGY7kwtxCQfLp0zm6Rjjhj4swNCTml5mq0w/hvLl/SXE4LuE1KDqyHmwqhD
eBXk2yDiH7My6p0+7P3RyTVs3oywmI2dhHRjIskilk4mtXZW8Hq4LX5uOMeVnmVm8ILbHEH2EEAr
1mt/ykjrBIcAOY/fX6psTZveL/VmNHdXlw3wulnO8J/3SjMa7xBrtv5ohzl/V+KB/Pn2dG4cCKxO
RALEsk75tpcLVYCTLCWEamgP5YlTVlCZcz+DVx9Z2SEwij29zI17VDNtBakcjWzJWvekmCszBpaJ
e20cQlPR2Bg8RhFciAQi+a1RDI81KlBcNC3qPvM0mTu1rO0fYPGqoWTIOloNWEeMn4uMH9DNfv61
9lMY5RXvGCvvMrBbGubtI6JTXW4Wn+Na/fT7nxsdNYofNFFJVFbRY9C/C80DoLFFi6j1LfRDmpK2
dN+r4z0Hfna6HfC63rL0NRdlVAo8/I21On/NjAob0CMb973EPEdJGTvBOCougpIf8jgXd/CCRwcv
GekwSln8zwlNQicG1uhWktXvqCNeHVH8GHq6JlVaRNpxErlcbXIyVJ2ttbYbVUP7hAOVvuDRtePt
MW9F4ZnIMSiQtuTNfBnFt5N8AvBvucJMZ9wtoN9Xfb3Xm9LXx62qkvWi5k9HmEb8+j4pGKP6wglD
MDFzsgUPp9T6wm8Uwfn2gK5DgfSigsJFAuYG2dPLAZWBydEGztyt7SD/gpnT+NGaGsxlq8jYeftv
hCLbA3a3ZNoyMJHLUPaYwVu0JjTh/AAl0FKKYChAns5bZyyA1+6cdMt6v7izKNjT9ll6pihx0qe+
DKfDTRiiQRNuPRnf8SvpPX3ALahGogQRhkHa+ZBXm59IdM+W1zolFE6gy3BKMmEiaY74j/th6Ea5
UaFKkrdv5EHvn+QCRC/AH+DbPlqd574Gcbu3HZcIqwEDTTE5qG1dJ8td1u6rxzEw5VKPNPBwPQds
4wSKj5SQ6Y/apxD5N2DBWg1xJ541OmFZ1SeAgXCt8JAkA6srkhpJottra7nArn4QTypFNoGAUX68
/EFDWc2JggsJ1EZJ+2qVKgi+Nqgg56d4Cjbze1Ak7c9wVPSdlbYx9aSiSAhil8D/rdFIWWM0UlvR
h0qLaLofUnwTKxlKGc6m0jGeG2Pn7Lku83Lk2+wf+qhgy2gpXI7U7mYBeNPAJRLVDuS2FNAyTjbX
7F4IcQ1KbXrJ83L0B3hKEz0eGBi5loKNj/36Vy+rVPduf/uNzcYvAgki6FzhdbLa15PSqVnOCe2q
6NDcFZWJ0Kg82R67vN0JdZ2HL3AarnmmmfI799/l6FU1V+pAtnDkoTvnxVbYe0OR9A9Tj09gZlPO
66UexvKMwFHUtzFq+5iC3h7vxpSTnULSthd01tUM9JKcm30usN8xleoOaYXUVX0t8sqKhzWUsWDn
dNnY7lQSadnDMrGWXPxyzFGDnDsWHLKLH1MLYT6scLqsJIjaufRTaYSooI/aiIIpWKKjlNNL2s5n
3xgxoIUl3aEivejYX/6C2I+ops4scmpiYMblVj2MfjN/zHFT/zkUdhHtfOKN7Wzw5KBGQT1GQYX4
MiDCpclkY//qJpI8hPcJ0tj3ULUSRM8MvYK6SB5YHfIiSyLgcdjY7gx445Pz9OAGkclxGPLy+16d
b2GsgxKw0OOTrDk+ymi44CBepwhaIYyk4+tr1u/TUvVPldojZDrhGnx7jW3sKRIMjQ+OaPf1B9DS
uAaZiGjVMHTqIUZR81AoAZoz2By6t0Nt5FaaTMl3wYxxtoh1LonJKGqapaW5SHLUgZug7OQNrP1H
K4TkH0C1/tLkoMktcPbnJLVT6A0wtf6YarN2B70Nn27/oOvJ50oT1B2h5pAtrEufE2U+paeF5+pa
UD4FkTGeyWjrQwcJ/D7PmxKF9ro/UZve+xTXKReVKcq9XOR00ZDEv5z2RJBTj/aIqFajRWcz1ft7
EPfaDlb2ejeRAi2w42V14c63OsOiidZ2idmuy7ZS38MmUk9xFWrot1WamyQcIDur+XoxEY6UVVlw
Nzqi1JfDAs6/uOoEhtsjFOzmPkaDQjRIHJUY0t2eu81QNMoo9JmGSqZ3GWpIOwsnKmy2uIwVx+qQ
m52a0EQFGqul26E2PyPZBweSjcCfuhrVjCykpIS+7haJeBy7GMNAPOc9/HUxiMR8difc1qoktwMK
TLNsqRpcjkxWpWFGyMXglqvKDwCC0yNbt3RatYnflTNU8EwR/qkw8t/VtucBzYek1sXWVHm9r77p
TDc1Fz26C0qkQMIrRQLoMpSfcrxTz/RL9roxmx+WfgwSe4J67bqZrliFPwXUwVyb1ubZNIbsgx3o
vOtSP78zorL+8/ZEXh+2FNaWzQ6qR6UNtDps4yyIUiUh3mDwAdGpjXDB1evHYc60Y2AniJ50peFY
tZ3ctYq+987aGi6NT8pcnPfUSFbbEduATCQpnxfmlo2YtS5OQJoCivK2dj+PwV5/fJmuy1RVo8Vm
WCouNOySdQegnIZEC/racLGeqZ9SetjvpcYQ5I4tQnBNax4DI9jLjzeD8pSD56DQkl/XuwTKcamO
Lre7WLjf2+jKok1L8oSAnX+eJHTOhrJVdw6DrYk1eVbyZuflp1rrd8oYCyRfc91tLJzknU6Jathu
U6YhvtUbvxI5QAEFCbAEcEyEBIFWm+GH22tra3IBAFIq5RblLl8lEm04DXMbqror+60Og1f03qwg
uIcoa4ugabv3MtqKRx2KVxnXCMXw1Slhj1aaZpQW4UCJ6YecxQrk7q74ooCsF4cmKZLvtwe4ceBS
9gInsNQIkDZdftCrTCVJ5bLIwM+7Q6MILsYpOuqkvF5gdj9uR9oYGqUCQb2dsg8Xyeq8jdskS5Vi
hrILzDpu8m/FrEdehIghPF+UuH47GphrENdkJYC2XgwqXo0Lxqk04vZrunIHCa4TlCTMTihuhb61
27Rhv5N0XI+OEwiKDDj9pW5gr1LcuvLDDI/uwBuxozqaXNDOgHw4jvbx4Ix+3+8kAS+MmMtjAAcq
ECU03Ckhotl5OXFl2luzkHks1Pmk/sBG2PphzU32Nht6+Q95FtrXLC37Z2yug7uoXMyPfdMOjxiR
Do+0ImQaDTkkc8u3PpHA8t69/f2X2Vz/PF43GrQpEnFm4vLn2QIDZwVpBddQU+PMziwddUqHu9tR
tr76i//NgnZZ8v3LKGgJjnAxJh+z+KE4lU0R3ZmIOqOy29y1Uruzgq8PQVpyXDA2mCEFzNBqrwh6
f2SOje8mY4MiNNByB8E/gRVGPiKDY2YeXK09HOn1BqUkRN7ALHPBsXsuh6iJuIlRzA087CZlR5nx
II6TQDuSZvx2u2bxGyHroq1Bi4qs4TJU0duzYpUN7+I0RBM0MM2DZuBzMqOuh5CfXD3Mhb13s2yM
T+dtuLjv8BQGEHwZNB7Dka6bEQGz08G2yBmaYoPZvc/att3pH2+ForeIoxrfEpDIKlSVWUGY+GpI
QV0Rv0ofjfiDAVeAraCNyen20tzaoBhUcWtYvAT5m9UO4OVnDMOQR56Zj8XP0ujrN8Mwd6nT06M6
yZkouajxtndGS61/yHBbvQb3o3xReAer0HLVQCXuPk7w9NHP9Pdg0C8Z52qL6hRDANGyS2VKnZdf
vkhT4QejFHrjoieAED36OZFaSm/iSJdjB7mhElWITH2eB7X8w6+H6KnR8uhUVY36VKHf8saO7QB8
BZjUUa4RZ4qxNX+jSmH+RdUloR7IGuhl4pu8c7hc2QuRiCzNL8gQlNJpgK12YomiJLZUbeghyvK+
KOX0TqkStLJR+XJyEwhQmDXtKelK9TCYSXvCyEOCnNChsZKryMkJGq23p/vqJOKsg0tIL5BOOn9d
JaELRixHG0Nz4sEM74I8afrDgD/8c2I34p2OG9jx9wOyXbgAaFwthZ3L2fPbHEb2KGkOJXjtrIaN
uC87dURnMy/uyj7cW89XmweuG2HA51I8MzhvL+OZ1dwhkgiNSouG4VhBVwGeAB5hHpDDvT20q6fS
0vBbokBHwAhJXn1Lkl4p7nH/dfqh0lEyp0r0S1FgFlIY7ejZJ/LZzqTBzQtkoW6H3hilzVuJ05bf
wDW+OgIlHmNNVlYoJEqd5UHTQvWZvrWD13v37naoq+yWCOw/yoDm0h9fd3FFi4JAVUO4MCLMNyS/
MqlQ+KNbZuZ8GJDkdJFgL96FqtS7VpDtAcuvC8HEx9eTLQRjgD7RagEhPlWBG0Kmx4DS4zZoUyGO
1vTxuTQNZEJL+ufor2aN3xwjZVA+2IhQPiVmWZ2DxB+c2x9jCXZxFi0/BlAPlEoKG7S1L1dXCQoC
zQLYL4Fqo5GNgAGmDHnz+5sUszyWlSUWhtqasyVXYa/6ZoEyUYeqNqJwyPMAWjxYZW+76MvtPQ03
R8VbTV3Yost7+HJUEwQRcwTG7Ag6CndDHuSPXdWnO9/uKi1Zvh2PhgXkxom4Tj2VIQMmMjQIyEnC
/1MUJF0iMvLvCU0TyQEsrz1PII52CM4bBx7wW174VBbgqGurl1FM8qdokymQCGqNzw0SheNBN0oZ
6axKiT3U+fZqQ9sR2SzU9ihmr2F2tVr1hmLC26n6ecDkAFleOajSQyZwrGpj1GJ+d03i9kvF5MU9
j9rX6n7MUBWc1Zx4aqdKJz222jvajfrOOX49e0ShxwhSBfNTc02kQUgxCClPQ4aagwS/HStGqNCe
0FjrUoCbk4RGTyE3e16h1x+TpAtvK42dwAFkrAbHK4g93bEVNOiE585HU1CTB8uLLF9+0K103Bnm
9ZlOPIQ/yb5MLu61wSJdd1wnGhvQdKvlnmaO+V2H369nKyMZkk/NtNCtBkMPnApvT+PGQUdoSCXW
MpXg9VZny7To7YKjRgdbTXw3aAcMAhAH9+rGzNwJTPIhUPp60TQZXD1TxyPiUAKXE7C7t3/J9eUi
cAelmkH3ib26PnHbHswTmlJIOSh9grxSFTqy0pr3xqJhfDvU1vSyrijLk90h4LA6eZooGCTVRzUi
6FrdNUtkeWplks7Is/QHpWn/pTtyoVrxWr9hMx6qv3D/KXC+qHG8LiM0qVAGMKMsJxaWF0gZHxDP
28eOWYUhi2fK7fFtfUqAI7R3dDBJpECXJ2tnoGSot4g4YLvaHRQ5Tt0ptHqvUxAGux3q+hAXy9ME
GD75Dy2OVagI5XpD5ISqzQA9JxI7dKGsPYTV1gcEu0ABkZSW6vAy4Ff1igD91dCvat0Z4PgeUNg3
Dmgy+k7tx98xc1R2zratUwcAEvgqGkR8xOXnvArn0/RUS1OB2No0iBqOsXJKExyjkDRv7huY3U6j
5MbOk+g646GMx9jYBVBF6EpdBlUWZSvTbDXHDxTQ0VJsd88olHZnGW0xTG6KsX62pCr7p5ZI5f2Y
yOPn21O5TNVllsEPgJzAFrSgbq8ZfKi5THYCBsyZogkHELmDFN9V0UmRbPsD792Sx0xuu5JRDm9v
R96aXmq1JDhclybDvxw6Ekt5gWuJhh9qWR0brUWWKiqikx207aFrRO/ejvfCsl8PlZYvMg5Y6VIt
XiWyearLaDIi9a019hAiqpwbsCWDzvpzsHj4umqW4rFSSfjPuqiQ44k8ZVH+hzz2xWfFz9Gi0rIS
TUQx5grmUGNp8qiK2gZ91q7oe7wM02FwLJB5n5rIUH6lFJ1bB1vmrEGGdk4aGIp5SZUEEaWfwmzH
b5jL5DVqdDkQDrxAOrya5r7cgTdsLLGFGwSmjXOBtGu1rtsipH89QxCvRvhBYWIYB2EjMRcFITzR
qsNlAWs4R6Vah15+vocbun5TkxBRnsetfREGoi9xOc+2aHD/8y2B7IscfZmE1tLXMWr5x5AqDe5q
cd29bxVAqQdkofkcWSTUD5UyGYhItpH2ubBQRHXLsK70U9J2/rMedRUqmZS3x0M0dCTeoLmy+BDQ
eoF7FGbDXkKy/MTVyqE1DObpRdyAp8HlEHDky/SwJrFDRnd0FXtK32PcFhx4kE/e7VW6FUqnYwwq
gZ4fuJvLUAIBZpS7NcG6AXbJ1NGqUZqZWyNtd+qzGwfeYi7971CrCzHXltMuYlS63uF8pZbp53l5
Gh14BYbpAUTreB71Yj7eHuFmWHS0IaFQpyC/uxyhpgXIqUSM0KqMPj9oWqMtzMmuQGCz7MrPNqpu
nq/V1k7cjS9L95RCF9Unso11Jxqp8HwM+T2OXIsM6ewI2e3Wqh59Vf5xe4SbkRa2IXndgmpcHTQp
YvFoTSa8mEMzBxA8mkdbq2r1kEFi/Xo71sZVzM34n1irpHXMC+T9OnLlsEnl9z1aOF/LpS99O8rm
iNCHoqZC0qivKdcIPVtDqpYoeygBJoFjZb/rCjW/xzZpjyu1FUphklQepAv7YrUqo8I2Eh9EoSNK
DYJWDd0BqE6CgXMW3t0e1cZKJK+gEUILj2fiGnTaZ+aIYK7Pa2aqAT2hZXGUrIG6btkHpySulHfT
mOlfbgfdmjCwbcvCoKnFG/hy+WM5a5tY7iBqMWWsxaiHxquCmr8dZesr8rwmoYDqxaStjhHKp50x
4fmAoEOtfgnq/GeZq+Y7o0r+xlpnKCQpiE9R4VpNlzB7AKpYPzgoUEZPhV5xi6hBgDrj7Es787U1
KNJpqHScxbxfVrHKRTEitQeBO/zQosQI7K7tKGoW07RH4t2aJZJpZF0EvG/6NZezFE7KoFcDZ6PS
xONxLoLwZKLJ6NyepY0UiDwTHNpSc4JBtsqjy1y3BgNFDMds6+9kfZWXJep8VBmQ0xu9f74dbnNQ
S22UvH15dq4GZUj2pJUW7kc4YeSPedfw2vJT05fd23G29hUM/n/HWebxVSa93DiqkIgjMHc8KgrW
yapWdaB/bGTEZztFjlOzd2qHm9+Ssi+BuTbpZlwGhdUSGGk+E7SBaIolUYNmL4ZHxyo08dNoraLc
eVBufU7eJ1R7dFsnhV9+0athxgpWKZ3M0q/Rtr1r5/JbHsjqzqtuOwiLZGG3QP5f3ZaT1WMcZeBS
XWV9e29XMVB9NRl3FuLWjC0EM5myGXWrqzaXEucI3OLlA5ApekR5Bi3eNKpR9Q4jOMLWw2D7v24v
kuuBUWlRKe6AfzSQE1rS1ouv16qlMrD2cR1UXVsvjXdKL6wPt6NcP2+Weg4C/ZAzlxLL6hxssl4N
Q4i2sEjM9DTEzfygIu7/B97gpZMN5AAFuhNOXsSddzvy9SclMiKZFJQ5rGCOXY4PtYhyAFbOxFl5
9iwkEX0C1IzDELq3d0Lzc08fATXfDnq9CSgkLZXHBUMLEWv56K8+KtXNJkU6d6FfDctTRsenJDUl
FwPdzzm36PHvhAPOCUPopW52GU6JAgPVniUc9vSOsCPb8blA3TFuf0ySv4cX2xodp+WiRmtQfFxL
T7V6TFd0ZosnfQfbCliea+AQhhVglHxMukzaqeduLdHlNFl4kSQia2R0pJhwcpCrpSBo4G6g68NZ
Di1tpwW7tVDAY1CYeincrEtgMY7l5As9SBO7if7g4Tvg7xrHjjwPLcbqleVCncvd2zO3MTS6SAiK
LIRHkBKr1QmM0m4hZDNzUjA8pGoaenbPKXM7yvWFDfaLpycoZ50Y60RYq0wja1OidNkE0NbEiBdf
mOYNgl/Jbz9myHOWEgr/LtXUdS9uoBCFlj4bXY1l5JLFGGN4Yc2uPZeFgx0ktm56sEdN3liQBm36
pVvFErlqAObVHGllzkUXat0XBWXje5pa+SdJwijZ8vEGvv05l0m5fIYufFmQFvSo6HGuUbymntG0
nSe0wKxpeNbiYfQgHZsOyjCBk1bl4EiZlN2PQZi9w450T7TxejYhR5A7yPRooLDqq2wlDftUticT
aH4WDF8tw5crF2/jzJuLKeh2LtfNYEvRggk1oF+v3jX4SoxyN+cwgqukPlURllD1PBknXqnK6fZn
vWZAoECjWS8UesqnyDRcHmO5ZKpY207Z/yXtvHrlNpYt/IsIMIdXDmdmBwVLW7JkvRCS7cOcU5O/
/n6th3NEDjHE1gVsvwhWTTe7qyusWgsS8nxk+GdEZpQrcfbSAf2GXmRvLAEHkogtBoMV8cYc3faP
+7/h9j5il26VfKXgjtkCD0DRoCy1wIUDF694VBOtPkfJEh/4610r8q0l4CT8M+Wm//I8kI1zRnO3
CCZ96B8SolyQFdT+7q/l9lbIQIVRGlncY1X62orRt0h0lhTRjI5yt5Es46Pej9FTYk+IaqDL3B18
wL1l4cOoSTMwdIv+jswOomTgBMHSGO1H1D7st2PtdgfR896yHDAh4Fd0yW+52bwideC3XeISvFxm
PsQCCoB8qQRcZwK2c+RoD+zdvgvs4C/25O/55WPNFT1lJlPKwJmVtzl4qC8Qs84PiVUhPLK43yBY
9w4u3c0SGSmm9yUBdJTrbmZE1LAc6iKC7VXoLfT/6eCdJtNpH0yJPNeS6gi2f3PJscdIAFUoF9bQ
Gzo1Jy6XDvEETooSJxdk3mj8GMAb+JV9cP9Q/mzvrJyntGXINgKHhNnpTSQocI8VRL5F0LXj7J3M
SURfOUvivbMMI9R1SVHSdJvz01wMHsJznvFdTVJk6dtMTd/0S6x/XnQDXtE5hRI3ywvqSGhiMUFU
Ft9h/eD3F0X1haS+e9Dsdv5ABRsxwsRoBALG7UGgt7tz+CwaMLywdEvXh6OsoXkWXKcgKYT9ZlKd
ASkOkh2365SDQ3FzDuXGYQZAhmQZ3eIQBuEYYiL1DnJ7/mZNbvl9Qu71WqZ9DGq+6dLxZObJEfPd
nlWJEAOUxr83Q4ClhxiobYgiqBRtPnuLqJl/QFIhhDHnUvSKCkxf1873D8nerlIsYQAZ9kbAfhvP
tWQItDQ2akaImCKcnOpz0EHASZ2wPAJy75qi4QPWDC5B8rv1B5yWbkYag/etBxHmW7GFAE4yhahL
IStyf1V7txpGPQjewQjIwtPaFESXkzm5Zh70U+FeHbpqwWj141nJ4vhieEX45317t+8pJ0bCFk1G
EKCE2KIvFEGpTQe6EmgiQsheMyvvAtA5fxpapXozRUv3rIi0g5M3qxCybPUzwk3VwYu6c4CwAvSD
uTUaD1sCF68APViVbhbAxeAEKKlWwSLM2kcRfn7nheiW2YVZHhjd+aq4TmJCyuo8fFt0C3KsDCsi
uBjAYZicQ6iIPi2a09F6ASlxf5d3TVGfgnSY+Q7isvVXbUqSy3nCVNSq0bXr8ugyuvrwrrPa/PXO
BsSOZBWV4043TXrYB0dTCoIG0dh4fhUuSM9BqHRCMfuo3HET4hL9SC47YL2QO5PCrVcVFamEKYUZ
RDCFF6hRZl1ruMpP1uh5f9tWI86jBnVqKxELkEodpUV7mwowW1J1kUpQmFibb4iIbDWM0HeONSTL
BgXm1lrVT1odDgeFnZ1bCcwU4IPsEOAENh58cdK4KawhDxZjVJkga+uXPISpqgrb8kEr0Pu6f172
7gOFU6I/G2gLpZf10oyBIomdiTzIIr1+KhyrOVe1Xl7g/VlOGTJ1PorfzYHrkYvYPLoQgv/P6ObR
TZBGHFtYNAMRGiMUykU+vzDUbV+rMnMeM3SBL17mIFcqTD376/6Cd21TzgJ7AVgB2OR6wa6G3Neo
L6Qrojee0ZhHCjmzQUx2qBG35fA980rtaRD2EXBv7xBROZZ0uDC2gjdZG/bmsnSVBJFwtUdXeSb3
/ZyqFBBwV0ew0F1TRGs/n0lJ27Q2RWUrL2u1zBkp0D4sheq8VKPDwPKghgdVij1Lhkcnl9xE0vZv
FsWmCZNpvSwAW5eclm5RzpMo83MqnPby+g/H0Chj7wR7IBI3N6OkLpgi4Yx2KOqOjzPidI3v5cXH
Bsm5q1EzscwjqdAEaMXn+5b3Xi5qkfRbMO8wOSfd0y8xN7BTCAonC0+3KFqge6lxaVq1e3RnOz4N
rUB/ykncL2MTV62vy1b6SI3tIFTdu6k0y5mwwi3wam/WP4dJJusmqM2bqfc46DFcfWYZn5q8/K65
8GXTyjmidbtJofC7EmkiiQHJQ7ddqTrREUGvZ2wmjH8Ksxs+wPvjHhTU9q4kQylQF8k6BjOf6+3t
iwhZ387LcK+DeF+afE93FuGF1/KbE1r1cmp6p34329BZHGzq3sMiZR+YmwMs6WxRzFM5QmPUFsi3
jXpbn8w+mc6iy6IHCy3qL2lfu99dLxJINbrFfOoWhMMPfsGew5cT+OAwoPcgKtksfsiaGPLRDJmy
lDKV54ENiYc0mFSqN2lpHg38791Y+YISvQOoprK/tpfkNtrgCvas1EIUdfaWQEP47BJ7bX5wY/eW
xvgPST/VIa7txhR67U6XVAZhj5fovle5NqP8YfeAIuB8nrrFPDhHt0vDv0oST7pmVBe3rXzbbLUl
jKIsGMX0MWq74alXCTRzUDyvDuiAYFCSkb6I3sg2HsklyZdndllQpPVwnVQuO1D58VK0yBseOB/5
Aq8fS2zxD91o+WJu/Z7XlSbF4IKIVUnEXzq6yY1vDgnEUzDXLy8zTb1/JpGLU+cNCU1xa/gwVqXt
67B1XIppqg684a0f4sdInlRcItOXW0BhriqO2S8ZflhJ8k9VaU3ZKbc688GeKFf5YVF3n6OhLqOD
oGHXLhUWmIZdsAbbNu+gR0Xbj2kWwIP6t1CU5Az0wHkzWJTCybbnoBgs4+X+5u+dKKY5ECWQJIA3
YHuP3hdyf1UWmJOWMys4Ib+YTurb2UBP4zdM8arBlYcXIE9a38sFpWT+Uj5zC7rxYrkJmu5VYyNk
0h7pT93eSx2sBgeYF1uC+zcup+vi3hpMTE2mXvljxqx7T4wbNBEa0+DN9MfXL02+WiBsgIUC3Vwv
rU1sdM/zhttSWu9jt61OvOXlxe3j5cDS3spIFDgdEqx5817NZWK4ysTKcjuR3ESMLSxNEfkiSbqX
HlH4AxCd/OXbu8mxoHUm2btu+MlMHRVJp3LSwNaa5jI6Sve+cVv9ABK5dwqBvUi6fznLvm3Qa3pF
jb+o0wBqU/Q8Fc0+WxmtrgGfc77/qfYW9Ksp+VN+iXTKxOxLRDQpJVaZ9j7rw/QKgff4G1eZPIpG
JHh+JtY3MbjgKdQixG8gDcvEs1f27ltEbMsnaxThD4eO5KnuD/vyO2dDyoxI9hX8Ftd5vbSoKwtk
ZFFQoYv2TxhSuikWw0EDg/mzmZme1+/kT45tIKUk/dDLrM2FsFK5FeQm8AA03aWLbfEHM1Kv0z2D
QRow2c9CGNE+zYqt12g9vTDjBitDUY8tQOGwOjVtnX4TsSLeAS896kjsnEXmEqgrEIly07a1MBj4
XCwa8iyK9sQImHWy4xhO5fSQdmTPFA8ehQXqmbx+Gzc1DGotaH8gkW6gDh6FKLMgItzjiykc3T/2
t8w87CMBChNVxCpEu5uMyYgREp9wukE+IVyMdIn2N4q4ZumHiWRXydFDcxEnCGLhqdcI1qQTDCj5
tRzKUsqfDt/v/569pUtYgsoxJbXatp5MZs0nS2kTSNmV5L225OFbnB4cRWp0hH/ceVYdWqR0K2lV
MiK6uRYd4ld2sdRJgFZK7htO016yegBrHSftCEWRFp6rzFseXrtAXh/AAcCNYB6A0Wx9O2KdNp6r
ZgxdtYl31sWAcLnAIVhpkh6kqLf33mC0GHiYKYGzpP1rU0D6nVrNkiQoxJT7SdeMZwBraLWgPnry
NLh17y/t1oWC3mPyHXiAfGK3eRqTwqDEegj1F6jivlDrLc7MDSrX+1ZuTwjUSQ65EpeDFvMW0jFk
ws6Za48D0U9GUDRpA1dWh8QO4i/+fVN7C2KWlcQMzqpb0vaphGyu1JQoIGJXAL0xqTxR5g/uW5G3
ef2UYoGqMPofnEJO8/ozwTlKW3CMRVBCSfVBbb30YlvwTiEwHF8z/jffiZTyQ9fM7usPiMR5QmgI
tSQtp02awuS5IzyUYwNeYKRcem+4dEY3/1suKWoRZTYfnP2dA0k0JKcbZAeFoYP1ShFdCjurx17Y
FjMQqio/FeqAALbezFc7Z6b34APeXnGSByI9+q+aZInZ3IC87uEXKoiQu7QJrzVDu5CcLvopTFrr
iWaV+WQkQ3oQtOwZZUYVH0ZmD8mYPMC/RBJjZhCZCyECJufLs54Nztnp0LjS7EF5Y+tR9SFB2+wg
sNi5FYCD/2dUbv0vRlW9BSMBAIJOqB2eqmZxn2lCTae2z6OP98/r7voI0yH552bcDCX3Wd5OY815
RRx3/qFpE7IZbqKUl0SflaArOEpl5bx6eow8kEFErjy1aCheN5/ShFSoEnEugsxiSoWu2xwIOMmf
iEE96nuW+3o3gz1CNMQEZCK/+Yr1sHiIZpUiSJ25ORHq9GcTBsrT5KTOwRu84wBI7X4SAdL34i1a
f7swVLqxGmoRdPRunhf4Fs5taDBklKappj3AhaNcQ00t31bGFB7Y3nFxtPdkN4wyDEWRzbnJdJEO
jbdMvHfTS4eS0nvRmOmn+ydm53Cio8zkMfxMxBrbcghRk1ai4ToFQ2xIesUhufK810GWzM1BXrJz
OBn2o2cpHRs0BJtwxkuybK48vKdb0p1vs3GhIqmWT4VFvy+v0+5PpRjzA6M764P0gBKe9KMaD+76
A86qslCaSabA9oTnx2WuBnCtdw+pM3X+/a2U32P9WDDJzZg4A+qUX2BaWJuyrS7UvIlxf05k8k0B
CHcyGZH6SBWvCFIK/weVpV17oDZB4gA+ovqxtod+vVVPLfGQOVvuU5GL5G2cRzXzxiIqfjTeUBwY
vD2QLJDerORpI2nedpw6N24moS1joLVopETN2D8nnegPXqIdKzDPSYCRpASCImO9rDheMkNvlCHg
wDLaDAziCX2i8sAp72weRRtGGYHicCq3BaNlNLpB41UNxtiYDCLqabyGU5R9UdoheV60NjyoAuws
S45JSaYI6lO8s+tlVdZUJTR1h8CrTPVaO6Nyjo+H7G/vGGErjQhoyaWdLVJ5cfWs8exlCHqrS/6I
2j58Uto5wTNPGuXkwfkDapP24Ivt7SUMFIQpkDnJ1HK9tCRRBuIVawDTVLg/4P3NT1EqxEM8Q7ud
juKI+ub2TpOBUXeUJJ2MB2yhmp3XMPNVFyM6UAVCOXHSPLUmB4bq7RGMd+er0V8B2US9jVHM7fTw
PKTe0vUlR74cm6cmNbRrFpOS3PccOwviFgMHk9zOrGlz5BcrVVpXY0EizPM/9LTtz6lZoS4YH5Gr
3loCLwLemoF6YDLm1mfQrIqdPq2IRVy1fW92qvXJK4pFZzix8eKDZf3U8Vx7RKz9/EoQJeOCN68n
dFtjgmieCIYkrka4wEsJ0V8S1/HhtSC9WuiyPAxRMY9Xi5gG9p85sWCQKlOVFLZWrdwPUSb+u18U
qztlXl99nqZ5/ltxu+TTHJvj38StHkC9Bia0h5kSs+Hnk24swf0PdHutmAGkwABVhuTM2KJERgYb
MiNK+iCJqNf4sSiqzxlto4gxOdfwIVlnCMubDu7VLfUBITnVIYYKIGjlyG8eLw+P2xVx3QcjA15f
RLgosB6P1qKd62GY+2syTPbFlBq7l3Zi+NyeQ+M/itPWtr9ksekduLDbew7tNrmjhHDAsb7V6xZx
lHcTHQa4x7vkuSNTPs9Rjn7VmPXPWeJEB+/Nnj160qBGaI1zZuXl/CVwNpF6z7S0J/gqLP1UwI17
9hpmb2Owk/6AftbBm3B72Slzo0dOVoKDuXlQu5G2Sl4RVyZO0oB1aLmBZXYULe9Zka6Sji09d1z1
elUIgALTBowZjGXqXSskcC+0pNqDE3t70SUtkSQ15MEmHtkEB+PSalWEvGwQ6W5ypu7WfjDDJvNV
7uCr0SHSFDEqw+A0grcYgnQGzJ57DeE/8mK+tRTTt8JBjJWQXDzYYRX9ef8y7i0Nmgrol+C7lMzo
6w2s4V5jkom4uDaFe2ohJU99vazgLzPs/O/X25KBCMeP4j0lm7WtTqkHDgxkVXNnxs+8fuGZ4lP2
dlTm8khlasfJcCCIVaV2E4HCZl2tECWeICJ5Uwf1QRGe48N2V/k1IKTHZrbESSdNP99foFzA2kVD
ZkJsDB017wLA8vUCQ60RXq9KFy2aAbBiEr8U2TRIMQH3ZYYx7LEOR+fSzaP29b5l+TdvLcPcDK4I
oB9N380JFV7kLUvOZxwaiqqwrUE9gv+f3B/37ewdF6JjuLrkSBpkeesVurnjDFB0kXYsVIgL+oh+
Xrs1erG1ONjMPYcF0RB2eFvJTTemaCDMkzKHUJtx+fwUVrlLnUJfkLrts51N41/3V7bz7Qgl4YmR
0Z4BfnC9skVkCVqxMjktLQ2dUBCaQ+LVjT8ui/Yw9+gRx/Hg+aOxHBGt7ZxVGXiRdnDtWfEm5AOd
oelFmxFHREvGnKSRI02QgBUw9F75Souw9IVTi+v9Be98ypXVzf4aeTQvy0ShwYD8B5nCfH7Wokic
am84InTZX6AsP0vKUI7Nem9ZtNKoM05NqFFyEaY9A2WpqGkMvMFopk/PbqYd6VvIv3RzJWRTAbJi
SbxtbXGSTlgJiDg0WAAzFYLoqI3ehdPyejw2TyqdSBlRkSFsKUlzMakQyCY8c170tc9T52O+OOGl
NQb9aOz05+TgdkXU9yh2E0AhiCi3+ZcnHOKCcOkrEDJ25xbvrTgfHscoNIEOJ9U7TQjln35u+0Dv
nO4JPujqozFl/XLCOWQfF8vCs/e5bSGwYf8TxWZ4ItLo/kOvleprbs1Iw0XDUbdx71YxSUeKRuMb
ka9NJTSMpqXKa15OPV4kwRTU4HkLuLICZBTA41ydo6FczvT1lYOH9PbMUWLGJaq4Yzof2zM32b3V
Z44DjZVaJ7PfuFn9QS3VZvIp2Cd/aMvsao8D4z7RgeHbe0U5RiV7oySKEsQWxTCOBpCRmeJvP9v2
Zekb75nsPveXMQxf7SIxJef4IHWmi7QlrLZ7NbSFwGels1Iyw+uMdaC0k/3eUqqm87POOKIt2l2c
zBMBhwCO2dKQq0rTQtky8Kz21hQkiWdfCmQ0/ERvtYf7/un26LA4+qow9wAp5/BsTns46KkJD1JQ
9I556fUl+zdTSvc9gr3duR4Z9rN6BkFVNTuC6N++PFjGU9Gco3hC7WRt2YiMprE97vRcL+LkZSJ8
UxW8dHE4QXJQZnX7cn+puwYRW6J1TcULyOraIKFrM3uJjJVdp3l2GOHz8yqtTkUr9EucAA6+b0++
ZWtH4sIlSgeLJoXMYDdbG5kaQi81/rhABv0paY3pydNg4JlRfgrgZ8pfKsAc12qsF99c2u+vtm46
sp5u8APokGwS2UjPm4GeIPmfbdJXjhKKtr5RuPgwr+1PGfMdF0bMyrdpMvRnTW+OUGs7h3j1A7bv
7dQoWjE5fdA3NPFoj4Ah6YvxTWeJo0Gn20eIoILWFb8XQCvd5/WXFVrmeIVXDgF6110AHaR5Ul2I
W+/v6N6C8HZcSCqJcMVuD+w0WXY9NkPQ2LTswxlHM4cDSvCp92oBDYoQVNFpTRCuSLL19YIS/rDW
zGEI1AzJ1FAzM7+c4Cms50I9xcohi9Te0hglJHBgZcR8m7BsLFtRW7U6BFYWlQ+ugiON+2p5W4PU
PN3fRW3nGsqaGzy79AERpdqeC0N2QVt9APPHyDLRFz1sP5sV5wctLW/x0QK2Lqguz+V11hnzP8dw
77x3h9gq6LQNMAyBltCGMxXm6iWbQ/uNUyVpDAWBNR/RPu/ui1RwhITPoEYu//yXWIC+G9WgvB8C
Penbh2GEnkq08ackyr0D57RTOCFORCoMggEwgZSq16bE6EZeo7EtalV3l7arEKlTKOnWbVqfmzZ+
SZmXuqK7Iri7qntyvaV/YmSrPfg+O5+H30EQQb2NhGD79jQzY7gDRHVBNeQeKqvJYvkQt9knUluD
ecXIeXWywztns8FkA4Su265qjBpcXaTRFIg4GR4dd6ReOY4U3axQOVjbjkdmcAD8Oe6CvHHb7lCL
ClDePI1BaRsoETAj9rikRRogNdIHjBYCkenV8aFZ4iUwiuQIeblzmqhzU43DtszqNid/sBmlTSqX
bksSqU9ubvwoEN/5c2wPL9mOQySdAwTJLaMSvIVjN1C0lGoSQuNc1sZ56LP60xI2yQEpwO56AJpT
ZEY/iY7w+shaTW7G5KZjAIvU8pQu03SO80SjaKrUB19uJ0yhVgMVBvMugLy3MVjjeGVBB2YMLDsu
Pg9LVz7loWd81PRM98caaaoy0YRf9Obrq1KAvCmlUJfSgNp5GxfgKJwoEOdjUOSNFjByQ6zbVOl5
jnvjIGDY9QGSzY9eHHAePP96QyE3hm/JovPX9l5zUbUiuhZlWp1FFr/0lZX9MVp6/wZfVASjvWT+
4LnVdSA3OtjtPR9AWM2AObPKYCU3vkgbXLdxq3wKqhl2PD9fOvpNqpaLL3FpApiOZ6jS7z8LO4kE
aGjmh5mipLdrbO6GOet2vqQ0db2mT+j4jwbCVLbz7M7I7AgUyE5KCF/UfaN710R+WBrh0K2SOK/3
e2aUcNCtgf0mf/JzWygfjblK/7hvZe+aEFnLA0QoxiT52oqTGolltqjgGX1kncNwrPxlzpp3Qq+O
Jsx3d5FzwzNC4Qhgw9qUF83pgLLXGKBwDIGiFjJimwxjdYYL8t9eFOPnXDWPSgB76+O9AknBiXF5
u9ZGzUKzBruqpgBiDsGhHLoqUAdbfzfk1tGDvLdACt0qp1N2GbZ9u7xdQn2KZ1yONsbuo231SfKx
gUHa+mwI+UpFFWy5lj7lR52hvTsB+pSyAC6N12MTY07LbJo9RAtBrcJPHxHEB/XYDZch0aYzmMIj
ho4je5v4PdRCYdQp9pK6TwO1GeNz3rTVRZ099xKNxhGr2N5XtFCWl51ykL1b8grJJzQOczUGChi2
L0juoZA9hOZwRhU8OeiSHNnaHFNDMP6f6cAAgKDo52m2vKdyph5WzfERRn/XFMViWsuQVNFCXB/O
qDcaGCIBABh1YX3uhz45xWOhnkHEvn6Gjw4viA3abjKn3pYkstFTpkrnbFZK611ht3OvegsKwON6
XO67lD3HBR8OAokS+0ZjYb0qHiC3tPRxDBikMrVzyX6OcgrhyCvvHUKyAU479EyArzeuK84SSu2m
S1Bq2skHU8ltugpW+lQ7ZtTBIrwc3e+9zyWFW5mFJHdl4Gm9MBeReAhrIgCzRGgX1R7MS1OixxaK
QT+ofOyakvgGBFt3BkXo7EalvoQEuupcnjNEQz9xMAZqAlZ6YGrvc4HOpUVCkZTMcbONbejqaAAn
Y+CFY/dYktu9KMqhWsHugsCS2zyjdH23YCUYuhY3hkYoqJiiuKZ2gQCWPQ6Vn1R1dvCm7flhUGb/
tbX5Tr1RGW7qAGCAbSC/MsrkPjuKcL/3OYOdiho7Qcpo2W+cevp1sCwAL6feKYPEX7KxPK37Zkhx
UZQ2qn8LrWWCK+rd8CAq2N3Hn2O4crAZuM3ajJXn6VBOHHomnNP0Ucsj8ymOuq69qhkY0/s3edcY
c1gSqyExyJtnpQXiVUVzTU4wdmboG7UVP819q5DqaXh5/zesAQiAnxKOIiS510vTILBSxyz9CUOp
3tnhhDqIMJ6i/JC7a29d7B2yOmCe5EjA2lKopY6mMGMHdiiPAnUJ20ckQT7HY6UcwI73UgNyD1JI
snREfDbhh700rV0m7GCN1NUXRcAs4FR6Jpmvk/PY96pfCiU/LSL/cn8z9yoZyDTCQg1/i1Qe3VyC
yPaUrJjIsuDRXp7tCZHvypqrazqMMLwPinXNC1P80dRj8hX+pPC5hRxxOcHWnZ2ruOqudhoZ39Rw
KOw3uR2X/w7GOP/n/o/c/Q6yN4APhypke5jhH69TzeP989TJeknjCXRtrkT/eGN6pF6y91jQowFl
AWBS9iLWn9wqGUxtHB6lMvQgqMU/XOxuhuFfB/uAqtfRUPXe0iS0hUgXZAKQ07W9vtQSnhLB057N
sImVdvrFlBzoVe/+ThLIRCEtNJl7Qnm5NsXVjWlVsjS7SZFkQAaq/QKl9mifkho5kd/wCfKpcKED
Yrxrm35VUmCQKQxCPy0NHyAh6B9KPTFOCBvG5/vHY++bgYKTeReoFfCm64WNoxNH5kSVeJQN/EhH
w1qUJnW0IsoQ1vbG/Nt9g3sfjcomVQPgWiQMG383mk3vGkk6wF5mKo9RrkMIXY7xwiXtw4NHau/Z
hXoOlgMKBzI1WS+OZN6pZhNb1WiOH7PM7pWAdHB0Dr7Xjh3ZcWV0jBFGelKbd8nRu7ksIKsNrMmI
H61ibs552BR/3d+5XStgAoDhkGfddFqZ6ClGhIepRRZdV13GKtYfo0SfvOv/z87mrFPBAZnIExgA
zRL+7Ioa6FacHPTvbuUiQABAg/bzjNPQ3eYbluklo4YQbFDrRjw/2XklNL+qc9zS2OTZV7VPqu/T
XLXDg1HlGsnIEDNtb4Iq+Y6ulW6c1dnqHjU1UuKgoOc8+GWSO7g33em/taWmKb5qxMlLn5S5HoR1
SXGh1SA0fTe2WSnd4GyM/hiWxnIamKPNKDOk5qPbkUqc2ypbPrVz3h6RRO9cODnuB0sMCQlVs02J
Z7InoGMmUr6R60IbUCTzi2FX44NZpSU0/fPRfNPeqSEc5Nz8hJNvOwlZWJpeDR9EADluWvjTpLa+
09f1UXq8ExBSmmOyllCagti28qB3TZGOtUq3p20ZRNNB/ROtqUFVF9p1aUs4/EiLDo7qjjORUxU0
oClAkt9tXoCFzuJi9GymCqfHw5SK7GOHPZ/5APP1ITzlcE82fmBEIApd+5Ihp6qCCnbPcc0sCmBF
9sWgL3wQy+x9LdkCkLyccppPnp5fItxa0UddiUqado2qfAVZOqX+RHU8uH/F9wqNMmyhdS/5vHlE
13Ysr8/MTnd7GKiTQQ1sV0R/jDmq5qeyTOy/m25iFqZpu2h6O7Vl/4J4+/wjtW1FO5tahs7J/d+z
9x0J3yjroHbEHMLmUoBYrFNgo7gcg9rVEmn6A4jY/5RafwSO3rMEHxzgLTlbwYzceuHNpAo1XFBI
d6mI/TVqdLugmM2EHyI0ehBs710J+S3JISiNMV28tpWJKMs7Q+kCrVMc7a0eOQ5gxjFVqpMJtW32
0UsVN/ch/xM/7u/nnpOhhIqXoaPCY7EJTOcubzsNldsgtlSkRuY+R3IHfZ73mhfZJybT59/4gDRE
GbJ1aI4yLr9eamwprqkoI2FErme+4igO1Mow+9e2Xh+c3d21EWDKAX6qcVvShRzNazObrD6oerN/
RMbJPoVWPF5Hux4eLcmBfH8vd08MQF6Y4EAO0OpYL62lKkxki48xuzF8jivFQELH056MWDtqcuwt
jQazFEeniAScZm1qhKuoH2EOYIS4s67DOKenuHaSi9OF/Z8K9g/ilp/3aoNQYKKXWoEsGRBRyh/0
i7sh+ptgOWUKoqDJcyrGwfX8XojnWpRL5E9FJz6Xizn/bSgNDyuN2/ijbWTl0UXZ2+Jff8bmUlKf
68yIOnwwsi0w4zO4CV+wBRtKHP3Gi4G7A+nykzZhiwGJY2NEFocZGgjbhlNilhoozrS7NK0wz/cP
zp4vhwpY3j8p/LV96TV1SuFIIwOOZyU7Zbo+vaH0qn69b+Wnx9p+Q0SAqYpQUJGIqM03dM22E4oY
mIKtHPucTtp8MRK3CUD9M2psu9Mby0irN3EJPq8qhPloZFF/ZdC0LXzKX6K/tNngMNNA0eUK9rv6
VIaW9diTPx/E4z/R7ze/1ZL08rB/ctA377UOi2IJ3djAaFnb/5tFznjtllJT6ff0JgO1HZrJReZ0
41XXs/YT+Hzva2wa2QVt3vR7UhtagT6l29VBW0/lwffaO4U0MUknNT4XSeV6I8sa3iCNGjjQ1NZJ
Ts0Uug9gNq1vHeO2B05lp2aBAUBIdBSgf9jSqVfUNLsonLl4jkGCLIronKFVcloSoDkQJv3TM5/9
UIvkyHvuLJJxJ2DFEBQwGHdz49tqWQjgKOiObVSd+0Zw0a2UoC7QDOFmBx5mZ50wRzPujYehbbud
RTXhe51Gl1mkNHRN3x4gVy/NyfGnpi7fAvvVL0mm/qWLqTtIL3bXKSneqMPz2m+xOk5XMT+aM55E
mXICaWIV5wZqy6s6ukcUDHtelCq8xFCTnEFwLn/LL160ZHJpNrSGi14ayUMzD7pfOvXgeylSx0rv
Oict7KYPkYKLUaYE6QFjfrWsE5ZpYTL1C/kbCcTWk4cgoOKe1hdidPXz4vbNG53OtV8Oh+2+/fWS
soHYkLIUWx1ex00bUPmUYcdFU95bZWR9ZAbMffIm1FPUuM38ZZmdoIBK3neM2Tm7aXj0ZOzEVkRV
//0NW8SrywAH6Qh08rXetV+FSlPaRnPkBb6D8mkSifehS4vs9TkAsSnNae4Nec721nahFytFAXxk
7MbJh3FDfw4JWw+s7EQBcrSBlhXFBKnhsj5OESStAIixoqHq8CmK0yo9NWbvvFumWT2HMZWaA2+0
81Ix+yvbqtS2ZL9/bVFVk24IO5XNNON58QuvVStfjz3z3/tv1d6l/NXOJr5hZDBGUJlaJB2Q+jKJ
Ijw3NcibqZiaAxaw3SXpoHwQMyE53AakuRYtkWoN3AdYEYMUCYUTM9dHFci9Uwj/KuwyHEVERjYF
JtuAvbJO+VSDSZgf6aGMfU1xHua2CWJ87UMx20fDWLu7CJOP5Djjv9s2j2tXsHUOPyu6VfmkzhBa
9xZSZIgoxAfue/coysIBuGfIK7f5tbYAm+h7+lZ2BRd6iZqy5i8u/o2BuzyIyq57+Y0TIimKDOZR
APxvTuLkwiMdCWImozEKmGVH85QWov9oIJ/5+DumiM9IWIAgb0eytHlxlVn25LQO+bt4nqugcVP3
7FTG0eD23hdDwAqmdf6lVC1fyV8eCLOFSV5TpLNqqubPoVmib0h6WG+mUgs/3V/V3rmXkbycEYeg
ZPvgksf3zjDJdpKaup8Yoc7/VOAuODgXuwuiDEZWCzkceft6Qb2qMGrS8+JRxVMuqHs0/pS19cNU
quGBb9o7gkyXgGKG6wH+xs2JiFApEZrLQ17nQ3SBa115yNs0+7QYQ3uBpis8cBx7VxqYAIuSHDZs
43ppLaPoEWoFJAimaIJ6UL33cSSE71L1OCexEaPVu4Q/7n+1vf3ke1ENBYVExLKJi+1UqWuBRkoQ
FZn7iTH/CYHwoX4OJxjV75vai8h+MbXNSsidsyarKbWoblyISxInyru8cpTat6fYOzm9VbwVTgk8
EnfnBfeN731M3k2oTIkdKJlvzs1Sp4lZK+C0pXbQW7LN97nVqoGqz8vbRI+PdNj3LgOgLqYMZKUH
fPv6W+qoJcIKOwELN1WGhUxLXJROfT2tEyJrpHdytgxPuQ3/+nAkdJ+UPhiiWHvU3BpRm+yQ1mnv
XHIeJTUdZQigZOu1xCEcTmh/cS6XYQajM8/nNKdk3LeWfjEyA1WPGGrq+99rdwMBrtEpAfYEaHZt
NNMLPY06yoRA97Jr3SNDwUjIUXNtzwoumGNPSRLUx+ZUhBCAGHaS09gQRQ2MAH2ZuQ+L8/217N0x
wlU4S0CfkyrLs/mLExYLM7jWyMFP4ej8kqSl8BnqmSPfyezfCajkmBqTorws2g0wFvL9fLApaDi1
a11SqyqYrHGPpr72bhOxKJ7RYIyZAGS9IqnqnsaDyoCQ0vcwrZsyELCKa11kxaPjVNHB7d2rGhMF
gJiRYAVsbt4x2nkqwAsmKJFNBqOZLN41VxL7jaks8XkKgfEbS21dmiVV/D6zS9TqzPC66PORlvze
yuk0S3kPKOJoIa1X3k/jpOfONAW0lYZ/DDNPTwVQF9TPkKHQotT86/VnBz4zqSSCwjHzAGt7wkFi
Y+ixV+p99eCYcXW2zbr9MhrzdICp3rsMdEYldAIGhVsV9SScXW9iri0WrXeJvC77PCGien39giCh
IsqCOJBAcrMgLc9jQxOMQtWhrvillkbBrLhEr4r3G7NsjOYwy8bJkeQnGx9StVMM8g5+r9TuQz+1
wspvtHD8lM/TfNA92fGRtBDomwPb+T/Ovqu3bpzt9hcJUC+3kvbe7i2xY+eGyKRQpCiKRaTKrz9L
c3NeF8SYDxgMBkjGNMX2lFUg4/m24G57i/JYtUuJdVl+TLiV9SrUfIRKmgGdoSgbtGU/kyn84EHd
rT2RPkG1f7cleL03PHFMlNE0Q3wh4N9jXiZno/GuSazp/6yJ2cAUZfcVccknO+WDCw1tPSAN0d1G
6v+2k64Af0A3D/xAH7D4iM79L+tNdhZy+kl08m5Loli0kx93tk66U/VezzD3ME1nrEPRrRO2WS2A
AiOarg9/35LvzvQ+Cl43LBygSWgGvR6l67VE9V5gFO/mixzImhsJq5AjgsOHzgf/WeN8Hw6CDOCg
Y78gfXs9HBXJbLxCfW3syvIUhM60gU85zFmj5L8eNjQOERpAhAoXCN6Et2HIig4mGSfV6mpxF2k1
bK1d+XAJta3PAvP9R70qsGIoxP5oVEKYd/eSeT2rcKJDMVClAXOYdy8JldWFyfvjKoPqjADhW0O9
RZ8rFL/ruVr+s5bfPjxyQoiggkyGAuPr4QfIe43MAvwzQPDogEqZflDDzi1FKNYaqdH4MutnQcq7
c7APimbpjt/HU/B2zio0sBUbqG53v6PGgpF+HAN4eyaM0OPf9+iHQyHnBqANhXBsn9fzyzc8uTZL
VFtsxXayPMbdkiNYV6ZYP3ls391lmBWCB2hNolS+m/K8Hmr3r8oB7lBtWNG9ZZ8Q+xJ30i01VWlw
PyZTdg9aRvf49xl+cNYBOtrxAnsWCWTs62E1fhUz00i1SzRCrmD1iC7oOP0fvuM+LSQ7eL4Bl349
ygxrXqS+2CfST/KUZEHclqyM6mmm1eH/MKEdI4ArDCXSt6a2dC2CKiWYUBwW6iEZcEhRTcshN/T3
cT7aGqg3AcOJxw666W+nNKHU3YlUQeCLDYdS8z+LqwBM8dVnfaWPRtrJeRDtw4RQy3/98aAzXAUo
k4xtHm3lWQnQSq15FV55nqn/+sRgE6J/hTUC7mEHjb4eimKTBHOBykim2Awr5zk8lduCt9Sm4vzv
3++D6x8NERDesSnAkXnLtMQWYB4i5rKlY+50bVcR8usYMd55jxYma1RRqpf/PiSaA0B87RLA7/rz
MIhLGCYID1Q7swPoo2nN7bLVUTTFJ1mWnzXJPzrS/zvem0hhEQSL6WEPmrkobUY1BQ1f4vW8dCSB
XkPXnZTuP1M62pfo7YuAUgY2f4QX751NicRzndlQyzYOpDygJh42AhWVSyM2A6HTWF1RKFI0yZLH
n5y899MFj3S3D0H6CBZ88Wa6BctMrgxuMAmpsXNBt6SdJ3A+PBXTl7Cf9XkR46j8fU3fH46dvIoS
A1Jk8Ojeit9VMYAr2kOgAf9O0IeQwcWCPKKOoRDxny8x7Fb8g3IGRJYw3OvD4UZEZtjLaLSKJXuy
flnrJSPDl8EU6pPD8a/I/etVhBAouCXo2wFkASry67F4lotgw8yAyNwmBqsJW/JaBmP/IhY5ghEI
o+BG24FOjVsiew24OR7bHtSzGG8VZS856SGqUKaAxn5y8b1/MZBUIyzERQHqS/n24Go/6qFPc3yG
IOFfOIpzTQirlce/r+v76wGdJmAjIGyNEgE0pV5/APhFTqIrEdjwMAZbnAVZje5x9dX16jmep/KT
9uFHk8KAyNNRKQBset9m/1Ms2NbcpBoVzrbMp/RoQAHXt/Amzz/TNvxoWjuBFlxPiJi8q26ivi03
bBwN8rGG8NjUib4GzpTWsrL0xrrgs4r+e31DsHiQxEOjG9ggbN03uxayTiFKbti1Je/o+UKX8SYd
1/Esx/Y6rGkW9HW8xME12CPp12IlYBFCTMteE1e5lz6vbEv6avzGZZlf2omWl5Pl+Z90GLNHpbsU
brqcPggVMbSv9KdgnPe3GX57GOjuxVnIPLxlgBQEKXOSMgMe7iSLOqj68F5vsbhIYL55UxVTeCWz
NXleo6D6JLn8aKkAXNjRaQj+IPP6ekus0N9aSp8gtJ7SP26h1U21aXlgZfpkgP/9rKr40XCAHIF+
i47jDmB+PVwiWUVCw2y7wqnolwyy5czBBQNaEElZuyH9rLjzwcX5r6hZgVsTQczbkj6TeSonHxgI
dcT+pptMVKN6mp6rcv5MdPiDhwFD7VkeMgDkXm8OV5h2U9jDLKe1mfHbsdROHWSIHOGCAhx+IRJb
tpYy9kll/4O9A3gNqpi4RVHTfNuFiWZUHNCttS0XlDzaFEy9E4h6drnMkrVUqJ/a/oUZPp0iBYTg
8e8X2L5eb25wRJioEe8NILwLb4qc0hJR2jE2bTg798xdCjH1cliuTDR3UFxzyRM0CSQ8IuKZPayy
/2z8j2YP3gKgeSizore277f/udEquxEQr61tDV37ZwW/jbroWHeui4A2JePb11W5+UyNxWcdhw92
1u66jnQUnx4v85uUAgTCLJoWZ1tVBkWr85nexSHtLgFZEPd//8gfDoVqDJrYe4XyLYRnAjMafZMR
EjASDsbDRtPaAb7XDAwY778P9cH5RK1n15sp95Lo29bo6CJw9KG+0boQdjSnLTDzhBc5A8Qzmtbh
YOPus0T370MCQPV6CUuewI0JEp9wTi7QHc1LwpANZnnQsC1Yr7zNlv/K04VS3v+fJNAIr0fURb7y
ICAGYPVta2lu0BWa1u0q65PPLoUPJ7efTXR9/1W+ej3UHNiIkbSHUGvvk2+scuJq8yqANfXKgJAS
VX739wX86EDAWATFbCShuInezE11uQo3BhHTLnasJqMczyvPfrOYmTtQoNeLwmbVDVQQPmP3fBBb
oFQBJOnuz4Hu1Ju4GBoH1ibMmJa4PgelcDANxLX+e5YIVhoqMDsaaG+lv7lkVz24JEea3dJQ/Ril
2K6TKCKga67T4e8f8oNDB/c+tEpR4YI8x9sCqLVq3KhHGpUTOExCm0+38wyvCMjefob6+eASRfSD
aaGXB0ry2559ukaxBapyaE2SONssEdeXxoH+B2GgwF6UUNJ66vwsL2Qq+yvuALD7+1zfY5/2FhXG
R4ELGTEO/+ttupWFL+SOTcAPX2DpO//yHlU8HYzpySQo1ERdXh4o4p9aTnl1QrT+mZHhBycFdEqk
rAhC8Du8kxXj4bpMDNbt6TCLY87T+XbWFeDJy4ENlTj7+4w/2K3/Vi1BNsdRATby9YQhh24X0mPC
EK/oLsWYd4/eWfbJKB8cRozyb9EpzJBov3kjhIu6AiEH5gQL4Rcf9nldJYO+rgqlLnsYHzwgZlGI
+rbP7p2PthRCOvDNcRlA+uptWLeUazebEEUAGmVnnVFlKzlaSZTx+cwyG6CnFsXtsiXjsSgX8fT3
z/vRYoJqjGbW3k9DAfP15415L4hKURPgUbLhyimeNcKKI5Rs/4RBF3+Sq310VNHuwX0HsCLC2DeL
CSRP2kmGS2HDtlnq0Up7Ecue3Wyo+n9yVN4vKbruGAUdlxhx11ty7FhWhnsNObZqJut9l2ekGWCl
UQO1l50g3a5ayggYUAS/yN+/afR+mntGhbQ+hVgQcKdv1lQTal1HlW2LjMLor+8ydohdYHDRwgdc
1OEap2fFNmeHIvClPoTF2p+sl6Q/9mOX1uGkDa+DfEigEBiA8+PTefrxyS+5f+vXASFwvyhQwAgd
FUOER69XvswpH9kMIVGz0PUy3vaXyPVj7aZFQgCrnK62/AEt/bai6dzV4ZJnZywx/xnChgQDOB5I
HO0cdLRCXv8akJbIFaUO8ldjkp9PgX+hFlZeq0/FMYIM6oGT7bNa6ftND6r2zhbZ9alAxNn//H9i
UbrFI6PEguUERxp+CLbFR7WAjmZ4AnodipDVZFZ++vsHf78pEPumaNMB1oOu2dv8DaCyIhEOqbaD
A0mD5iNtFp+TW8tF9kn14F/Ewuu1LZCcprgu8QCjE/Jmbd2KI1ENkKIiwZTCyUiTYastSaq4jlQ3
X0wMquQn+EPqsU5mYGEaL/Pln80EPjlUCYe4S7hl5XXpjBmaoHD+ZY4NnCmCci2foIar1iPMh+lU
Wxna29ELePr9/XO9XyOsTYYPBiGJvbP5JkoBsnckgmNTOi7CJp3zogEqKvhDx06ALumHr38f74Pl
QXaCEAJFLtRd3mZncE7Gjy960xY8pTn0MFV1v0Hy8KvJZny2TwZ7fzkBtIZcED0cXLz4j9c7UPWc
Z6sp4HIuwlFf93FCspe5n+FfDwmNobwB6iWb6wB+vFMbiADOk9ngODkW6Jvzo5h3oerVCPUtRv/Q
1uOYx11dhmN3TQeGCrnzHUG5JNhuEjd42C9UqnrUCizuGnU0mDCQuSzu+Ca7r5vbVFyHBQToj4Rn
3W1BSnc1l0FI23FEPFRr0aGN3IsEcolAENrxAJRRBvdiAmxfMwcuy+BeDtu/Mw/m19osal7Zcesk
h90jCLT0YuiFS+p+hHh5U4klBCcMenDVJfxdKIdZNuP+OAW6dJceEV73bID3hHNBPNEY2oMVtG8T
GpK7ZOkjdQaVMnhiyEiYAkWxvPy+KYgg/ef8CiAIlFqAtka1Cv2H1ysEgGncxTnq1rRgVU3hy95k
ng6QT66qg1i74vDJlsDPe31kwUCCkvC/gIidsvB6PBim5JEFvBuAYdE921SrwwThpTs5Q1n+70O9
P1rITZGjQkcJCQAy4tdDwQeAapA8dRvPejiRMuouixV+nMgd10vQTj5LwP/tcb2eGxp52FW4+PaX
5m1tJ5nWBNgnIHhXksHNdI3N9i3mjrlTj//hSiYJ+cdCiZe2iGAJvRPrmA7NiMLM1hQ5qcjjWC7z
I55qNtY9ur/kMjUm+jUqbXSNx0V/c1PK79gyoo7SMbqVN5B8RqKvPZ3Ph4BDPg7ZVrw0ps91WE8x
qzqo2lXZU2ET+pzBZ/urjowkdZYPmToMVCy03hzPnkw3uLEBKEb9lMk8fAm5DF4mD4QcNCXm8qlD
/XGoDaP2HJ1bsbVMOnNPeRD+BtYcMt6qInyri1UiYN9X41vsUvcE4bf8Qtg+/r16WJa0ebqxfxDf
GXWIFni81ErAuvd268oB3RGui/vOC/sEi6INdfSA2KFRFtTyy6GPyscNBDt6I20XZvWAfaq+bK6b
u7uCJOkEgQPLN9HGNJTZHRmgI95UCLtw8KAXcCHKanlKpi6bmiDR/jkwA7NgZhm2HkccAWhwQj4I
ugywquxbBzDZgKoG6e9Fv9tOpxFxNzN0msLaSajX1ZFHjfQ4ojbx1QUc6auEb8jU5CRdee1A+7nc
XDXOd27ZggOl6IJ9sr/fXuW7cDoiWXTJcXZB0nizv2ccM6CBAfpacqMuoqkSV2CG8KIxK/7gk8H2
e+B/9/Y+WIGnFsELqC+ARr4+TNMEvsTqsggGqKFoFuGKY0ncZyCfd9C3vbOx+/bhZdoLeFnyehi0
31MNNl/YRFx2wUGWdLlEpYkcMop7tzZxtXwhNHOXudcW4rmiTOdalGHAm0hG+jNkK7xd9xFfTxxh
G5xS8DV3jfC32EwoCMZsWQv4T0iEdV8LJwIPvFhWGeiU5yz7NlN43KY23amAkYaMAp0zuZ1BSYVD
4lTqZQKUIA7g964mo54WWL8nwEvNHUAUVM5dG1emL2qrnOFnBLYNqGypKYwbAEomcq8y3ieH0cZD
V5OFkejQDzlcNywIF4eoI+7OeEvxt0W3XzmVsHU5lyM9Aqi4+QZ2kqusXeaLP3PItDxViWfiwIMq
usdNUciDmJbq1sR2+T4Qmm61ZiRjJz3S6TljSt2VTlc/fBrgiHfE4qPPNLdL0+Vj+kMrD1An09bd
EAFGfU1tErmvxvfbVxKr4KUfaX5TQFQsBCvN0LmJMgrRUj2o/iqoKsjQ9ULCHzzV8XjJu27xV2no
yufR6HSFI40Zzm23Wdr0W6fDY2jK5QWNv+l8NQsHIKQn0VeXllNWB26E1GNPx1s0kUbeLnSDPZwu
y57UzpVj0tC44NeggmN3oZm2fgUZvriAdQDCO+hLo4cyjMSVNUyT4OgwgdDiTkitoMDZi3W7pGKQ
gIzDEKUpoLnzHecBv2EMMMCFC11GwacdYDukRDDOR03TFcS0cuFfcvBjotb3mUZO1sG2sTaF6VVL
/NDdUYmo5cGV2nzveAg1aApHwkd0+GRZLySeXySkJgPAIRf5Kwztlp+NkC7emj4YyueFURMg4rG0
bwB/yJ5RrF2/eDGVN10JH9hmDabq54Zf/stiFAwcoMGRv0xjxIcmDNLqMVw20h1s3hHVrnKLCsCG
SAyZXpYo+BnMlEzNWhB66yLZxc0ygUVUw7mYcmBykoXVQ75W9mkcSvvLByJcD0DEqxvgy9B0SFiU
XQ2bjvu2cnpIaqNB/gUwMQiDtrIjP5ohgF6UgRZEckRvsfglJ7H+RhJf4Efr2CXTuSgzkLM3Ebk/
SCqkOXTlsj1mYK2sj0VCYWEKM/bANkyaObiaV5PppuhKzlvPivwe+i3siwMbMrvMeny9GvnzTpsz
lkGGVOZsOOEc0QeT+BJ+YtJsE8ebOPkraDMP1UVG03FuPFvy5bBz7bp6nriQB6lz/OadXH1yLu0i
n2GHa5daF0Vw6vgEBwHo1HT/sEWSm3EutYD1kQqfM8Bai3pIEnrvZrgtg+wQpy0OBNLCYM7sXRpk
Im7ybk1+eyOKqU4dmDr1ArWWm7grDbZo78UXCipyfILQlLjsPSmzqyIiAEbSNVXhOZwy0qzhvGcZ
r6ksZNxksJi9SioN86VgiXFel54/SLKX15Z+W74SOKgRgHppruqB9LNvqgW4qyWJlUYcEqUwyBnB
KbvJkRDRM+KZugUrP/+h5FyYetpg59LsblXmCC0b5+vEYFNdpDzp72iQUoTliVPFN9vT+DTMDElU
Roek6VhO3a0jsWD3MQx+dWO5GQWkadHCrZEaRWUbTH55KJLYlC0UaMoJkq5q+VKg8SCbKekIQDm0
FGOdw9Tc19HCmTgGRnYgNJWk2y5tOhtxMWwp/xkQpK3ngtNxPcDwpwuPuoR+aQMgc1G1BJ9sq8tl
oXCLWoP5Af6nO3M3Zf0NtMmBJImhaaMvQDnNFTtxosauHulWDdee5vQPOhVFcQCQf02OQeogLFCI
NfyxzOjq1lA0mbPWRH3yCxk3YqFx5clpcyg7NruQ4R0USQbSaEUmYHKKuQDEO+YClcY0m8KLIBgr
iqO4JXPDN9B0rmNsO4U/LasH1cXFrS+i9Dtl1czONqXm/A50YCeOeqy64SiFDu/XPtvWXbtS3hZz
hzWBO1AHmxQmNmzrWKhzHmfDj3CXl2ngUOruUz+U3QlutnK5WP0iXR2MQ/S0DWbC1Rwv3YWHxGeG
fkU8PqNml3qIS8n5qV8hbl7PWzFNMIGDUfRsEhyXERwUfRzSvrz3JoJ9yxJNRdYCSLyVB+EAzKkF
yxYMbmX5xywuM8AeaPmEYxn6Gr4vgTifYxL+5Omm1cXmhugerhqJO3A75hc9FPbUSQlhS3yk0TyQ
PEf0GJo43+5nw+llgBAVkQXBslALLe3zgirxNWBBaPEg2uEHW/wY10qr8B/wa1lcE7JO14Zgm7fz
An2vC4ha2RHI/zRjx6yrqrN88RsIS3CrNbUVIcxyunnyVaMA/GmdBH+kBS7OpJdVZyZIynO1aCC8
dL+Xx6r1u/Y7HryKpukb8AHTreiiFW+lMdB37B0J1cUYKbyYcBpjL4gyUxjPR9U4NoUHWPliZr5j
TQo/cIXoIAouEKZmoFFh12/iBAu+sQdhl7kU+oDrCIX5jKsUFtBT8mSMxl3INsd+AbdL4zrQqaDn
2rE1rsfEC3lHtAUfcNx8rK95CXmTxw2hN7sa0VHpanRXtgrGl5Lv4Jcuuu23aKjqPBmIO6w41r6h
PhIJMoOpBI9XbKupc7+i+ePmeDwAirZZVDusXc9IyteuFcU4PIWCc1L3elS3NuiLHy4d8Nd4TjPo
AS1mvVUc7IiGUtxUR8UqXtXAEfBvLODqHh3ldDr4PiqWI/RU5xiWNf3EGzxOBKL3hQJZZMznmDdI
xc1RKLqiCEHjLqx9uWB3GJvN1yrSmweKZ4nmqyhakCnu9JO0yZQmDzDtRtk8ooo8BEHkZEOBqPmx
UF4lrdchgQ68CrFMa2jMTaTHsDjNzDBzoTKQJ74xxhDJFdxl3ywPg6mBt2XxXG6ofrRxJqAdVcSO
QKeNCXoNrXdS1igiu/k661JX1Bt+KiCCI+oX1RQHol7GOEHhg7IgXVs3ljOeFRVyJO9w78Q7ajDz
hg7xclu4lcP2i4T5HRKr8tzGbg4aidF+wb2UQvaYQqHDJiIRx5THOImawQL61FMXs2OIynlVE2XI
T0AIQPZFCBd2X4pe2eSg8kR941EhhpqnPrqqcr9hWYYoeepQYIC8WdAHZ5AkCsrWxT5NTrjL9VWx
iyTUeo3C3ygYZPCnXBxCgbkkrV4EwqYwIR05W8qZhQ3XWWcalc0Zb6FdEf0CQyHYV4NG2LpR0rc9
SUp3hKaLfEjGjMJDdI1XVScV01sdg7H+HYxYvBu9TYGOjgTcD/BKyLFrRsrL+TLBBcUvS8+XEWfZ
AmsCCb3iYhuAxK7XWRtyxJE0uhnyabtOpY1JWzoq1poBJId3tUgNChsAmM2N8E51JweasgMPQ6NX
zm0GH2HqSn/G4iAqjtEo42+ZRBn4BMEfHAK9hOE90iPWH4pIltVV18OTsQ6JmK9FkvX9uYjwWNUq
YVCfJeiafAmtiaZD57bwBzzXTHgkNDbmxMWsvxXhglYScgh6l81IpBrdQQiuzqpZwVjVrmgZTCGM
lmguywtE1gnI6CiVDicUroK81eiYhhBrT3B2ZYf35oh+TdDV+S7WBoMfeGYjmRtzeCvq2NYpcg5U
q+CHYBDkgYTSwFrDfiVVhu9jITH0bCkUfrA5u7VsQteVCChl9r238aQbAZcgXEbY1njKUT65MouG
dpoNLUBaMZpVAaoUhV7rPp7stVxE72s9FBswerkVqikN9m2TbyJLjilFBaEmWQXEONYexC2MTH2t
ZuX+sZzlElfPUD3x3JURIkiTElbDNyfnJ5LPAPyhs6NKhGHw46x7wJofETinCNTS3Je1nmnyU0no
h9Ux/KPssQy04l9LuVToaEARraizzC8eDD6F0v5QFeLgiqS3hxHYwqwGEF2pZgCNB9dZVcF+xGzB
YE+CsfRiSxaOaUBvKjoNWT+kTTJy2BZtiey3BszEJWoS6fxdtnUzVOaAt/itKc0FMgJWXJlRwzkl
lqUs8ARCkuqO4Bp/cdmEF4RjX251v+XbFW4GhNXJaBCawOE3/i37jtybQepnuw3BcJX0fg2gLpct
h7lLIF2zM1ZIw6uifwz9uurGkznO0VUqq0tO1+weKxIljUEacATnIi4OTPrlifIVOJceiLWoST1J
eLNktLiMIbiS43CF6jqbVzzuhpWSgcuGzmhL5jwVCLZU0HITuLWprMn/5NmWVZeZmrqnDsYjWH3n
l2fn0J1q+ykwv8a0Qlkr8mlxHo2pj5vSJsndkkSrRMVPi6ulDy3AnH2nvqYjRZjpKccyzxPMk5pc
w4O+Nkk8TI1cFLmMNYTomhkE06RlSzeIxlPdffHQEdbAuxpAXljFXHepOjcT+Nbk81ijrjl9MeOS
bQdvu3S8gLZ89rsrWNq3bFJIx/NopsXZCiLY2FqWT3Nt+ip43GRsxiZDwXA8xYNyxzx2Q1lnMgeN
Fn8DVbEhRCZg/TC6eiv8wnHsKsVabM/0Hzx95EcXcIhHmUU52IfjPh9g9k6mX5meXHxdDJuwh6Sa
8t8LuiRwDt2UQCaNwLS2PWe8nSuOilsPZyCFZ3vAX9kS2JL9ioIt/uk0xTYOOd+FCcABsOiQsPX3
Slh3QfmUK8iTQAam8aiJfTNBCngl3OAHHLRQBrgYrUsfIRJZ/imiNYOvRTSVXcv9YoureUine+ny
7gVibblomQ9tX6Nwa7eLDV57v+EFMJ2XiLgqOI+G4mcU9uGM95ehpuBM6b7Eamb0bApBtjsrSTLj
AIaL/DPM8cwPPQKzHoVQmTwvUvgfruBj0MDiJFQowgwVijBiNsvZznVTdaa2VNeZT71uXOmK+8Bk
6JJAMToFEJZAzA4vNxmvBOIqXC6jiU9gscCNVWqaFDU0iNgfAUuBrgZLALrcEujzXxOMjf5x3HY9
0qheihagKdcjneF4i7D94T+3zHvG0y2d1y2iMsFRV3T6Zi5IitWAER5qQoWP0U7AJ5+PofbZc6g8
mgR5xf1UJ2wsxprjnpEHs4TZH53nyCc821ue0FxA3s0ZYM3YX/i9B2nnJxBPKGsoAqgvwaKCCYHB
EpxpNGjKGpw3g8fZO3Rne4hW1AmZ4WlrEeI/6UEnsG5fvPsVSKpvhGb059CP5NuyMvbdIVpGrRoq
0I86glxzQyTdHld4mGN+aQAmq0jLtU6gG0KbWAAbWCA3Y3XEaHxtVuQ4IJuCtnlYl4iePDyXH8w6
Tg9ryVBuscryHsm0xrNoUIB2bdDhhWig7K2+lgUsVuuUjss97mvUEPgSzD9UkI5/tJpHBboSK0zj
t7SX9QbpvnsIeiVfiCP9ObIB9yfbpuShwwn6vagRwD2B0smIlD9E6bbqkhz0IB3mc02goVvWIXJQ
+Nqna/mokRn6ukO54UcU2bFrgWop+EGrHOE39I4tOivZZu5Qx1kFYuuJ+wZNGWnuM6Sg7CKpNnAD
eDwkL6bL5Z2LY/+j6lXvr/QqyhmtybnI6lDnVF0x05XygPQbethLNY8ts7oaz3u0Dn4xlPovK3hB
yguIShb30CrbBebQdlQNpL9Ke0D8Mtxsi/L3pPf8H7DM50to35GuSacueWRTX621lBIFZIdW7nVh
t5HCvSmHdDAAXL2trZPZt2FYHMENmuPKmdfc366VQPU/SgNpznAVq+OUDl1Q5zHBZb7gPUOLLByD
sBlwZ99vEZ5tMJsn1CaBjMug6RRGIwqlnMqHKDduvUB1I/2yIVpG188jcT4sEZyVaooS/IaKo1jO
/YCaaSNYaLF9TIAy/jDAAq/mZpVR05VBJQ7rlCxDY5yA7lkMkN2tMAkUv2hV9eVNihbiHwFH3MdR
I+HFWdwj6W7ty3NKhpkjZAv1fI/TgOIQ7HLcjaVcGmhR5/PQiAo6uU3fm+QxS0d0LyZ4Rez9l0BG
V7pLposOhQxSzwZ03dNq6KYPhMlCIKWOFjQ95039nNeFPQKUO+oWenyUt6TL4CRgjUsRGKCP/ofM
83K1ar/9Ej3u1OtwjGacUHC/pxNCYX+RbWNsz1YtgrN8DalDYyh35DjMVSVPFvHLj2pZkMsmaouP
iiR6aIdU83v4yAa3aaHSLxa9VFY7nRf3YCwPL5rNATvIvshUbYMYP3JZ4Uve5JmXSA3nlKAUsKx4
OgzyxqxJcJH3bTeRHWtsp91VUq7TdwS1/FvnSjyMBQkUxfkv0ccC9NedoTayOXBcExyQvufItoo1
VJBhDCUEMnqNQKHK2E+S+MzWkwdAC7piCxXoyMR2qMFZH5caUPr4EeFJ/pCKpbCNE+VyQUcVVbUq
suBc+HVKL+dcz+feDY6diTXuHocNhaSrDjqP+kgh0csQ63ukKGmispcNiUt3yFDoxvPAUbA6m4qS
VM2K1v8j5IAyfgT7bMxaJ1bdHdHEpfdATAn4qkQoTqkxqk7AzruXTC/FtVmCHk22Pg7PAe7nIzpM
BgehH6r+KkI/a6pj37O7II7wthvnLT/ISZIfFPg/VWtvcDHCyRmcsFJs6VCHCKe+kNVHCCOF7KdD
7on9tgkJDKxRuDVqSC6aRxAXg58cG+DnBGRD16BnQZ7TPua3dkIE0WyzTtAfh6jLyW0GNb6OKekO
PqcWrof+/3F2Zst1alkW/ZWM+04WfVNRNx/gcFr1ki3ZL4QbmZ5ND5uvr4Ezq/LqWCGVK99uyjYC
NrtZa84xy+JYVIMSbzW1U44uE58dQkgxq003OlG1z7tiKQOb8ITSr1ObhafrLO3CNPvBCaETsPfi
FIyFWXfSZOu1eiyCpG20w0Khnv6CaIZdRmfM8odkZutql+PkUmRv+or6mW2yUDPbstuIUfd5TD+S
ZrGXXTqt8NgeWYv+vUST8VWYgF+DXCs09gQ9RAsvTpm0B8jxAe23zvE9EbXXU7mk2oYvo3SgeEii
/kxvkObO1go15hCRLI+9YU1qkEtbGJteoebDbkIbssARs/koCjTdp4T4Jd1vEZpcSkV6WtB4pXY9
Lusxk8nHSk5oTcVDRDTIKirRtTuLjXTn01KjrVsW+XFcNz0B0DHl3mkAiQDKyvTrgtNOdRvp5fK9
RPTgHoRZDR/cNI1v7MbdpnGtdvtZ0ZKWanurUxcwZW4iN/C8y96T0xMtC7fe45EqTxyImu9KETMz
tLPO38hLRb9ZpqXz2FuOPVpRjgPXNUsRSVXuQu02YhNBUccxC46cuZGE64F73MR17m6YWGOP4s00
NHuB2IvqUV0Av5BkwhcXbWEkTJbmlF1JM5o/NSzbdwYvJ0XL1es/hJuw611peRe94Yl5xz2KazPL
arax2RxRKTf4mZoSnuWDIkb+tRRewXHUYZj7RF2Y+GLLEU0gL/bWmCJq+5T2rc/27LCD0Nso/YY2
AtxTD/kz8x0QHd4lDV6Kfm5lUqAi38ZSN5IRajF9FwqGJnQm7XVSxaXqCxtmGMnvdh+Homr6B9Mj
M+w00NjoQllgn+M4bOPOre2lJjGEZOwvqEnyeisVztihOmUsNnqbxMvOo+j+AXu0sZaNLU4ucqTl
tJdUrQa/73K8ZEmrxWiMYqc0/TxzXWpACmsHy4MdV6G5VEAF2fRpxTZdcqSQoeoOntr4RjNJazsa
falcldSeCbat86Kvn+ukbZOrOXYnsgu6NGfDQ46lIZlFUz3Xw6KYFQQoY4yks70aUtrTMrA7oxk+
NEPTLDs2MHWs+FlkoG3yZsSbgOn0RLnX+9l0odHrORIpPy5t5sHQabQquzNiuxkjXwUvWoAQlY3x
YBK+W101lTKrFGJYdMx9p9rYqojV1NllV6qiPKpJOZWHbJ4aZ/17ZSpOCbyK4d7WxoWtluIurngm
YFRna0Pbj2v0tYeTwR+EYk0c85dJ1fbWnOvTZWNSRKdjUI/VD0DW4yIC2skcxLZtbcfRj8hbHPKj
zawrTl1FPO5jTvJK/93VWDuvVFdEdjADnp8/0m5p1YdytNkLBZFnl9onodSWam+Lgh7hPtLGkaZy
Zyzu8l2ZxSroYTuXfKmQzuY7LtPSTYzXOG7Jkkg4wZNhKioft+bEOvWyHKQwgHy3NTtQTwKBAhUY
OipQHnKeDuaJbnCs/Wgtg3JfWrpgpzFMtUWzJBpbicS5Vxs+KQvdhfvVbgzb+TrYbu70u5Q+aZz4
5mxndUcFKjXLp9pllfnucXSNwtmdjfQ0p2nRX1uyAY4d4HsD+Z04c+Sc5hbLxi41xrG8UDmhmzuX
hI0pLCidL7d2ze8vfNWlVQDCnwS/73Eaz8WDnajK/DmSM8sGvRLp7VvGN7dma7m3oyw+jAetH1ky
E1WnlUJ5bWqPUhmAOtudk4/7rpzIEumrIp1YKocuu0IQlTRbMTmDOLaLumThaJVG/hmyR9Rwzu3c
NqTqaar7FqnJ4meVXLSNocjSoZdBsSWQllm5TzlfzB1MwGy+6KTFaWZRWV/Dfu7BIsB7lp+GeE6e
23nR2oPNJJBvZjOPPilxK1Q/VsbpA5TNWN/OqpffpaI0Bh/3fEHIEsufGUIxy8XnuMsjh7OW4c37
uOYPBawbMjrEfC7fB6vJrI2K1lnuEGZqHzAgUWOyqNl7/uBRh/Mx1Sg3dFLjYpO72fJZNo64ww+t
PUg3Vh0OTF0adk2SVjQR2CP6SYPd1qeFklxWnL1vXOgdCJnNrrT8yI6Sz30Xd1owWm0/+mVdy6dS
X+TERnZU1Y026M03CZT8aRry+aiw2S+QxQj7MHQA7zmk2aFi8F0QcpkfjCxr0Az0ywVtoLEIRTya
J8HXM/mLPtC+qWVEQK+ZTvlF4RCSOXFs4Bhp1HXpj4lekxFAY5zOPEWgr+WizQ+1qB3Kp04xVpum
QN6+WRI6v3cZM+KDqrQdNWkYpoRDWE4i6WsYiBAKzUb0kfB0H9LGQjSdi7F9Qnfk3kV5qeXbuIoc
506Q/P3YEGiJYMecre+eGHNJMcbq5CaSVlkF1jTnYRt788p2yB1IzUDDimCaScG96HptAtdRNOVh
VKdkPyFmFpcWVqaUI7XF8u21FbUMcHL0a4BNUvuZdDW5wLRuFUE9RFlM7bkjv5eFv6Lx2USO6TeW
035uYtamcJYleo6Mozurce6RfDsskdxT1orNTed2ZXJCTaWUJBumZRGm0TJ8WJAJdCHHSPm1tLXk
GyB71/WnxJpPJeCncSubJv3c9hNyZTdJspu+NlNal7or0C3KpafL0uvtifMSx1cw/N7lam+IA620
kz5A6UMfhuYq3d5+rEg+qEtyV30CRzsWq7EwFb+Jlv4+STgZ+2RxAc932Om0G3OW802fGWPNI5kt
1U+YgRY/bp2CGU/zEFzFY8d07nmg1XcaJc1HGvsoH8YcKHXAsKRwnS1pfYpntljhiHVnZHJbQwmt
JW0+5Y1hPqjeHBU+0z7jRu9kr18oddumvkon6CmOO7vgjNch6RZdm7lbJiM32RKmmmwHtVaGwKF5
pW0LzeturS5eVu2fpV+KuLVvQOuAeS0Fk7ivLLkrwySV8iZFmntvpE1TnlrPFkkYmWMWBw2igz6M
rCh26fWwydi6LV3xtYRAWX+0hrimlqlZzVbTy6zcDrXpUf/hAEgRtp/HYJDa8Lli7TWDQoOD84jF
olo2jYr2jbpb4sShmngplHTH6E50UqR40rLFTcPFVNwvjuhcI2iaah5DPm7oCVlZleS7z51nHhpV
9JfjTMpVAAmJKrtbltVRFwol7ETjJLdlg6B/bKyxfWYOpbmVp+paLKKyrXL8nDU3aDPCoD9kWbvs
M6QUBTVYhdYs8qD8Q5u01oM2AyY+aax3t0up2ewH3hZp/qIrQy0OVsmFeqSypzuHHlVFLwc2VdRh
66zdlnNiHcbs3aucW2GB/II7ggAOmc6DeXSmhOeQ0tjlUrlBXVODdgreviU0tE85mo5ZGnGQQiN/
59Z+0eetF/0pB8WRSUVx/flf5PdDrLESRWCpTVKGT3CSxb0gYmBX0sL//UuRmoxYF3oUq8q5YQsC
j1bIvHaCWkNXYLhpv4vtfNglWlO9wyo5V9WuvOQ1pf1nKAQkujOFXjLVFZ/d6AZRVld+HpGWkDtl
upNZZvv1sLxnYnhlgKyCYTKpwZuhDDx7dbmslwgJiYd+QOqHYhnng8tE+s4DfO2uUDTjadXBn/4y
QDCzl04+Z16AhI/A2QkFuBFp+aYYLdq+WWu9I6d8ZWxo5LjrbORxS9Cpfzk2dBTiXYfDP/Ds5mtq
qvkmntCYp4N4Dw/y2vMDjQitiomd0XimEsUi19SNknoBFZD2HkGAc1mw7X3n+f1i2FuHhYdPjxFh
w1c49+nWVmtxOuQ1KT1FfJHX+iWqDW3TuopxPTbuGGRFEt019qx9pLM4hDoamfvfnkvw+KD5Nlkz
cdSsj+IvHxxHOwebBg+1a5HOB6mHVAWVlmH8blaJhrlrHZIulTvSn42zC+lZgpObwFNcus5o+kQM
oCeb1Fp/XKb6PWznr0PFAAJJTwvpLfOkd/bBKYnW0TrhCK8k+fyV/gnNTQkT4QmjXfpexvS5YWO9
s9Wraxsrdp47fPkIs6zTItocFLwczb2snepLQ5d6y67mG9WvMsBfYW7yeJzesfL8OkFz3ZXQwfe3
SprPrmvPbquwoed7sEZrWxPXFTSD6WxLr643SmzLQNVKbfv2eHn1ZkksZswgNsaA8/JmEZPMZpPT
V+opZuBlR+qOxk9uZwIH/d7Mm1DXGpSkwP1/+/PndtcgkdVf6+AAennlymwICCpnL4iMpfxYKGV1
J42CUuo0T+X123f56wSAhRfi8br+sR6dg2NSo8vqsfG4VhW7O3WSzU5b6CO8fZXXRqnFiRZrEd+/
dk4f4FgeUUZ1mEBnq8UxLOhbDVV5kujj31mBXhsrlo7zCzOps/aCXj68Jfe6xoHAFHiota7mXkZX
JtqfTxo8BjVcKjOafDYBmRW+fYuvPUj4d6SgkaiIjXZ9BH+ZXpRMpf45cLJdJr38XOixVW4Krzem
zdvXObfKrt8gxkoHQ6cFe8w4Wxs6RSP7QNoeVgKsgiBg+eKyXtvQkcA+iYCB8JnB+t4igryaDPd3
oyrXyzONWw6dS7io59Hvw6jTnqW5HERAsgMTWLuf6Q6Bc1MG21Dt3yPwvTZyYDauLFaDuv05XzMB
wpFJbKyBO6jjlgyY24jQoA35aO47i9R7Vzp7sBBEl1Q2PNjYFlZYlBqBD1kebcqmNg9vv8NXL7Vm
tOpgK8CNnX3glLOiuI1MLzCV1PwKqIIkdCOtP9Zp8l5G+a9blzVa+9+XOluM2GDYA40mLxgTD1i1
Tp5oTP0sJOPbQpBJtuTbt3Y+a+oWG5eV6KD+JDxbZ9fjcAPMbciHcFImbYf7aEaaJb1tvmYHGMY8
bp2YEo4hi+6dmez8of68MmAgPIXrqnvuXcz0AU+jrg+h2+Xuj1II75DT/QWMr4l3vsHXLgUxUWVu
hjZomWdzjA14v5C9OmCaHd0fSOrNAFvEQz+2ynvHhPP3t94VdrGVD7ymMZx/b0UxtHoao2JVjPmS
jov2sS2n1qc5Yd8VbvGeK+589uRyqzkXUgyaRYCXZ3em9QPBJ643hrOSopG03Z310zSBh4KmqRD8
HnTv3nlz51PaelGmE/Zl5nrQ8842oak1Nr0jUGa6NDnXxJx8P4Ii+dDiFd6y47BCijzimAyN+yWR
83T/20OWLQ1vkeORwT2fffhjTBOtlWUflrLtd32+FeLOKOPhpkxcK6TVKpCMiPdu+pUxhDPfA23m
wT3ENfVyvRgHNvNcpA/zNqNPY+vKErBDtX/EbYqW4O1bfO21rm58010BuAymlxdrBoQh7M16jFJG
GnilPV2JNuluIk0m275BbKbUQn3ntWqvjF0sU2BawQ8S7nFOKi9SJ1bjvO5Rorf6lU7Zlq6La/df
i154+2acpgcnWfJj1nf6LSe84pGisBE2OHYb8m9olUVemVKZwq4RRiIyfI1w8fd20K/+lijUVoAg
GtPzIT9zSCdVOkOUrGLQa3p38Rkl1r4tlG7f2lbx7e138dpod7C6YEhHu6Ce7+4we1alYU9DaKCK
VtAgKkUUGiiaEMvM1Yks1XSDeyk65WnR7SOYF+P27d/gJ/Xhr6619YNjb2STdA8UGQnFy+HQUuTU
1wSjMK/t8kTZrdw65J/vnTjNN3Unl0B0vXXZqUsdWoVAxs0bDpthyGmlIHB6+9d5bXASNeOyzwYW
YZ6jeBDwx5HQaTEvU1KeStnL21HFXKEk1te8jh16THPzzth87ZogH9j7AolltTpbpqZCVRdlivsQ
Z1AWmFIf11ZU79xm0h1zn+Yd1YQyMp13Vo5Xr0tYwEqqRJZwnoim0QVfEspshJcbNv2DvlrBsQM5
pHRTEmyzippss7wx33nlr14XuOE6y2HkPn/jok/mdLCqPlT1wtg7WW7byIr77BTh+t6MQmo0RTCT
vTPvrI/xfKDxabGEAcQG4Lh+C3/ZFE/IewfdwOkBMHP8kKZzt9EH2/rw9gB65Ysi2AfbOB8wvMhz
jgBa0sLqvaUL7VZkoQd16IAtABFFF//AtjwGnT7rAVsDA57/YBzevvorjxa3pkqAp6mh2jvfd7BP
kG2uJQylIrNPmY1q3iWTaccOtQv7Socf0HTvAXNembS4KNUUdgWri/1s/LKSQZr1WLOGgR4y5BRW
Z0lRPXeiNHCsafz9bxTUkb4u0qQuq+drpNutwGXb7UOzkMqps7v2NkHZK7Yq3sg0UIs+3krPkTe/
/2w5+bOl48HqRDG/HD89jgkLNX0fKsPS76TQyn1v1WqIy9a90dGrYxBs5e3/46Im5Q0dNMq6d355
0brsUrWwWJntPBGn2aTu3bqW8i2u63mnVvoVwboyf+dLeWU7wDaAIazzHHUI/C8vKqPMsQsz6kMR
lR1FbmO478nYLFgfWiyob9/hK5t0gi1wUzNqudj5oX/sURAO48SGS+ItNrCPHa1pMe4V+ph+j3s7
MGB0b/t8aZ/evvIv4aMsPTRCSZBdwVlr5O3L+1SrhSVeeuiJqBTQn5DNVUMT8gcGDLlNaoN4VKNu
rW9uHdV419EoI+ZQdPVYEPz9gW4MgkR9qpINqib8Am//dq99VazLfFgUKTlEnL0Ea5xUhZmbddFF
rOaSlY55KLYv6YyrfhSPv0v2+/kwqF1TgWVPRlbGy4chE1dzmoYjSzJQs7Z66AU6xcldqvf67y8A
Kx8Y3ai10ovPw3DoFRldgh8sjNCY79jyfqz4yndMMJxdvNa69vQyD3//cRKIC/cOhD75O2cfEpY2
YSPiHkKrFNQKtGq4ntJKhl6EsMQk6+3u7eu9NhPD2HM9g82cSwrUy8fpViq5m7Iaw9GM1P2cDBoe
+q7/gPtRgz1dRle2EPl7dYPXBg0gU3JcQF6u1MSXVx3TxJtiPAVhNVhGYHsNyrIiVTYIA5UVSWC8
8yZfmSkMFMKmwfskDOT8erXLDEzbeQotGeeXtZW2j61uyh31tPzT2w/0lVujUg4Kjvuj5GuvP//L
8m0t1DqXJZtoQyK/dNzGwUZsY0BUBsTfoOKXd7Zlr1zQxGXNIk6vb2X7vbxgJUwcKJglwryJo21l
T8+lmep7otJq6EeifmeAvvIowWnC9aXDC1Pi/FhEI32g76tOYcekFaLsy3foGkzU5fZ78PCfVLez
rdC6DyIBDcwX1eSzic9OkI7Z6TyHfZbIvWVALWhSZbjNhkzb2FPfcfxUq5t06NRjV+OvsTpvuVan
If6cQsL+iqvbhHBgtPtxDWRxDCu6j6N2uHI59B0ZD9m+wsSyj+O8fw9P9tqBAZ8Ch1SKjtavIVeL
ZhChif4ttNpOIBGKMGJZ+mydiKirHgVKDnaxco6fPNbjg2hSuCNIhZTn3hApphCAAN3m7bH5yhpG
N4A2mcZex6GB9XKoqIoAjNoyVDS7VxAble5KXxqhsqDoqjUz3y+K12GuFMY7B7jXrkxtnkI2vQhI
RefTjDWQB5/Ec5ipzncCJ0w27Et/haPcCrVeLx7tbkz9qfOGd3aarwxXWiD0lTiyMVx1/eUtx7i/
qr7W5hAoeoK8zM59MgKN0GrG92K4X5lKoWyv16EWDt/k7B6NvogNlsMZZkO0ivPNqdyh1Jnp4c6I
G+XS7p1GH9+5wVc+/3WmIYKCjYGqn9fQpWYNbS4wttcSwomKIhatNriO/TLNFTMAaI86eHsY/fJM
Gc1sMK21N0E57/yEQutfaLM7SL6+tLvqtKTa6cKcdkgpf7cvqHMpBiyECnYx7i95dHVWjHbmwMFY
RZdHvHepn48uOiMq2u9sZF67K0hTBm/QBVpzvtpXWi0z11ZkiBWYCn3ZmkNgIVpJkClNRfj2I1yX
8RczGxBBCpNQ0imwIrw9+xJdbDIoYcEmpMilr1Bg0+pfFgGA5e3rvHJTzD0ceHSeH//zXg5/LQZ6
EDeGDIsRDoKJ5wv/Czm/sSeaL29f6pfhv3IRbbbGzNgcPX6yLf+y8Nm5B4JgLZhjW232/dDVYYe7
ctMPitxS+paPqlZM27cv+tr9UZ4zVpwsJ4HzMKwERh5mVQ3REfI1uBl6eldJanZOjzj2/3MpgwiC
9ebYK718lDa+Nw3V4qpv6kmptTpUS/DnkMR7zj/7cf/xbf7P+Fnc/HMgdP/4L/77m6gliK+kP/vP
f1ym31rRiR/9f61/7X//2Mu/9I/r+rm679vn5/7yS33+J1/8Rf79f11/86X/8uI/sEDgC7odnlt5
99zh3Pl5EX7T9U/+X3/4t+ef/wqw9ec///gmhqpf/7U4FdUf//rR4fuffwDw+stTX//9f/3w6kvJ
3/v8pfyaMu7++W/97194/tL1f/5hGH+nGsNedc0/4ytdC1DT8/oTXf878WS0L/i/kQ9wtv/jb5Vo
++TPPxT37zQ2mfl//oF1K8HS1Inh58809++gQEBvqUgtMJFY9h//c+svXtK/X9rfwAfdiLTquz//
oBS9Hnb+/VnTW6TjDqYTzrKJuJsS9csx0rMHGUCV4HvNo97bJMjH0iOnhMYvyNKrCnhFroV/TEOi
/gOj+fzYkBeKzXlKtXhSNunkTN9nI5P9Dht93By9UlVxKPdj6j5bdM1T22/LmCmjSNZAHAUlvvhI
4AKnXkQE3oyvLLO1z0C98uKmtJS+3WqZhkkMc6l6u8BDjg+eUuH1jiIwi5dADgxUiE2+DGE5TE9m
Tatiu6CmdIksLkps/hJxuQxaPUNuBxp6NmzMDJ7anvSitM1NrU3dXPolhbDmlnN4lcd+qigIMFXM
dW440ACx907iVPnOXqDMaUZDivTqaoAR513yMUGSVLTxlFhqB1fJ7QOzTucnaGT1UXqVyy/WDfdt
t9TbNBKfzLrs/XKovhdOkW90qU2niYfr93z3G/AAzRdH5RFTRl4O1MKLfdpM7c6aRXapqsM13UMs
LfqAIaJkh6x5SRfmyWzuq3EaTl2XV9g0jE+yT8cgqlX3BHjIudFLNQozU/1a2cS9RmozsHN0rFAm
xqOHrxPSgT0eE1OtfiSz1R+jpjZ2eTuqAW4PY9OAGvcx8eHYbBwoYCUutrqXlp+JaGow65t9bSDb
nOjoXPeFnetVkEEO6Et0/EB/PrC5HuUWSAMvym9rVbS3Srcs3icYrHl38nJ4gBUmMYgzeMgGB1M1
QmvWMCfQe6PKSHVs4/E6AzTkK4BbVgHVtG/zsimuLCluKjAbcejaQx2FlZ3j6YRIYvqWZ+WQX0Fh
4VWsGt3+oNdYcbu5f6AaimY1w2quojQJZmAZGDDaZU1qgqvWNmHl0aPys9jkb5iVOSqhi8rNu0tT
vbC3NASHyy5Txs2K5bpdzAqLPUTDxkAm2+pEhVjD+GlsSWLdGwT4RsclS4zssosbkR554blzoRXO
14RzlnlQjGjIj5S5ktqfjPYzsInhXtiAs7Yx3a94V8SuXu+h2db7wq1u9QXfXJvU/fNi9dYhpwDw
MTdhdGe11G5wHYI4k9XeM2zQAl6lUWN3FTfQVQz+G4ug9WZTTPgjh1ghNwHIQNV9Q1mqonLO4ToG
xRzttMnJlkAZnQWNc0HBcyNncmgObiRr/cZOatxqqaaP63ewXJhjfGfo9RWF7WJnZv2z0dWsMGTv
+LpojEeFf048de7SCGStkMU3Cr7to4J/ufoaN2i//YEUt2njSLOwwVBVVnMqHKqOm9QplJm6uTVl
38YC0TSwCOdKEULJg3Ya8UjAc5uqwKzGpMGTaH6W0FzTjZDOt1Toh3zsMMlqMbZlwDG808Rde/51
3KTdYQ3QeDTn8mhyn9WWoGf1KwWFtVI/jW1Knq405u/MBbXjt4tTuNSIWsKLM1zL9pY2RVr68ahP
JY1hY+yOMABWhVDULZuEmlX7dSxGaBKRUSlNOI4RaBwPnbEFEVO1xIYVI/L2SjMmGY4GemBjPWDm
osJy0SM/uuXjnTn1l+ISGuOwq6Gj76q4WD5JLC/prl9Lz87Y4TAz4u9mhk5rMIYh6BpTPSTKAE5z
nHBbq8W1IlpMIUbd7fRcW7ZyKJ6r2pEnFniS5CPFObmgDU59mZhHk2PqN3dILSbOWOCHtOxGPWgm
FOdtq8Es3zpNZ20db3jO49zbaHkKuKivHjsFsVZaOvJYNEJsEcI7SIVB32BJ3Xg5pM3KsL5PdJov
x75w/QUXecjQMB8ntSXGQ6bL0U6TNpzKEYH+KAhS8A1zzC9sGyO4FQ3dvqjUZ4TlyR3zbXThueAJ
GkhHeCmlTXHYVQFtAf86UIHq/R6v1uesj8VWUZ3lMxEDabHB55hdcLAqDpCk81u8ONUxm8trtk0/
ZkK1eh+Lp3sk50NclH2zHKd56LfwzPS7fHGHp8YWE0bayj2k+Riv6QfRB2Mu4tBiGmyI7zGngya7
6TpliWnDGra2AVbH+pKPlvfJkJUH4TedbsYmy26l2exMN6IdpzXGfi5S/JRqo1zUSp77dVJ5gKpt
HuIYgPs7To59MY/9CROPc+VM3UMVlYq1MRqvM/GMWT/cZL6j3WgeslodwRVGF7g+NkOEzLsXYi9q
/UutDWj+uxulXEX2rJfkRan3eluFUZXd0ng7xYjMEcTP2wVD4Ql28rLN6hrTptHvsxbXhyV7orKK
GVhRahGxLWJ/4LVtW1PekSk/+DK3N63ZDJh+nIOp0ajh+ZsfPXPin5o40snJ9HYJ7eJLFNEqJBmN
2SIpoqM9Q9yITSX+amrDcFyWBaSCzLETj464xNu5hwlFsgxkM+BV8lsM6fbWnZZDmyYPBEKZhMHo
11Yd72UtpochXSkJqWJPMsCasOPg9UOM4jav4WN1MHp6A1sRQStZcuwEVtyEpM9sdgkeSB7jhpDf
Qb1OW+3o6Hhve9vdGlgxL7PCIKepzQDFNxfQ9I6wxLNQXdFDxiA+6hORBjYAj07Bu4IF6Gg7+Slr
PHmY8xpbLupyyalz+ZCltea7UJ+3lqPe2JPLvcxbT0AityTMHX63T7aBwxnAgr2xevjpUIysJEzt
JGdewmOZ5JH3kHuNFSxjKp+AZscf3aYivcUAIrRstTrWPb8aMQht6tlpjS2ckD45LEDKIBGSSA10
EQ/FF91YrusKCrCdlICn7dbYuGPXBjQw+Qxx+CXfUPcUh6bXhNpfYg8FZTQMQLRHowB/WMp8m3rw
sfwoV0/JEpWPkEfhnalLxCl0KSGVNEjD7R1fUL3VZGkcgIiZLOlDed1B7sXab9bDUffE8qmtdHVr
tXAENm3aOVuiwJVbpWJ28TttQjFv9llp7+gjzV8g0Lil4k+6wkZyyTTIgZkEweEveWpccoocnUfY
BI1HtWbMCA+DkHqj6n1/vXS6ve/j1LgeWovDchNL7FloIkF6JfWYHSbP5P82IZEdQJkuN14mzas6
aWYQnkYeLnMO+ybOscQPvHQIV6AdKnih5E6ZYQ+n6rqOe/VST0zDL8qshbg3Dh/Zoxe3k8xv21pX
rvNYXQJpMHbxCau7Ua/lCdlreymt4S5V8NISEXrrsgUPTNjIbAHnCxNpTBEYcQ6guOgryGXlfdxl
DOheA3+UtR9VGx46ITUXuroku9lMCEcSproBXhdfs2sBKeggGOzU6Trmgw6EUPcwZXj60fIc28qX
wtGSY+KMcQixZi9b5dDZ2fSF8kKzsZBVh5O69IcZdOom0lk4fcSq1QOvdfxUJkN3ocTeN5izzXZs
6nwvOuuxVrr2iiOQcUCwKEh6qO41lYHqSEcmSBO6NjQFs2ug1D21kgUPVMhXi7/KYj0JRqvO9lT8
jJsWj9f9ZKEkMRLMYFJ3LwuU0DusWvFhNFhL8BDJB+wj1aMW1dFusp0yMDOt3hA+7W3nTFqhNyos
rl7/fRqM21TM9VOpYiB3SvWz0eOFsSe1vI0gFYRaOcffvEz3LoS7wO1M+l0SC/Z+diOe0mXB8omW
9m6Zq3s1rcon0BC4Q9VDQdhfQB6H/KR24zbDsLMvcMN9FXknjpZSD3c9eVZhBfz7a907zldhWMN1
m5jmBy9vO7yBkZOxU4ms+2riE0On2N8P6lKcFBAOmW9i7/9h4T/fWko57nJN7XZK77Cm6Z2ys/XG
+Sz1dLgumgkinK1CXhBpo4SGWTxIi1/bLcR8r47ToUgHWkO1qX0rVLT5dBCVT0AUqs9d3iShgCAS
5vOQXY+1ipxeN8vrAm7up7Qs9a0KAWyju9XjaMwalNBxZNsvdmJKHH8lzoRZYbf0572BNFm9QDi3
RIGA9XaEjyh2CwlUuwaoKoauQXeYkbw2Os1YbXd1P5S3HjRUF64PdJi2xMom1OUmx2HpS3NIj9Aa
8w8LuJUgjW1rx4d6l9R5d5SUOHxZR7cJIh/CxtHLzpmA3oIK8jSzkd/Q6AjHVGkOqpOH1OTrp7RV
tdse176hls1pNmJCBcC75PaAsY6z5t7o3fxaKIYV1i2IU8WIvS9Wl/C9ucMn8IDJTanF9qleNP1e
64zkgshECNk0djY2cF46vfJDhLgmn4ppn4nEuMvYIm1jRfX8TJuLDW7u2geGTiUytvCBySqSDyOF
KTPMB60bQY1Lc6uZHPgkC833rBJ5yNY2vRFlk9xxTOd0GTled2XnzbcsRwQxZEY9+JabxKdGkM5Y
RYp6hNCM380bSngKJmcOqdTMIOZyk45yPK0G64tBa+5GSrZBP2mcfRA3N75SWld5A4fQzQQ2Pw5Z
rI9agrWaQA1ppEi8ZMfTmP6bvTNZjhtJs/WrXKs9dDEPWwAxMhjBmRQ3MFIU4ZhnOICnvx9UWd0p
Zd1SV6/LLBdlqVISjADg7uc/5zttHDLR7JDJa+sO6KURJBKInqnX30Bi8oQ2WgibxiBYiPxHKYPt
HKRkTdVrqM5G2z2lE3A3W8ScQ3tZc/auic/nJkCHEtJcYE0moLPyJVWF/riIdoC4RAQv0+bpne/L
Oq4FIByUk5eOQ/8Lt/MhWvlGzpLjtilMe0dOnMiyt9jFwUSo3RQIBSC8vRn/6qREKc3AnprgflrN
gGLKmWFOxtHMUottdAzux05P8UiHPXHAa9DldzpaZZCqSnKGZfdYJWOoqThSa8+9Noj/B1PjzgDE
qJphB3jrwaMLNFLQm6VJ3tBJClb9vN/Z0ByutFHshxJ+TtosBzXOX0citMxb+q67jKr3pOSJHhAL
dS4z29grmgLqOaCVOpf5N6GX8R6o/XDtdo691xELXiNnkUECiTqcimVHrOIKuHh9r9hp8j6uq3Nv
TJtBqTPQL/Mpt536FGkKoVrTKR4aJ3tAOOqeusGTF+LU0AyGkWhzYr25tXImN/cNAn/5JqeuPRE7
q7AwpFLdV3G90mxLrIYKBXOGvrhHp643iu0pz4KSzZ1D5OQt1WzrZSLNvVP05rSiVwJeMia0hYUc
XhMx/4Kgqu05hL8alTb4g9m/2Ob0wS0S8VgY1aXudGU3RVI9JbTyEq+A4AAob2v1ufkJq0s+2Ig6
PmgsNxi80fGrGUzHMkQdnMxs2veK8Q3MSTMRmeySUMeDEpbaWDxOY9bz3hbtTdrV/YEjmx2y8Cph
PaRwF2oSGqYW052JirJRvJmCASvvt3aBd1atAFtbZmOxjtEAUHta89iMSCPKtJjQpuVyi/8lP9aZ
zglY/VwmBzqKpsbbSuV5CGsQtPf1vHykkQ7Dc3YJFgFTvC6VgrXSbYoV9Qnei4pSosxGt6vUBgsD
ZF5ajTx1FzfLGUMIFGznme0Rm3Kz6M6kr4tDn7fmKQfwCIGAdk7f6SPntYQGz9ZQfE4za3nu0ifX
jXZ56lPIwk7kOaeKXy5w65nhsPVEeqvxh3YRxIWX1PcGD85aYhS7rCunt7zXpnPXVPmeXGURNgR1
h6VZtsY8OKdkIfsYVLr5XYkjJVALxbzNhwbfOHzPEPJHcV2B8QoNjr9HdFv9PinVatvpao+ksJ7r
DMZDweByJmxqpd01CZY2T+Ed73DO2DAevYXwJcKqVXXwqW6xn6OlOUAJU4ARAGuB5fuJAuWu/Nv7
Tgf0nEsLXGOjR9RzltPtmLVaiLr5qY+pd1WOhr0HYtjvdS1V2fg38abw2htbTx2UFl0NJOR/1sCu
OEr2T2fP7Ynoz12qQ2lB7jhIhMaQll9OTBK8Jc+PFQAKH24VO6u2cOeo0qtbD3k078J8ctkdRdKL
wsWYnXDsiA7jWX1kga4CgsfLpowghwPa6AgMllBqhfLKigeisZbqlevEFfgBaWyL1LrMZXGoAaVc
afFU71pi5KinDntH3g+c7Xs3DWdTlhtCt8k+nVCWGFdoO6PppjDTa23Tg/3dFFb3WMXT0xyjLCIv
6q/k2d/ppbsAqm7DYrHkU9973XpvdQcARsMOEfwyLa0aZrb5XWWVDfpKZBtJj8G2VqCZw0yimcSW
zVGP+uREuoWFtUydG4B3KK/xuAPUKQ9LPM3B2M8oiKZ4A8wZGUfO7D1QxpmhrE/zg6h2mQ0L/QSh
ZbpvRGlZoFmzYbmBf2qYfpFGahk6I04kv6M1db6A8EhPiaHyyRKrUWdIzMCN0c28UTw1jpESZY1E
TLIO3vULPCubE7Q6GcxDbVj7cumqBrg/DuZck/VDMnK/+U1ZK9Nh0COenRYWxOCn3sSZ0BWaOkFK
M7qRxZJqM86VrpxJRhQ1r7xOzTmlyDm9B+4Ta9+VHrnu1rGlVI4A0GmQ9xn6UmXFj+/1235UOXCn
jTEsoeZFQ31tyFbXj2BlPY6NXk+xTT1bBrN76PZVyEtTW45KautjKOM5b4+m5FnyF0Hk7FTY6kBj
uxLplz515s+RBjHCi+PaXT91PepngrR8g/Lv7Z0umfeAMh4KKmK2ZJLYphVUVDuPuRYtkBMR4GKZ
t3dlbOEg1t4jvQSZmoOkHYus89XJ+Rh7bXniRpCP6LfpzlanWWdTl8/PWgcML0uROgrFm7YgMGjn
1DOoFnXp1tde2qlxGVCdVK7bcrdZG6LG9GmKmra/1cHQcT+0k7P3CoRkkFNjeUe3Tplu4rHMi3sq
AeorFUEI3i+yZdfGxXMGMgX+ISDYa1kvjCWEtofFC3heZGOQ6zS1sHRWT9M4PudV8VA0TvTWupl5
N1CFfsforoRMOp8mnS2i3djlV/p42Fv01v0U1xwLeElC/wMvu6NtubwpelEfAHxCWhqQzJ+WLnIO
Ru1a2yZN2hd9EfOnATAREEoC9MhgJh1YVfSSp/0M+mUSvsEo+YAAYB2kFqWfXst8kjatCSKEY1Wd
du1OLfgXa5Lax4TvkFfIUlvzG9UMhb4vkjHXCTigFuyNwRTxjpveS5+g6nmFn/TV1B0SUWhwiOK6
aY2riUKLZGNbsCMCM2laDhA6g5+VIVgh4pZUdtM2OnqYcBNeCOSLxq6izc8pUr8amLM9ZKbVTmhq
WcKqOm9msr4TdRpwKZZmHwvYk2yLYkfKk9vIN0ZBETg3vpttv3hkdpdo2dDU9TyJ6gZp+hjPKvZA
YThYYKt2ry0otYWauoeSkRJHdrjni5zVIzOKxARk5rLrtEq5s0vb2hoxMrbF287XJfzcIXavvVFN
z8w7fOgZzte4bS858Z+gGaeCLJMZb7O8s/dqNSmX1hqqsEaUDMbUVZkjpLxJILiOzSGqa7fz667Q
r7Ck1a9LIZyXeIycU6OZyUYD1P8qoNocJyTSCokQVZbROipvsVTbGNTK3m2m+DgIoxi2su5bEF5D
0i3+QM/LphZxpoQ5twx1O6ZRbBxgOtQYlRCWrCi7c1zvFUu9ds9g4FRo2kHOAmisNQn5ubTttNNa
tuVwo7OALXi5gcoaBXnXdw4VzbOOLcmtL6PFo+svrmL6NUrV1hnXKKNjzgkaPpLP89J5AABjBRl3
Ynv71W667x2gQz9ve/tUG3UWcDelIbuUGMFQr677aenfx9q99JIDVzok/ZYdundI1Wk6uomoKTgp
9FtRGWfba5Vd2887d0zOTUYOo7bhTNjR0LIepc3Fc8f42mQ6EOCzAW+XeS3lhcTZg2rsGPv0M7wr
lugHxYnOTDtYFDlM38KXan0VEfAOJvw16Pst5JJjwjivJU9aMNIsvzY4ixCfnTerRqeGewJjx0vj
O6Iy9h4VQNzmYJQ23mjqO3vSUW8FFw2reTPrXvYOe/HQeeMb9Kx1vUChxMENH4e2jz6+LWp1+sb7
tngeW1olueujra3OF1PpqEpwehcIGAoB1boZKhLcKrkfsMPekw3Dw6hGRXrQpWbsDWBZ4bxk+gOq
7Hdpx4+FpTL+4rk7WcU8EeWQSzi7S+97hXe2Iye+iWu+Qz9Z9wrYm9vDKAr30EzMmtqORRvC3uLT
OzP7VW8o50ED6aJpdXE1KY3cgGvjIS4nV7mnkqu5H0cYSOAQOMGa49ZltglVJNNCpdaXQ0yZA0ja
ojqUg/Nc0qTow0eju0HK4hrqHIfAqN3lutm9x23PmXWIz876obZa62w4wKWhWhgzaYiWNgXlpcUS
gu1tYPuWVk8iK7oAhy7JU02+0US8BK6yJldmkbq+zSsEW1pZXMd9bYfUlnyDi8SQBlfOQ+myFoCv
vraBOG4WrVgOBkZDfkHkaEhZq1R2hmaCdoxP1Z6k8uqYpeLXvLSOEwEmgEmAi8MmE+JhJGPQXVGI
MrbnuWObBMmpi2wSLJ2MXltSltamz6dpuGoi+CvjqJmsu4C+gHbG006ZjCtV1hw9vJrdbmNK+2hH
hZ48MvgQaZB5HISB3MmqDzkRiuY9Ig9w1QJ1ooxw0Lv67yn7/zg1/uZiFfq//3BD/MWosQPI9pNP
Y/2//92moX2BvGVjuFg5HC4BcSx3f7dpKMYX7H8AF1yNDBVJDBOL3B8+DY2/5jDxW30atqYaFn/r
D5uG+YU0nKtjWsRXq9K7av07Lg3zh1P/TyYNBx89GWz+azhLCRP+SmSwMjBcwnsTdbVifWiWQCah
BROcu5Eoj22jK6ei81THnwTc8qDs1BEXBAs+76a5qg+FMCzJ+uukTPdqvAJ6pqTpnro/szlqS5sq
QQpzmKEqIjgp7wg75VqeZ43HTlkYHbCZHibmHH2SllBspik7kSMCxVs2WTZeRbxrk7C2Ue0S4qNM
JD0IMT5T/BRB1Ha88WjEFiXi/Jv1Ze1ot0LYRh92vfpdZ2Adn5QZWTSImkmkO2/qm+eMcITqA7tx
evDVFWryAuPOegMaO6tnzpUMx4mwKh2IR4zD4aQhjsFP1sZPt1WdZuOlyageqjTpjP0Q8cGEToUP
ms5A3AoH4LpiRzMO6EgH+v+udsaRUDGFNSzVedl2e2DdJfO9PGfYwfwsaXw9HhnFJdJgr8Vj/73U
SuWKyZtNb0puzHZgeGnDyZo+2UeOhSZMy06jvMVuUo/Og9Gr9hYNNepmHETzigWaqp1UHzlfM53e
cSz2EO3iubjz4HW2fgJdWPFn3smPBt293824gBivVHVyjcujuHWceqCVZFHRTRKVYozTtMQKQNty
jr4PTdQorPe28qhEPYeahIY8To4MXblvdDY8O4GD1wpUj5e0ArlP25aISs3G7s3+3Uwx1wc1+717
PGTs/dSEgXEYxVNpB16lj8VmcQon2o/kgeAKFy6dmmZXmrC3zfa9p86Zmia+lz7QPSX7yjS4eK0d
RQDtN3oVuliCQIgYDwS5VIXAHxO32I1LLBjbkvHwISIdOYdGaZkDsmGpXHSrXXBtJAk9LWAo0yuZ
wX+nQkck4pCBPzMolhm4VDQUPj1NKIrOG5TCXt8GT6gES1YWYOrcQdzgQ0nfKcHDDRCbmvMdbRhM
+Wzp/bsdzeVLixmA+aWniCJkLxBlm0k0ZFIAYb8XTpUaRL6S6lZNXKoWFXD23we7ts+G28b5JmN0
UAd6YU6szSMOktBkb/uBSC84084ORRlMiSdSlnDqH8G7ZxOYccoCgigjjXJlVb32nFtOfq5MA3pb
j/ZbMpUvcWnRTpfd121H+QEUgareGQNMxdHq3g1ZZSKIMzN6gZorbUwL9szxMa3J1sq+NT5Vug/o
3lCFg2jKnMX04SvrHHrtdBA7mgHbj8QbObKRFBknn5NZhKsm63uHpocurn3NHuLPVs0ocsL/kHKY
Z8/LhahdcyK/vaA/QTEXB5lkUYYhYc3y2rE3Mg7MKG/eQShr7xfcVT2n406H2jaa+E+a3mZ3QCYg
4tzoJR95Wq4to2Ymq23bk4RYN8By0zacVDikRspRQ7v4jOg0HwMlK/WPiLN7dp/Q4P3pOIn8pCaw
c3yRUcPH2Zhqj2AoXe2FM5zzYg1yrNhKau4ThTyjxUTLyV9NK61u7KrltLVILf1MRErfTbTo3tts
90jzTlEK2vww7l2DF43xupj1dBfVOp8L9gX6MBkRFMeiUZdlA2JS8SOMEagiSBKHtmjrufel5Smv
i2IptzUl9fMTYyH3pZ1zdQyXsbWDojTZEUAatgOHrlBpBKgrItnlwLuLPdA3u73rDd2ev2IwyZrj
yi448NbAbGJVzmhzbKwM16+Wynl2It3NzwZAXGdL9Nj9zLr1KFkOvTVj5FoMZrmJMu7cLPHeNR3w
1DamdE74Xivbi1bDUfZbLy23EaOVwuf6DAa1huCdVvLD6IyqTHzG1AverJwLzAPWQmdDzLi6DzKO
eyWG08yd9l2LTBJ2k2M/WJRRMNHrm/hCqgTeszFF6AZQFug0ahsaM1K25bCp6Qe4rakc85glWboe
iH5pXBplutIJE8AQdYAErvO8AGEpAnDs/UPqOriEXIQ3Ew2OiFVuRfLH916dBjKaCbdS0XywGDjY
5TS65/i00mzmhduCLtV50SxbEivzsKltXmrYSBwSedUMjB+ZsYp4oqkz7Pxc61LnRafxhbekY64s
6CKT4hBzf8oDrrmFx60qUo5tDWE/TkaN+dREil5vhlTq2ZU05/HZ0ScDp8So5i7HI00wAVPr9JtN
i0Wl+ZHO43Yao6nTniZ25PQuFlViEdoTxnJL/VKqwj1k8Q7zZOyflxTD2I4ei0XGPngJrFOOsnYb
G2o8nuKs4bVM4aB4TZnRVvwGtX4b93L+nFzmHwFT4saOoOs2xWuc5vpe01o49yV4yOxl4rKMh5wG
kIy7grLWsLQmjPQVhpHvTT1ZviMtmxjslN7aCz0ONI9aQxfyrJ2K57I3GDU5pTY8dA4qNV4zd0pO
Le/cOvRyRDtMXtih/Epbps8oN7h0M5WL4MOOJjC4bLOwn3VplAdaGYnnisnIeydSX82RPx13Lm/a
vnXqfZPm7X0kkIYBRVIkEVCaVb40sZwgA89jDJ4l1KJukJ8pBMqvntFYH9hSq3InG9M+MXnj+FKU
HsOmgQbMPyq2/7Pr/tva3v0vdt3fqzb+2R+9/oW/77tN+4uzQmuYVBB1ow/6v+zRpvpFZUtN7AbI
0oqs4k/+2HabxheCXBiZSQhYxPrXZNw/tt3aFxV/p06kUSPuAZPi39l2cyk/eaOhZEEpIAkF/4iZ
FLnn9c//lA8o2LY5ozG0m8Xtm2yXz3hHt9Kp7Sfgsma/hY3KlqqJmRRsbbOdHtnLuW9c8XSI3Io5
wLjYQqz+InCqOCb14YgkngKkzgzvBWcbxLi+pwgArzNOOVx+mWxhoI7jZdKdrvHhEMNXLMA+v2Kx
xXrDJh8Q+OI10TXdYF3vt7IHviqcSqmCInPgqlOMM50whOAHdYncIrNpY3Zh2Uz37Ie9E2i++Rzr
TfXGmtd8VnUpw1QR6hvlpgZO3MTNvlZemRuIbTkWAicX6jlhYva1b0bn0Ssp79yJSNBksIYnIFkz
HsDtKE2AmjKnZdOf4qJ7YxitfYiy0PD6LEnxjEpvOggEMTJJ1HO8ph1obChPEwBwfa1vMzwW9nJV
Jvh0D9QhNLtEyy+62brMTqTXHvHTFNkOv7ZybnOMx+QY0vRDpJnCccg052Nr4/JG+OkdewN8Gdgs
n6qmBWzrZB6YLePfkIjQ6ryOSiPxTWLAHk4Fw4jwwaHVbu3SqK/ZYK9NYcqgv7KjRYCoMDvcOqoT
46Lo1Ool7WkjDtXMzGHK6717aTPDZrMdw3ag1rjDxjiZhapvFMVsn43K8t5xsGQMkQxsPz7wa+1t
VHjLohWjWYaZkD09mq1rw9aaJSYdyMl0ksKPHfy8Ab/F9oO5hr2OMfxSzpS3uSloc7oxs9LcKrLU
9+NUSSwHqszdgLep+1iUMkFnInIeBx4zbBDGvTYnIXWwibIbIKIo6F64z494vWkqBg+dsRkrq4a6
9crrKFBgzqDv+yZvtpMJvp/qXMMdNwKeP3mBpEUK8dJWv3dl79zRhyMOJT/4DtyUcH0o7itr3uAe
i+Nk7gKn68bHKWtpwEIFYqeh4UWwj3j68XoTsjPfcoTeJIgc27lqXEpqNrPtsh3QXbBylNVbDojk
guK7QCyKe+0slY22KVkEsBBEGstmrsALw3K+QLJt5ij28WJY1r5yCS8EOHxpVEYxFslmNrXpFZOA
95XSVQWZu3dXxHNndjYm9Bk2CHP1eavOrffeLrTncZAYPGjadXtNDxsScMJQcN8XmJM3MgVvDlF3
kjrMOeGIjUczyidNLclXhwloAjm5R5ODsGvNB2F7nLo8lTeEvzC9/WSWTOMBjVRUJWhWpsWAOoDr
+SyGVR4MIKee0diocjbMKU393jMbPkzTbJ86+iHprkG+Krq+WWsE6uh7X9M4hMTaybM16guehprs
WDCg2q7F7SkzZGTUHCpJoolnMKq6DKTR2FrgTEKlwaYXuIkzzNMLCec0h5ZNOZMFuxgbVDBrJS6Q
bL15gtJK11mt2Tc6xjxhilVzY9GuTclzyl53uXGnmU0YpY1FEapuT+MCz+gAhttVyohwf+eoB7tz
ZbrrqYSJGK4B29yygdUlDQs0o4d2utgGVYNZErMZ63kdGhww8027tACVE6IVdbDUUmm3YkmdcYuC
kHtbdczMl8qiQJyz9ZQ8cazyPqpIHV4YLZsKZ7qkG5lDWYDeOY70D95Ejzt40jGzkWKpCoNdNnTa
NqJQTW4pdolr3jyqkX7jcqbhkNj0Bm1VuzNf6fwbpM8vPuAMzWKxKWplJKlQDQsVl/mi9XdmK7hD
GOJa9s0wDclw4GNUKBAgwLqVspNshug++VAT2Qf8+Ai7is0EvU5uTeKuvIQb8sOQuRzmHW7BSBro
PlMA1aI4MOFrXT07zmR5q4WI4lTbKnbJVJmnpSqv2XSCIy+ig8VX7yblFdbTG48ktBfPHMM1etSK
4ZzFRmjzGBf1eDEb9VvHz2YDD8481Y5ZO3DQxF8fgVVkgtjvx0yGhlte2WhDXopmzMHv0tWNu6Gt
5KprrRdTNT/mrryfMoOHtN6Omv6mxTfs/q/pjECxmPewCg5dnx7q2NvMZHoXtaSIOb9MCUHNRryQ
vVBCuP3N3mmx9ZYRXTBpMu0NEi1BWd6NVMAEqFw+55vrUgDlzhuLEA8vmOGbW2CdHMcqlB4/DZLa
Lm3XsR8ub89In63ZgInF0YvHMg91zNgK2GKZGWa4ZOzajfmYLHV2NDuD/ptieOBkTW/m6qetZLWX
2V6vihWp0x6yGN1ZlO6eU/42d8e7ThsOo+0dPbrZUOxiunnflxEjAzbM+cDff47amOZXk4bK0rzP
s+Q4OkDgM+NE5+IaT1k83rXzbkQs8hVg+ts6Nm+Z+H2zFKysxbiiYKWl4Wqx2g7GA85s2ljBoW8U
U98KeLTZtFzhB6fFR7vCzKVxuNT82jIvA0QNWqWMQM1KKq66NRPjNi8tRqEizb5Xtrdp1Hw/pPoe
Nf+pJo1AlRutq3PhZk+ITYFK1V+nM+FKaBBaKKLmXcRBfyqSjZiQ98VCcZgotSen6kvUi3Ujk/dr
LuOubQhwDzyMAW2lzEjXdurmAS0B4rkagH4WB6XUb0dUKnZGFe+ABAy/2ZgODmZ1vqcm4appsC3n
4hloiEsgUdMeHF0JOpNSc3pK0fcEfiHFna47qQ6YuwSlAtTBjbiP/JoHaFMNDUZy1CHzChzyNxdw
KNbEUbuWmjb7OMfocgJfn9rf+XFh6mZnkbScPHus/GFhRWzRCu061cwN3ePNDv6vHeq18sHJPixr
uVnyJTrqNWarznTYmuhLME7KUcluONpwBMcBqFKqlXvDj0DZDJ9/NL8O7bicFsCNWSPxaDZoNOWM
W0hi6BChRjmkT6enRvGFeVOUmDraM/mo+EBS91wuWVAr/aFd4cuiTN6XRFwv2AKJz3HIjs+KbR36
2b6BBYUNn0V2qjEFF8a9ThggEFKGuo3l14TiIeqlxrmkIB1nrsAe0zMeq+jn6TOwPEiyupJdz218
lWX2ja4Vd6UT+ZR6QDIYd7Hq3eCHDixvrajWqOOKsr3XcLN5zY4OJ6JfvpG/ikynoL17ZJPxkpTs
IsS3snZPZn6bzGdlaLmdq/thNpiU8PVb4xubQAWAScdfTvb0BsqbIX7Kc7x99M1Hbb8dvA+l6k+z
jYmkj6LrvLWu1D5F+kAgcGc8Hvp3JmroBqa2oaqPIkMUYSqJea93y1qp1A57LaYDvBzVcFx/FNbr
18irbsw6VjVCBCT0DJUkIYGo7SizizWyRnu0xHQRb2Z9+ZY1cxLUVKyHmo4vcW7ZjOCW/sAot61k
vZYeDGyR6cbx7OIsre6qnNoyzHJeJ13yUkhBJgHnAe1qmUdNUfPG1nrce9XbpCs1MSeVxl20zEK8
Oj1f0CFeVOfDoNpFk1gOOBb0vbsRiorAOHWuWm6rbGjnfYtL5tVTM49OdBt78pYOLVrl0d5FKCoc
J0EfDcq2yBi0+V09JGdzlBQoIY/ipwSab37DJ1+8aWYxjxvdsyPiAk4EvjCq6QAMIsvK2WqVZdJi
DSWtQbBQRSWebFbEHvayb9YRzQZuQWJHmTrjyAFm+M5nm40HptJOglM2ktS91a59m8ZF8Unvs8eY
Um3rO2CbCztPt0HboGymfFJzR4wnlGMtudhR0t8wXhBiA3nYvEeO0xDAaqyEQMBWBR5ppP7g0VKR
QtuccuSCdFuBHjgAd4I4TZF0jRUOeYGl4VZKvesCre/nS67UANywRXi47ftiwrybTKpLIi4eSMeZ
KRdYlGyQjvhLcBcIV183ll6u28cKae1ZQsY4szGZmytaxbJN0c3Oh9bbLDN1PZCTnJR0ef9xuP6P
zPA3zUAC+P/rDPfs0sT/uara7z/N+H78rT+GfIb6xUMasDUwTCgL5n+JDTyNX9jqraQ+FZq7p/53
Fttwv9iaviJZ6TqAkKPxR3+IDWS79TXBzTjOQK7yABX8Y/b4P0lio1r8KYdN/IFLY0LHGRgmuG6p
v+Sw2ffb8aIo8Q3Ti/lGWBNlwxbWd+Rq5RwNS7WfYgJdZI0Z7scUZfhrXmJfMDc70X4tQjo2TZcU
Tiuva6E3oZn1+ZqodQQeW5Wp1p8+3j9+gZ+i4z8Hx39csKvqpslMUmUwqjH9/LM40taCuV7fxjcJ
jqlbI2Z7MyF2b/NWjwN7KF6ayaQYrPRYgIG3V7uGfMnVv76IXwAOfGhrCJ5PjH/4+vRfPrS+weNv
Onl+g9HNvESLo78Vo9YcTHzmNBKqOJBNICrP//qn/uBC/Pc4dv3V+YLAVPObr/9jvZP+/KsLAIdN
rHerOQlCNUYXp/xqFbZ+nvUq2ZEqdU4LM82HhI4zVtCxojXQqxfsWjB1smRbTKV7iyZBwQ0zrHKj
O612/tfX+NfbSYeZAwFStWH2EdP++RKLyOhmBI38hn7AkoKmkYJHr+uIUujj3OzVxsEw1E/W2cB7
nf/u3lj/6798QB6VtroNU8BlJPILK6RT25RJa1fesHE6s9kRDyYFn+eBgfm1kjbJ0bZzLOJLM7F0
mhRxdY3hoQcn6TGbhRb+689CW7+Pny6HOQjxcMtxHCwkf4Hwci70aquvEpbynEdqrA35bTEH7UzJ
UFdshRJbb3igMLt6jR5klYdEpVv1fIqVqoyvmTAVIhwoEn1Uf/9NaX95kMCTwgrliAbofUV1/PxV
saO3EsKm7qUhJH+wp2o5uyxDXzWAuLvSxSDsDp6+Nxazv8rTVDlWWpX95iPiNfbLJ8SPp9AFQARM
HpwQP19DoRe8dayou8TUX31lEVM4xq+Xk5D1+2qWnfWbJ/cHpe3n74RBlctp3gCpRvzrF221dzh0
5oROLrzMeEgygcCXl9jJmLHoQaWUJB+TZAkS1SEBY7oNA/55q6QkBf7tu8PggWaQAGoDy4b3CyUF
wcCNldqdLkIV8al3O29bD42K+hULGlktNbnOU9xmMgM22iOqTX6SeDZnP2eTQwOAgpOOL24S/4aS
9pdH2GBdWWE76zLD17P++Z/VZznHNW849YIpONlp04iHV6edU88q+yvdCh7miFkjkbMk+998JL8w
alY+Ng04Bn3nOuYXmot+/tEapVYuXAfz4na181iPjNA5ylX0baee/DbqjXY2u9G5MUpYyjGpR5+z
T0adcSedIBNqTYhJSth8c7V38bv9Dj//izD/4/pWQx2UIFtFC/vlK2O66wnZ6OZFNWT/OPSGE5QI
dK+4oNuTsJL+4qzxMI5amoV/Lrfff/MB/eUFt/Ij1wIk5gzUpPz6vJB+y+yZtsVLREL1uZuLJkjc
rmPjH09bMC/EXCjVu45bRSCppnP8NMZRavil5slHj4jCb57f9Qv55Wn66XpwKf35XhlIhqDICPNS
FPZLLJKj5qWfv/md/8lNASWJO4PFnnf7rzeFCysJxdfVLw4YAmKESz9so2jC/UcL62mI8/iUZo6y
JbZRfyXybO3jZWwOzgioVwgFyQZAY/9RlVSrIv16v7lp/9nlcasimdm85hnZ/PwRwJ5bPMhbxoWH
pH9kiN3sMI6iKhXt5Bib33wY/+QOtNhF6uwObZbZX7nuitVPeumO5mW2Rt6VSd2NT9A9EXGQ/78V
GPKpWXXhPYP8zvasHeOG+QhV7rVKsa9wV6MPlXGx25WhsGG4+Frc5gcairvdUoCAoT6SHvLfXPU/
ec2z/V1LUwgB/XWpWRieSUvvtAvGdI5T6aC0ZDHi5lRN0NH80mOKiwvS6K+cNBkeEJk/vJrNyzBo
xmcvbUmz3KCGXpHR0N0p+cOodf3jby5y3Rz8ci+zAXZhjas2zNTVcffne5mWVY1dEhfZNSqNrBIB
8lwy59iaWj4gqNbeYfa86CGn4O+8aIN8KLMkLKhoDqwx+Y4fb/wdh3nd5v/lmkzGgSrAMGoSf/z5
n97F/Ey6+BpNJ7FuWSB3tP5xWkfYGOWce3KRydUcVdMh18GnoGpVryP8I+HDLyasnoLc7QfjlFZ9
/2hJV34zMTz9bz62H6cYg4EqV/rL/W9NqqE3Za6xHZXauamX/AYp+NmT9XQ1dN1E63Sdk+YoqivK
+O7qtuZNvtjuQft/xJ3ZdttItm2/CDXQBIDAK1tRpEhJlmTLLxiybKPvmwDw9WeCrjtuivKQTj6d
qnrIzMpMggQQsWPvteYqp/akBeG/S+iZ12iHNZoaWcz762UFGsA1INtMGSevVPZe5FH53NMvINQi
1BMylsz6C5rAT+uK99UUHyvBnVHwoZa+rM29ziA7gB7iibi44IfZ4em3OyR2bCMIusxJ3cUIWPa1
V7p3uBOLHTpj7tQnz/DfrgKyFslODi8J6Ja3z7CXqCHQhtg4JTB8UkxAklaY5oRroBdo57vih15N
/ouVD2IZz38dXU6z/dcXwbmUFCaoMqgkCL94exFuB1XJGszpRIxZuC+YqtwwnhOvSSSMo+ur4lAO
6XFSSDcVwWMvUyPkJ9dwLlLevsxcA3ksdCG5EKKuLq5BGWXr5kI/DZQU1npw9PKZoZlxDPJ53fSz
iP0bwI/DjGUKjyKsjC9DXhW/CuAi08oRdvnswzrFnaPq9jGxumanocm/c6vS3ttzYYo5rdjV0E3m
iWexK9PZ64EUPI02rjQwAxZt5MkFvM1idz5u4e5hTfvkx4ZX/m6NEHxN7rjBo4c44aKGTvO+SoJO
/XeNSIHtgz0omZVPtns3uq6xr3M6xKAGX+LOTRmYcgqEx2rvO0bNyyKwBXnO5niAgvEliBxBOgt0
oMLLhnVq01UMGqF+1Y2yjkVrI1Hs7X04TGpHhq97G2lN88TGiLUNJ87yz0lnGCzrVE0KIEfvKcR/
TlT12wnWAK/CMJI3RqOgDRFRdozZpoUxH4qGxJ6TV8ES7L0xSo692a8rZ9L2fRtX110jcVAnrb1G
aIDAJgvc21KG+Xo0imJXeHVyZ4sh4ME3eLYw6P1sDc+4Z98rdsj3+x04HuPaK8fqYfTK7vfUVua6
nMheJuY9uAnZd7b00CasYFrx5Paa9gN6Gs6bcD4XWPw5taiJoG5RFjba3Si3tjFElhs/lQOCXo1H
hXpLMkPIi52kPXAHKCfcE1q8qafEvxaB+xX+xB3CLkG/OigSOild9Fo4sTxMuZet+6k1jmAj5LUF
lfQafla0tTkYDjTiAZq17vVohgMTSLPamj7WW7LA0h1p8y6Y354Ov1eNv3I3TI4R9LJtlvuYKrNU
7Sv8lbuB+eNXmatfNO29oxrNGL7ZSGwS3DCUblb2kiWdd021pW26lgGcjI3wJL0OjTeJvNgCO0Zn
orBvjTTuV045HaIEBu5CdUaxs+edJaus/j6LW9Y1mkpPrpHC1ZKNgfESqkeItZ2/SehpfiA/3v5S
G8k18odsXbuxky8EGrR9PXjpn73KKQEKaASF7Ot2Mo5azhscxpW9y2KnuEWCq28tO+GVI/F4uAvt
ZAYMzGVhFJrFLuuEvSdqnp/hfNMsQOgE3tnGjzhJxA3nLHebN8O46Hovn7u1gDhHZRCv1uzbMii+
W35/k/aGu+eetkvE1j5wAuVsRGNnCz+enbNw4La2GNuHchqGZVjZ9gF9jryuk3RYtiX+tcSsGmAY
yEf2590oqNBe43ia6PtrOfI2IcobY0y63SSkdl2mRbp2lRDHyCTOGPpo/0MVFcw5hIC7wIYAFw15
tOqRO2zGiOktwJR2a7pECjOfBxuHi9m7qXLvvu/ldMi9ariqFfN9wC76xudJXuiIyYtlKULj2UMj
DAdjrJpVlzF9gT/akVYi9PDRtVxODWOkMQFyOn/JVEl8bapo+O0qbaeVwt/Nff196JT+RlSOYJaT
PRmNa7KU+i9ZkCb37eC6L6oLv6HhNdYyF9k2yFP3Nq1SZ1nWuWKYSRMq5DV7ZBva0A3hwqK8W6kh
zZa8jC8Ti/Oxwj+xQMPx3SJR2FkMedG/1qRwzROoYhe3Ou8k+m4IQm1vvShbNY+UvTxoqPHvYpXx
4g5VykMIP3faZWMRviQ1q5+GCnPJ96Tn0rtyazCdWU4+vvSRKRO64kpsHRjkj1Wa5WtQDWQzZr2/
bDq9uWWeNm5G0QYnLWuhwLh5eexJ3tlDmmONl7nGdE2KiU3XFdO4hnAdbwIURV/hAPpHv3RCjmMu
y0sU2wMM1vHeN73qWjHjfC5DHD3MAwOWlJLnmuQahz4aVgq4QAgpnsPK4jufz0DnXy8dHed26urr
MJ6yV7+Kihq3AYaGLCXCXZdhcgM1Mn0VOEC+WXajUCAOxQ1oNHlyskL7Qrr6eN0o097UjEl2utso
EGwT838fcjgqqhK1guuAPdOSRUb4LmLamsFQnLaPyGCQ0pONGy8n7BLP56VsHMz2sSy9nCFqhLIz
zBo6j3HucgIY7Gu2HPPJyVjVPat4MCP9ZhrYZafcr3NGgK29MKPUWHRFcrA0/MTZWGG6rsbk0Ejw
XFEw8mnjaJRPQuvo0ORTo/ieGOqarq0PzuB9y1pR/kLRQEvNLc0MgX+vP5NneJ8rc9xqKtv4cdjv
ZWAFV06Sik2dTvKmteAFCcO0r2TSq6VJFidKWYURuGy/jKaKVx5hHWvGj/ImC7Nbx1HxvkfbfCfn
atPrXO7cuXfVxAFsJCpCd2uy3AKZ+wKbGh395K0pSqdfERiHm35Miz/NhHgujuJIE1stRNsfcau2
ac+gO7cCTS1ReCB4CFIHOn6oHzjcpquOMMot/mxtaVZxwN6mhd+kLA+OZscbFQRqryviWzJV6A+M
7gcmxtX4mlP3rQQIOZe5IOH0TNLb5lGL5w4yWX7YaXzjp8BC/lUU8zS2jvVxTx6xufS0ikN3E4/X
iCsREddutu3H2lyMfpXc1JG2ziaktjWir6NBEg4ig6Ta4YxQIHfgU6hMMeYfhpuZYn2dwHxeo4Y1
jqkroi9mojO/GjsWNrP3N9I0/XtYjHhwcMac0nzk8C58NBdyfuszlv9HwinRbJDvRI95NPrvhpM2
D+cmyLncA/wV3aF8y35NvkVXPs9rHEowVxvNcVaFLRAqMno8GorLWZjQCBZirNyTSxt5kYsUlqyn
xifyELTrqcybdW6b9bFgad5yrCl2ro4QyNIr4vkqfshdV1FqrkyrKXYwUpyv/pxgL5nf3MCtYYes
4mnXEPq6Ky0LTmFHKizT+C7mLZ86GBoWpNdlZJUK9uj8LpNUt4Lgad1Du3Dvcjiy18Iu1kXs9Azr
U36pTkqaXzFHQIvXTHpfRgt+X1eW2pYyyHjUNWeXJ6CreOxsSeMwchni9LG8y4Nirorn9VcFjvNd
TweNr5+E8m4wDd4ZL9XN55KygkNEDe5ugcicd67lHDdbXJnzY2KuOFHOdWQ+9eWzV8+HrMGfYt4A
R3bghvirE1qhfeCOzbcAvsKWzBbAd54ziWumB+F1BJDl1TOH9lh7GBZQwslpl7Zas4+aAmGFNjXV
DwEjMkRrQ0sr1Sf10DIpewhKqZ1kETmbypoAK0hjyncwj1h9Tc3tYG9ZJtdj9M4obkXSO9p6rAat
O8Y+WqdZV3qv8uiU+FaFTKLn4xaR7fZfaB03P/VO67+1ph0disjL5MqpqCakPkwABucuT2q6JuN1
X/umU/Wio6is5s7qygpVMvExzPjDdBeLkvO46apuEfZNGy2dwIx2OdkrEZr/A/PZ4ZmVB35Y79i0
qixZ3FSTBL+CVe57pHLMDXkWqj1sgsdGluJ+SstbeKOPbup4j7BC5Y51tAeHwuw+MjA3OUHOW1Yw
ifYxK5kUGkgZ45kM4zc5nuwg0JYOo2V0lqa2yvwOeo5b3iPoSnZ0ZMc1DEBUTag2nkO3VAcjkWIT
Wr3aWMzd91MRXiPJyykiouibdMMXxjBUbqFPF3t0C2tpmpVcBQMzuaQl61eE/bhIo7F3IQJb9esg
yxyhfeBMuPJzrf5RNnHVghRo/WNuKytfAU0WP3n2fG83cH0xcJZE1ksQXJiOMyv4ljulfQzCsPyd
e6WjNtoYhV8rwNDx13TU5x1Agp9bGINVf5PolbRDoiawckMMW/rgDpn2PYx6iDdG482D/XGbNihX
fQ3MBd6XUyat61FlgAGBIx6VY8QbM06rG6Aev4C4chyK4yi9S/PZlc8+kLywIloYiCBFZUsHVqZY
w4QyD2Bw4POp0nNfmp5afpk6TdhcJ3kuntKgJYYv8rrh1DckOdz6fRBW3oIeAnpvgdL8yYC2xL9P
Du0js2MqINuaoi1g23yNMte968fEhxzgC+YAOB3vJh0nCfqX3piJgexCKZZ5uQgaxz+VkdWdspr/
iwZOsas0P1t3fccfOZxjzXGgis6wDeHyz3peHTMreHXOf1usG9FIxFhbwIaKKaWs0GCeeK49yrnf
HAMx2p7/1san3krHjve9V45ceSLrN0Qzzo1Gq71NsNKsaj0zjmyazBUcmlJZFlXPEfq4V9ZztTgf
5diG+UTMyFS82PgeJ1l4X/Wi9fWVcsQswLPS8rlDyoe1eYic312kbFajeS1L8/lAkAddvLeI2d07
DtQwUEtMrbHgFU/tfOANMkVfNgtt9epHkrVOjPhwF17kopnvBslX7+beX5sIlp2hdNqSl6r02jU1
SuKuXDncCZ+AWU247SNBKWLjeAi3vdA3/1xGUTb8C5H4nFdJwa+mQuRzE6AUFLJeIq8nMk02elKC
H4BSDBPLzemLGuSt00Hjm4eBAighq2rTeNNwNWbh766Hb9xVw7hjO7hVVaYte6PO8dh6/hWrg/sY
qJpCIerYpPiKC8rd4EpL/PRag5lxSENqK02mwRcUueYN76yrlp7XQ0ISrXFftF37yG3n96PaTNY4
0oI1EV2BvwjM7C4T/jQtSY/Ur8tQ24BURE7ZNumxyjX+IEhfzp0QQ9kcxrEBL0ydcGNv4hQhjST4
6ZFKfDPKCiWOF+jhjzzS+XEaP/LlAiBxvnaRyu70vOlv6QVbUAEIZ03HKGL8Nd9YVEuPxmDQOnRR
ymbs6JxO8NDSg7LvCfABq8WtnWJd5wSTQJ9Y54KzvWra7IdL4f2lz61iHansq5aGbMZ9gBELc3+2
FkbsPABjhHQyt2fqSaf5kQxQvVA3HGOkyYuJCuGLFrVstqyDPB+BH5mbIeHUgHgq4rjNE0xKC09s
QjvbHaOYVW7eKP7sqNYsMqqYqe3AcnDiGdxhR6d8vB5U8Rhq0Q/XEvYprqYW9l8jxhVWDnOperM7
KKAtizlY9g4YWv2Kp1DeN2GFtpW4vGJHlrv2q3HpsC5TItbAOdMevlMiKY/BSNybhoISiGscWa92
ZOpXEsoOLD4dA0iZVcMPw8UlqJGHiWys81FFyhghfNBPV4JQsp3U3HSt5JCc8GqjjgM49/3coAlS
jZcFOrdTrafKHZ/YnLmfhF5kS6JHrEfaWF8J88uiRVLZyXeN0GRM11Y4roxwtPdYFqDSD75/e37c
q8Dz7wpqCwR489udpHjq6IZYd+2QPiRz/1p3Cj9Y4c7A9OxrNAScgG5JpTRWIyuiCVc5Gh4qjcDT
mz/LkQGJ1nYn0OC8j627UC3ewUU6tY9k75jeFgs0YfF+QRKdkZR0QPL6LhIjS6etKXgfbZoyppg4
dmcrq22JEwBQbfNPVBQ7wDujTYvmjSfdJ5EdCne/pK4NT+fVTTAnvcLi8yWqI3kECm7Bx5q7hOcj
Ep0OxPmwxo1b3yrtx3ouJ8/HO/YjmoWt4i0Ef1veySKxSlgvsJULPZF3ihnj43ReiGtE4I9Y0/Zx
WyCsDNGoQWwk+kVoQ7/XRVseBxPOP555/tKE26Ko+h927RAHCx7nVtdr5IEpHmnwpfUuGsS6Jmzt
SHNMu887GC7nTl8J/uy1xffsLnjWshtll/VzKnCNGmUdLNO6G+7PnW0gg+3eyRSHmiHbqMoWuxZa
ximf9x3yFY3juSGJ3KH4mopwuHaaoOAgNmqgASDqa8XcImr6orlP8AsfUybmd73XB1t96Ppjxxx4
K915YS1d+8UC3rnX540vDMLuCEKlQsYdq9+MbhD49mgk9XoQG9JrKBtxrfpQ6Kmgh0zPbvUK6WPW
jiEzCMt7dScsPKhGb/rc7X6Mmd7tAP0fDWuC8YZgDhGp7lMVGXKjNZp758agGyAtU5X3ciybhRB2
eLSRbT+LoeERgQFuLhuBXxkxcRqt4b7baFDDFp9T4qXdT0PA+r/uxphv0+E3f+3syYb1Mfcqzvu8
G/TsUWDieRpdZNHRxnFT7sM8ACq8CKSpZ7twaKLgrmQJh+qtuTQv9PH+/CwhAjI2BYaNhVX0+bXV
efU2pwe765C7Qv+xy13lA3vxQK+Uua8fDL0PH/qkfBmjLjxQ0FCU2XFy0NvpKhG9+aMpBWXvPGGV
pSt2uu+ZG6/OwhuD08HCSIfxAav18OALPTl6HoUBlia5teNWXGd9j9tByKPLofrgFZr5k+cpeu5R
x+zPT/wnPfG/dMRR3khpS5YZVG0XHfGqjbEaYGY/VW6bPtA8/ymnqLhuVJ4sesPOr+tCl1uV1dl9
FPZfe2gzC8PUIJFHXu7/+iPEqVBgbFNH+bcfX908D7uYTKD50JH1CeJV3csRDQFXxBaUyXQCoACG
hbk5os3ZFCZCE+1rkcT7rstDbMxl5XufBK2+nyci9pP0eVzPJcr+UiAV1Z7qO1+TJyLGbIq+kjmB
Ph/RdJcuXCJYLD/+tmc53tuv6wIxcVCFWXMSjXshmaC87eMyC7TTqLFXpPTwkL9GuvfTMEf9BDdd
3GvF0G/ZEbybMDKQ3Jpc3EJVbX1NWJ/39PEFnW/+uwtiSjePU5FYmhcaEzMS7MHtpJ0mQU+KrDnv
tZ7op+q1rzZATzE29R5AATnu3GmYKD2Cu7GV5W+PiMBZn6V3y9Epq1Wu6fEaDKm/1/OQCjOK5KPg
BbvqVBd9Ms/6y89Ipp9Ovpd0JPoYaxaG/GMQ7KfQPpRbiVNPLAOsAG8on887Kd1FHUdEUt2Q7vGk
EAZz+iMb4NYqi/BXoqfFTQoHffPxr2i81yFIrkZ3DfLGeJjExSum956ZttK0Ti10iPXUlO2VVoX0
jZJcX1UAilCdtrcA8WArCCcjGDTPtYM7+6mBLYY3uTdZ+LkKUHZBZBi3td6CXsVWuD/vFzJL5d0n
l/xeq8Ilo7YiCBWmjnep/CL8MQ9Dyv6Tm7jpwdUba9PDONlGKBM3NJTtfauormUw2s/DUDebJFDP
hiQxq5oPOvSUsMyPY/jJK3kWDb19ILkudgzDRdDK1V3cWrSmkPe0WpwUzLmnonD9bSyi7hFvQ7qK
0sC8y4Z4FdfDwLEed4/LmIeUpLjVbsBFOddyLoQgTPYroJbNa4cEc9X76WeZfcasf7i8Tk6eDteI
x9m91CLMsjkVaJF5Ss4TnnMPLBqT8jmizF9wZT2NSGZxVp2+kDuerBSG9+25XPz4Tr5fxHBGE4aK
dFmwgl6KoKi52HR0Bp7nga4e9tNPD2b7glZudvTnidHHn/e3Z538eELGXZZNS14IQ5RZoTSGZXiy
CgAINBJfGcfkBBbG4rZW0t4rKOI7TJA9QxiKgo8//b3q1yJXgM9GaKWTdn6Z3RxVYz+lOa8amPL2
qFqHjjYG1WPnpTSx2/6aCUNykESZEmhM3EWCce3Onh3SRZ5pr0NRPkiVBXeokT77Zf5yJwykKdyE
WbdHAOHbVQm+a2HrqnFIH0EPd1ZQRkOMUEWo8rmx/OYTsclf7gRrDob58/6FvOPt540UvgKAjX3y
2DuvbIsTXm9ExZcsnfMAM0tjrtSJdUqw7bUtbPezYft7iRBtUwM12ryKWNyXt5+v1cQuOhA0T4lm
dzuHyJirXKb5a+WPzcKI7ZUxzuJARrxP/STzG3OUDw2ek2WcAFsL6r7/RG79t4eDC6LJ6hDIbhrO
xR2A3aWXkDudEz0757GOiwDJtxUHmxJBEY0Mx/0tBPOEEEoI5zXtqgO0tTVCDPILkJ3EDbRh9EPp
gXodplnu8PHD+5cbxq/ET41ckkXjcrMt4UdqgeXKkzCSueddC0ZYXcZpeR7SJkYyvJ6L5fN6NQwT
o4mPL+AvKmdpYxZAZDsn2tFTf3vL2oEssSjs7JPs4/Ee5Lig1Z8si3FM9oXdtntgHOSWQIS5ioYh
3cIPJoDs44v4S82BKt1gBRGm8KDjXGik0DIXzsSifuvZ3TVi0Zx53NBu+8lnHKpN0zc5KLmoato+
DCPFsDGju8RJur1VhMFMh0+qdWM2L11gAMrt8uhnjN7o5Gi0Uyp/UgsivmgRfnzVc2V2sd5TIc7a
El4XNDQXjxakA06SZRvfNvMaR8fKveswKOxF6cynknns19mfbtPnf+3FxzIUcWg3zzp+VI5vb1gY
c/qdGjO8HThfbh27Kx8N6Dw7pXH0AovAIRGVo7wLkpDHlf08CZagjvUFBUdxO0LVJQkuToFCJEH6
NArxxedFXZR2iB/0LAs4iwryoqH/p+iWMJIh/JWFdzMmwwPEShr4VuEKAGJGd+XH1V7paNVWnZEB
jVJBnj2RlECraJyl+7pOQ6GaxmlPV6JdMLPFfDZ5xfOfjsif+XMZjwb23sjEnR2NJw+D+evHN+sv
L5pHSeXA6AMoiMf57a+W9STRiYGbJSLlHGwgk1ch8oFvoTCx4KZJfwyL0NhMY5ktRNPkV//+46kJ
EHQhueJFnzeKf5SngZfSfFIqum20ULvWKwOkwNznwbdQX5Wq6LVFEIJzQJf/WiaW+cmZ6m/fXpqg
Ekmo/MuxprcbK1e1ndxidQddgRcDcZBBgCMjHOMKXPT4I9clNEGL6BdtDMQnX1+8vwBvVo3i2LKQ
Alszauaf33/sfa8vyCu6Ze3nqTx3NCuPGmbh2fRPuPLy+dzpGkbdONZg338bNdQOOIYpPYBi1vCU
CGK3hS9nYmKKQGZRAgI49s5Ew3E0R1oDxAPS5BHQwHdaNNChrvRoG0CHJi2zoKG/hF0EJYF1CCQR
KIiv+D7J45BdKo2VxKUP89QeuCgNU/aRTBA+GlsBi04+wUFZnkcEXe3rwzLvcjSj8zRBQzr+msxt
/bAKsm+h3lePrYfT2KF3s/+jYnRmqUVhNmjsyJj6bCGaf7y3KwJn1tlTJB3sEhya3/64gSqwmIm0
uA1IEjqIhNYWsOXMAAOGSWL22HugOFD7yWuKA+uT6u99jUMrVqf8I2CZOzzTNv95a502raYU8xCl
3gzVSUOHiQxMw6Pb0HF2WwsP3Mcvk/muzKBhhIpVsl952FovJeW4lM00k118Z0dpvezCQECSjwtr
IwvGP+cyC3tZufQ7o+V019Yzf6C9rfMOhDhgij8aDLN29U3SeO2CaT+/GNySm3N9ysI57MF0QVWM
pqezCYyDmP7w8beQl10YdMsunFIKQ4Ol/N1C7kKmL+1u7E5BE5UHrzarvS2qGgWV+DLSXF3QpEoO
RdYDBiYqJHntkuqRyD98QEE1U/+o5HfM+IE8nxskBXiXFZOlWzV6hDZAyo+Tmie4N5LpOz3CYjvM
8jxO7tWDDC31i5jl8fb8+DIzZyjvRNP9wCL+00v9apPpDsFayWAP37PJNMGzu/0uYVAOCQjWA1Gd
XKGsrCtzrLQrI0n8TaXIRcuUymczr3fyDUXsWgHykHxSuWbETL5ayMCYOCJkRBIV4wvDIoH0eExb
iCBhEm3P9XEe6+pWuqBxAKY/afhIDhzn6nVvd92X2T3sTfbJFBPce/QicJFz7SWz2YAbtGRrhwCE
vWxbo9smtQ4mzmUGUZpt8jsksPbxPOML2tJMboKhLx7NvNT3sZ/hMUJt+SpD0yBLCRY8Uvhq4/ms
NHllm9EnT/Hle8ORVrgGU3zLQQz8rkNgeyofCcLVT1WOxkMbOnZae152hJ2tvT4e/uyA/8qC/AAW
v8guw53fhEL/78Kit7+KOWa5ufxXzVfz+o8c6v9e3Qz9/T/LiZ6rzQ8Myv1L+uOl/vkmKXr+R/64
k3ETQ6ISVFuz+w5dMsvbHwSxof9HQDujbtTts2GO+vC/KDSp/8e1eYwIf2d1OluQ/5872RX/AaqG
xU6n0NUF/+C/cSe/3VZZbdFZIzVkUjNj0LjCt2uvxlMzJY1urEcUaSejkIBFCTgw0FENmScPRlUF
ctM1ASSuItLT9qD1meF+/ccPdvtnp3ljOX5bCf+5jPkEzmJGHchi9vYyoPkjFhgzLgMlTLL0B6hU
u0KyCcKJpNdFKptZLWK3TL91zKcGzjkeKJnYSewRqk/ln3By0TUHV+kCpQmD5ppyTUOaN1Y9nHEg
4MEnFZEhuKb/v2liAMAbxOkPZxLXDURw/k7/qMjiePKM3CmstaQ/skAcMG4j322PhaOX+z4wgYcn
fnjftG281rrY2WU6jIy4Egbje6dB9uVXLvk0PqfIT37Ot42kP5fGtdHPxGpj8KO+vbRO56eDDGOt
bUVaML2MYYG8kl4qSpNN0044JSILoZnZrCZoZVfRBCs+NToCJD++kreFxX8vBL8hfWl6qu+MComq
qhHZ55xmCit4ITI//0XkVHprV5qC6CQpLhh7g7SeRn/58WdfPlPz/bE5ts/NcQSs8qKowbo2GRJ+
7Jp6ftIXQz8EAuVgzJbdS9xQEuUnivOq6z5Zl42//PzM8TgOCxopjrxsnzVzgadkaa3zIEAHoQ0e
YWtMnK8aoMJwvpiLMIiXalGrTtyrDq/n2A1gn8n+LD75FS6O5/Mt4NSAW3w+pBOk7Vw8pg56J3sy
QdaZyD71TeRqxFaCF6+gbumFa64C5n5o4WNz7JaTM6QvpTHBU6EBH7x8fEcuGrHztXDexI8zdxbn
P7l4zZVwcrg1jbeWlRjJ4eybauMKz78JuiTIkEWk/nOE1YTYmTI9RoKAvV6LwAjZ+iYlGQlQdz+W
z5zDtMMQk9E0wnG+Yqrvf/34St8/t+d1kQEorVjMRhfLIjB0e9bLeBxlQmSWg+7ay8oZygNYhBsz
9dOj6Dj3jiPJtB9/8vuHB0Mw7V9maqZwsAlfPLYF7qG+rqDaAmXTN4ZZjuGy6DwtXiit1KkrGvMr
Kqbpd+KFw9VQyHA/iCHaJNJtP/EpX5TJ3C+ugGHI/AxJg/9ddAq6OIgJ9MH4WhFR3CM0GLCSjAXL
2oGqfLrPSbpCq8oKfZpGsPk7UtYbQkujgYCQFsHgXZNWVrTPK9TRRHcGK1z3trZpaojvy6mAjLSx
9NE4aLZFsmRhZvRsmrwgNnKGP3jLZByqT72S8817s3ADHmWP4e2ksWcZ7sVRGiqkw6E1QTpFd+qq
Z5h0ZeQ5SSShQvmPHnRjJRbq8tyMX4kK0q7kbNH+ZGV8W7zNP60rXBpm/JediT94u0SzJGMEKoZu
Q4twmBZQ/op0QXqNceO17mOepWL78YP1l5vJ5mrR251byTOQ4O0nQjsdSmP0us0gRvWsW0R6AxIR
DyZ2EbmqoolAz6YcDtVUcJgobf2aUNHwGsQm2tgi+9mYQ0rT1algQ5vxEw23YO3OTiVjhGaI/jy7
IsIEmVZIWDcAP60FV2dp7uvH3+NiMDb/cnwPh8qIvdeYcx0uvodmiVEmfs8okS4NwdR6u3aKrvlG
zHS1L4zevvI9pl4R8rCrcoJNhTPS/aKa8m4UdbnxQrQ4qW8690Rs12s7YkyL3Eee/MTqVyUr6Cf7
gTn/sm8fOEmFTjIZ7zTDHfPyNfJaQKZtrTayqqPflpkyXyxUd7LHdLwDuGpembwwOzSN2b2rqVcv
L8j5LRrOZbOfZQ0FWjtIf6I0l057MgurWxFySEYyYmB6EMUAnH/Kh1OMlhGWabLra/9Gs2IkJYqM
dFRF9MUHY0o+qYHeP8Tza4Q4ioM0zt7L9QFAKnImohU3fqePB0j83bq3+uJEJTfufCJ6PnmG338e
TSDqOMFsADPe5XTC7jDvx75N93YY8m9Wq/2k6IiaVVWrH3qAfOyTzfMvnze3Zr25/c+oVVzsV8yb
shZ7iNogSxWPkk7oL20aXJIhUBdJVdmfLLjva0qQLufuHv0QXZr6xZPikpcmca6NG7xN9rKzXKCy
VZF9gbsPtwKV71EL2Xcq1NNroVxm+SgZ7ARerm7cdm4bPFit0JdtOzif7EuXBwVrvjJmICSmUMq9
a3+qtvS0JvJJM0+tZOsTjPQU+EC+vdTpjkMrvXXmOMavtsWXb5lo+T9+6//28ZyWqeR4+3n3LxYv
yLWIN5pi3Ex6MiC7L43vTBO3DKtku27Rva0Grf3JiLnEoqO5n3z5iyHQvObwDNChZ7DNkYvq5e2a
I2WbW7Cr1aYhnqqi3+fZD7UoK9pC4wSKcGoePLRNt23g4o7zxI52XX+yaFoky1haaUNAnI96HDvP
Nury4F9N7bg89E107eBV4HqV/Oft5QHNRHeJRH7jUApc1SI2T0VQhIfUrKpvyrZeGU9W9yFv1SYn
n/DLx/fmfclic4glQQejLdM5XtG3Hx+RBzEBX7Y2pN6ZGmqTrnhUqFXUMW54q5iuFI6xDAanbNdN
0pQx6c5z2ptBu4YYC2IJP3lv3y24XBCiGA9jMr167/JUG/hTp0MyEKwT4NwWfavhKEThjCErUc+u
0R46LRe7j3+Gd48oH8o7QsFvQlugnfn2VwCP7Q8eRCBUDY3FQY/W7u8Wd+92zBx3K3qVvbpebly1
MuavodEqPykpLiQs58dgnpkirXTRsfADvL2CIVSOGZL4uMGUBbg0aeHXwPtVUb4j1bSaRVlxtkOA
RoohtozxEBJfp26t1uibVR5X+fzw+lnxybt7MZz7c10OdTxnovm22JfPhzOarWF27oZoCxItprTq
4SS7XQ6fEKdLuGYaTA7fyA+Tr/LCyaxthKzJhlPYOrshR46wbHtTjleeUUzeJp9FIgscwzougylE
AxqpGO5n1E3+FpMdKN081Ab12e8738E3+zhsQoYgnGQ9Y565Xvy+dZERsGC09EPQT/pXc7ckxcRb
0XII+3Cc7ViBcNC5gr5d+p4cVnSTXX3pkpqYrMeRAI0tFtzmZOT8k8sSCVu5ssaxij+50vePosnu
CECNVYve8OX53y3oqUcZP7hG8wcn02jv2k7/Wpmpd2NGY4pA0Rh/2GWxHR3CUD5+D95tmhQ4FGiO
DqnB5Gw9X9w/+iIQkUnViSJ34ylLu0/yAMF56OkHOHi0SWq/+mRCfy6f3t4W4OgIVtD4QHvy3IvH
iwZD4xih5W5CN+9+lJo1bIGETistFjoxtJoo1r74H8rOZElOJNq2X4QZ4LTTCIg2W2WqnWCpkooe
HHfAga+/K+6bXKXKJHs1KisrKYgA3I+fs/favjmxp0b7KI/ttF7q/uw2LEQh6awP/RYSJJkX+ipa
Hxr0Wg5W2uGiBdC/RV+KUHo7oPPUV2s5/mWp+t/ZyrurZ6v36JBQZ/yu8CgKu7LsqbQPHU/4g1Bx
/Op0Ql/73Mk/tQtnXpxjBaLvEh5gDMoLkPI6JnKRWJJJx5kPQ4CA/y81q3N7ln+9LHhAMf9AFmDo
5t3u8v+5i4qWSS9RkMFgzbFiM2DUMKXdTH6EX5D1n7EA3agLOESLPRapoE8h7gZ3xM+El9HPSDGy
YB6SSEy09n28uqT0Ib5dzdUM8QwHX5WzfyddYp3//PT954XHFNvQgmh7oIf/9cJ5EtwumK314EQL
Kschbk2X1lMQP3VhkH3txmFc95mD3zGtxBQ5aeU45tukO5JF2KoF/B5rdsgqZRLOnJu4HjLGlp5a
275V3BCg/eeCdJi/gZ7+Y/Vmt3IB44QsLszi3u0fxISSIkW27wHtOHTWXDjjGzk7j04j8ucONcOh
zSPrm6e09Zy7hX6N+gaIjr10DxVAyL9AXv7rcm5HU/yCwrthXt5VXKNAzWFR86OLhpefZwJYm7uU
ZJ75+v4Gl24TXYSXqDfxpbfGBTn51t7zL+fQXfO/jAh/L8BgllHjIM+6oYPQlP96VzHx4i7TCxVO
2R8bka01QePSfLAww9/aEO5V5LU6jAxs7/JATcQRLPh3YZml20REga7U9tR7guAIPTd/Kdv/YwXi
BARxhIRBdjnOpL9endt1eajgvhxUNlvePcwlDwtmVsonayH7bN8IEqw+W0QqHX3XMvYhsjAXfivj
nAIIjrHVH7Cs9M49/TN6yZkfkHwZZRFB1la9Fe1lczHXgLNlJpkMflYQMr6VlJklp5a//dS3Wvbd
m4+0/VZN0hxhAXj3ZbBZ12RuzYTGdTGa28JVHEOD6LBUuZVBzdPbvXCpI8ycv2LGj56EqoKTiDN9
rBs29j+/z+7vmy4bGfA+etnImNz3bfaAu1dMnAwOBVM5sma77qEbuRskKkD+9UZBpPkq9L6LyZfO
lnWko6TtpwgU56HAFX0aR6xcqM/DkJNJHntpXwhl72rlN3uM97jCGjFZr6E/A0Foi+rb4A6HPq/G
72W/VF+bNgw+/fk7/ceazxGWaTv7Fq+X8/44oeAiWLWCNo3ax3kkd1XcBypXB8JZ6rc51NUurweZ
ujZSFg8nwE9Qit+5ETLZ9Fp8GO36bwqA/7wkDligz27oO2J2fn2EKyi8bs285ZDTKLpTgZZ3Jc/r
jrbylrizsx6Dppm+xOxKD6wLa7JQxO3Q6wXpxld53PBq/6WK+b2Kp02HGpsbSR+fG/TrJc1aDAvA
uuzQr37wea1aEk4CH6qC8YgqsXrro6fD9vTne/MfzxstX5415mJMDigpfv3U2q/mqYWlwcOTe0ca
n+5pBKpxrHRL8jJxF1egUP0XQi2qq9R28K8R9Vvhzyh0A/LTjgT9qXuriQGpET12BcoWPFixqQnm
c7DNQs3VR0byTmph9jxvncxeezD5r2w0d0Ryqr9KKv+3afB/X2i0DhSu7CtM1ggsfd91xwDt3rZE
O9VEfsdQ4wECJXivw9cqxpqaWLNU225kIpEnLMKyTsTk3tzBo8b1vt5ASw3CxW23tcLIT53b5/jE
umrdEOfPNnBcW1jQIex5Ud8WnCrpzDjiCFpEacK1XQ8zfRe8+nWxfsmEEzB66epP/WIjKJ6KeT9I
v+sSIGwjQWpIbjk7iYHk74zXpN6N1McTtZtnnuoJIQKxmSHJIwHiq29+B8Zyh+zLoat582EKrXOT
zj2oYGzYNYD4YLC2xHMWK0465fcUBFhcm3Pm2eYhdG/+s9UX2TM/XUlUS6Xqn2oqBXj5epk4ueJi
nK8zVU52cmdtVNK6o9Z8QQtbHxVC/UwjR/1buq6JdytfDvUCWMqE8QApeIPTbGnZ6wFmC66pXSM1
Fm7Sx4G2TSYuicwM/cHZV4vVcFYQq3WdsnH4kmVIADFFuQGnJcv0BBVldtztp6lns29XyLFZF0zq
pP1hPmscd+ogopvYIctxR9ugWh5jvVr2xemZsaX1hqgmKfJosJNiaO3saMZROkdR6+YDPx7LIQJI
fqiMFKM9byNRsU4fhD/aoWtJpvnzK/bbSIoHkuXcxWPBiA6zwLu1Rg6B6gqWdBjsEKMqHA0HK8Q7
i/ewvBcbWuPdiqDm4LCJX7xeYJ0fHecvx/Xfem18gHtrtt0G3xyb34MebU9tOuLEmK6VHM9NneWX
rvJttM3lA7SvjmTp4CXSVkk3NVfXdlH+aQ1j68hQJE5zQhfoA5X6559/nPenp/93VdQ4UQAFNbTf
nZ7kwOo/4AlO1QrMo6nJG0XYoZ5mMJxf/LzpD3/+vN9ql5vXnRWWth4MdT71XTtd1nPRBQp+QBQv
8V1lsvqC5KX5Gs0zsAx/4N3Ive5hm9r8rDeiV4hlnW/HLAdcblA7PmOLqtg+BStmLz92qxe/ldrs
ZRjc22RbpctQb+Eunomj92zt2H97mlA9vatYbuJnDFDUGniDKL/eVc6xt/jSnZoslTe7Rtp7oSIY
vRkC8nfVOHm7ANHqJWtY0I52I7aXgecv35HgZMcH4zvmfgHXaY71LVIwcWYOtfugKfuvpa6weROE
fh6LDkew02n7La9r6u6ZNDO5GyLV9Ulpy/EToUVXKyN98piF2OUvg9aq25d1X8DOauFoADebyG/a
ZNh9IQ7NsPCNWnZHmncRsF9pl9VJmxwcUF8t2Kvnae6JYkf9Pj7FWbaqfdVG/uV2vo4T11aOn3b4
ZZFUbXP7XcqqlAcyHustJSG++B5OMCNPC07DOgliReGIp5SUiqB0YINUW+bC7ojUSjIJrbGkzrlf
NO3UDxaIZnylCaO+Y2gPuJNTDouJrc9pL93WdSuzdMZ6SdQK/6GJEMfvIkKEl101b+bNs9fWPdwC
rVqWtMAxxwkkOIQPP+7yM2OxfNkHjG0xEYzlSBD8gF9zJ137Jv1dNl/u5qaMzMmRZdNdwib21vtK
tRPxlGaThNma7N51WdpXW26339r9AKqXgmjVQuE+hFkMhsmPnhBpTnI/ViXmYuRd2J05QyBKa8WJ
vtjw4gkAGaes3zhLiMqvfYyhMAeM1cplD/hMwyqIbcRxRW27X6PSip9ADoXVvoDSjSOs3ohCyTq9
vXa4mW/hMD64+n6cFUX7PN8vnUE3WAq+Iwq2Tp8ajBvYePoQHRqxHMGSasvuMG4algPQbTSGofV5
W/MSqhZugZ+FxQWE9XwMHTKCX0rLHQhnXho9vLqhM+mnEFjFfBw8NqYU6pb1o644u8IxY89MV6iP
QRpk3fDRymGXHeIBh9geNAHOK7rlzQI1xaNLNpaluvZSrn0KYTEAMejWxP3seh2XNqSZ2AxPYgYX
tRfl2n0kPmds7haM09iAs9pWe9+upmPLQX/clcqLxqOsKjPfYfoEhOLX9aTo6uU92VfwsCpCwCSM
RLbZmRBoSBQ+hOPuCeNtwM4fTWQQ20ho4azYPLqumcL8vsNwWaXZtpQYp1vyjaspypY7V4tNvlgb
mJJdw7tpzqUKhbMDBrpax6Xzo3nnRVPIeGwhbPVuW8FtpbzgLd9awMg8bm7dFKAyyA80NPTbn7Uv
G5BtRENjq5VzwDCF/384xTNZvXuntCYYLOVAEJFLpxPaYiTraW9oyG6PPHq4FFtiYDGbFo06kNm9
hocgUgiptBNJQh2ygUWdUwuHPBN/I8BLkw7swBEsylDdcSM1c3ZSds9TbVn+LovK+IWIIid8YkEh
b7kbnYUcue02ijFMQV8b4yp2rwhGdZ5PYQ2zgn3zXjo+4b4EixP/6xB7uiXbWoh6jzQb8EVGMCBA
A7e55d15a/zS6slzLl27+i+jLs0PX01ghIZ+buM98CahDy4JkMWpzTymbBbdR42bYlNfPSio/p4U
+25IZy0dAAFO05NEl+UWSU92TOC37VbTlBqjyk+1maKfJrTFJ69W3bD34S23O9tHFnAlnL31dnhX
4H/la4eVuJ5mqDrkfxOfLsK2+g5LwIzpJnr9KWDcq46IN8xGPw+LRzLnFpjThii1InUAwNRPBU8M
sWteJ8dnJJwefYyxo2IkzgJUdRUuy3Ugnu2fyomsNh3jHqwXyemb92yPcrwYL6Pia4DMGaZtSgf3
hVcV3yziOKudO5WsE71fUK0wWCega/CD5qR0jjEibyZedTrZJk7yeYTWg49jfLYHECAbhtYRQ0U9
VvfxUGmZjvQL3I+x0N6//Lp+d205YLmppkj6ZK3gifdonbY74uT0TyGUpt28zVGTinAc7bNl4Xbe
wYtSwYfcj60sAflq3OOy8OofFyrimSTMJf84wY+C7sXUTpxJul7OFgFp07mehv5F0wdwdoIIovV+
gTg68VD6QX3Ak29miCpbWyd4vSnSIltDFYUUt6U+vbRxr+YigGwlxBjuWhUhIRZ+7yd1bQ35qRxt
F4xFPkV24oHVxqSPwvYilNt2F8w1PAExLnFC1zc5Hle3hcsQSNt9rcNel2jsyaI8T40hQ6AvYByc
4EWPVGzj9CrjRl4ZP2MernlHbxwm56kusHvPY9gvx9q21+l+7fXyEpJHR45Q64rtEeKKAa1Aogj5
6NpjiS28jYxPvstSMc8rDXlgNdnQL1HVKyRRg40yo3LG7EIuSmvYo0v3czGRYrkDTF6KK88BIQK9
34wfzBxm2x6MOWYjVHiNYtFfnDAFliSjZ2YHS39YHBn/LCpChXaRO9CixO8g9c7ClENOYUGooCHS
Qp6X2QdAOs9mSuCDEMQHh41dcKQiADK5KoGFuy1pvsUTve/VIKlLajOs+aGqo6w/jPwncSI7aY53
saqcC6CgoU87U2DakaKproa+93pWUdis+9ptTZsYPwgu5dhQ60SN1/nnjOTn586CvLyPJwIhdyE/
60ONuDDaQ4tyKX4osa6gqTiqzVU4FQkhab69V23gXPsAvNhuyvWy3EkZMZvdwFkcZBlhEovxTW6X
rF7YCDsmIVQFJQ0vobeAGLVlhHfrYzx4bZvC2A8tY7PiOuVT8B3tGly3uHeBuRRKdRW9iFy1+84d
xjdiY2r8S5Pg0zjlb19Dqw1liuNcgTDrN+0n3ga0Zi/E1qy7eRnWD9UabGPabNbyY1pC+w2s6nPO
28J1DZOz7lldaDBNoiFYUpK8tbN7WzxnK7G/+1uXG0kfE6hbAIpNqFmQ19a921n0y8N4wZczL7Hd
nuq5hta0eD3wmzJqwqQdZtLLsjWKLmM4Wdap6hp+G9tp848l3VfYAaaeTsbTRX6v8w7JgUtXqwUL
AqBiV42oWs70ZJZzjydx/LAtnbR24TZ4P8OuWJwDNZ9lP2+WCnvIaFmQHVpRjICJGUSlc615Uikp
qI66raAc1jqrYk7qW96DWh3jC/sqdBNkqi2WOJSw86mzO4I4WTUCnaoG8Ns+jOMSj8ZMS+6UmTXK
sUwI73kYBLGYXL91Gn2DPXNgId8tJJLRXm+khzPCl5F3Dkl+zLkKZTEQjEbMkyraxjcan/Z9D4fe
Imutt5tdHm2E8uQtpNSjDdqTsaYjiN3VvtMSZAnTlGN1YcWHsreW7Rg15UgDQuvCP2bSC9rUYixa
nfmCQfahJwHxjAAt2+4HEneLRy+afYWsz7HsY726zr80nYS5LLKxrb1nSyudG691gYguDCgBwHaf
vNIew1NXOkHLO1qKt5pTx7TXFhqCBKTOpggIwwEJGccDfOvpWkVJNjjEDvKyky/Sx/m+zTEUrS1o
iiIomrfcacOPmJXIRnWDKQAv5zWD+xR3mjWdOZomAt5awq915eXRk5RdpQ4S7go8Owlp81QOU5B/
sRmV5SffdMXjOLVYQljB6cOEhQtsLSKS+iLMzYDZMSIEab8MpjoAoXJ8sFHbZO6A6kG4FBttjkcj
YYueS1iQWeoyaXgqhoEKo5AqcsGqqJ65dhkV5q6IJ6+4AhE0FXJo9E3HXk8BBYYurWToV9bUUoj2
A488ipYSSSyaK68JOYSVg9cfnH5trkRseF0y+2sQEqkAHM91Mg4R7MGQY3JjzxndFxG9jUXf+2kG
i+4HtIO8p2hs5TnrnCFPmooW+sm2a//DIAa3x6MnLDiMc5M5p6IrCKdmvEIAbt8sgvhOgARmt4RB
bUjBJLTNhrjMOaQs8gt6U7IeFok9EVo3WzbMOkDFNgonSDiisyyMQn2UGmcFOVyP+fAz92YGXws2
fvEABFScMndrv4vFcCpdjIwQSo19Vew7qx1+Lor67dyXMOOPftGFHPSHZc53pu9LmVpWRjhobM0d
PUNvnfpDFIY+1rRBe/u5zrT1oQWyMV3q7aaL9VtPvd7eBkNMtT+N+wq40SfmlcMLjmmnTPxNgo2U
1WIEa3O02IRacxSD6VpWGDkdj+jiSovxOPYLTLCxQBloHCf/19SqrK8DrmbNuFGIywjtIkhtD7LJ
xSI1xhyGsPG9xItQgASsXG6CYwoWBe/z9JSbLooOY2t3b06lsefI0rOrK2vv+Gw4SgTpWLX+j6Ez
jkXyNvizl3j22ms55t2JPne3pz5xyHrtsRy+4fWzH+AARv6ubdRyyHGlR6/AcPiz0SaZV2gIFS4U
FFKR/w2WVXcpmQ6ZOpaWzJt0ghj8OueTnM9MlLK7VgZwlirXUV5SIIPVB8cZOM+qvGyiNIDmPu+A
L4TVocx5HpIs6oq3KZSDDw5TqThZXP6MqF2+dBtGBTKTyPV+lJNVfpqg8wVMkOXyQt+uICG1t//h
qajrtKBC6nbGz+R2ppQfi4dcDmCnlT83P7RT6JO3huS0r4FFfRCuRb8mXmj08pxRW9iJ6/YjImn4
uNijnMFx4UDmEzRsCrjwrtg6N7oLu4HL6Vc9x/vSjekZqJCZyD4Ae3VTp1CmPoo2iOWe7aCaqTxW
InUW2nYfPDRdS7JhsGedKIdssHaxJkj3iSqovsMFaE13RWgFp5g6zr0nT5l00TFu4/LJMi6porhR
wdS6pWs+YKCkYSC8XK/Hnq0l/MiUp1NpjBoRY0ZuQf0T+TKIR1mv/nGpJinQK2ZxeeKNib8KdKBp
hpycTYCiZTvHbu3TQXetONgPWKvyj0U+UA64TS4pMdvwUsSrWhN76HNvr1ZtZynltdNfvEKVYaJQ
kLA8Mcg7ReGyRbSF6QIJ8oK9B02SQr+vwKWguSZ2xmCli4urvRb2mxmJtt5PVDoXlEe2uaxL33h7
mg7l3a0tBVzQlDeUSeQ2wQeSxp20cQKDWkWCD0/8EETa1bezuT9uUgSP1FjKSqGEm2sWBptKvX5y
mkPRETNZIm6h/Yr3ZSZ2acuhHe2Q+5XYVBX8O9KsaT3rXVutQ32WK8Srqy9jmzZ53E00nMsse1bA
U6NDVhj/rEyoxqTKsvlbsdFfOAwM/NdkYhIwPBZ93PSvIBSs+EE0YQzojDqOXjv6a3bJyHxVMYEb
LE4otGcST0PSvaecc03eEFs4yTDrniKLgvmsqi5zzyHhPHpvrWSp7wYHlN5p2W5LptUMfUf1wXn5
HNWTr2DYE7z9aeEou6ajofJJZ0fK7SCr+n/zSuvsraoilsGl5TjFyAHhfWJFWfXCHhMEJ0bP7nTi
qSINuHHoml0tvxT2Iz9y+L0gaCzbB1lWrXs1yKV6dBYMH0m7bc4/5JVqxHv2us3PmcxKYjp8PICn
qin9Y1j3ojpvi7mdEfXYXCqvqx2Ap1ugSeV2li+liQ1ku34B9z41OcoBUqtkvJdOQXpzR/MgmSLk
L0kZeurzFhQlkFbBVya9dWBp6H3J2XVCWFscFBo5tiZ/mcaHEXBVvEdXM4J26a3yfgln41AuAqo8
h4rT8GPX2PWnBYbVm5hrQPmAqYv85FZBNO8bMgOH86xLl9RqbYovjKbG/SiCGyMWB+/r1jU5cwUO
3cuFg87EAK+fsrRbeiESGlXggmM5WwmIMuEQvDXIbBfmsCx2uV1V9zh1smsVqlDe2a3i3J4Ns/Qu
hMWLryMD03InC+N9j2n45WlbZZ289wRNkYMrAYrvC6hwdI+3eqNZR3dyucbx4m3Pso5RpYcge2G6
0ZD/YtqwUlceTMN6bAVz+FVo1X5x1oKBZMcr6j2WJKz6+2xcJzjqed/f14XVRp/U6FYIPYLiFjlX
S4eicAAvF8+aVmAQ5PPEHaDDc4ScjPUFllzzcw6DEGuUF1X/cq4HOyNhh2UP/rIygu16I77P3WIr
ZO1OBAaPv3bHpbnw7EvF9ZR5UWc7t/GtZxSAnjrSOSpTBtQZRdsCEo9oFpuYDm4KdbgILfHc0esh
stvk8U+0cJOb5qat7FMlqxtufA6bp0L68E4WGsbkdVA0U+9CsOb41M1XhZmWdhcsVfazNc7GAy7c
gYg2vtEK+6mG35ANDNV3TL6BLjdl2P5EaLOdo2ZyvtMbRMZCrjoWNBv+nsV5a91Vve6+rFtdu5ya
1jJ72grpfq3UEhRJgJ5RAsXQVk3qczsuHPDxdlBrkUxyKWztgTQP9L+0uk34HItyUQc/Mpb6INic
glQhD+mI6MCpyxqZCTLYNXP4iz1tLgHtwRQtkM8jUHcwBhaVmEblVmKVnHB23Gtz9iH3F0nYRxJ9
+bhRvS0c1l80qAX/AnJ9aUGmDvb9KPryxQjJgUxHa8Vxp4/XPSQy96hcFdVkikRUmKsP9vzOlfOS
JR4JNBRY4Vw85TJsXUiQ0aZ2tDHCey+Ky+HCeDrQIJrtzjzIWIXqwQ5XH4bztBLjtTjQXt4mq4Y0
sEZGHfsCpXgjbetbG3j1DsGlyY9UiN1IR0TKe7Spa3zOkKVWVAzW6h9w6jZ9opsG3r/jj7N361mE
0Z7m3uYfB+TW4aPd1bhwxq1fC/7Usgaf6WHKNh1E39JqKdthOPGNK3KvUTBqWGC4iC4DMYzWS5UJ
e7uMrjOVp5J0u/gcVjMsqzyyM1oQpY6suxKAcn3wjTHrDmZ1vl3njhIVdOZMpY1TdaCSaCf3SOqC
m9GsiFtoTXIo7DN15Ug3dXPVo6Fqck6mdUME7E5MDR7T+tTfBo1y5sE0wjSXxe/lF6+uwu+ogd2C
TPOxsI9BMzivmVD585zhx9jbytYcGVRdrVdMnmN31Lkg3F6xp+8GWyLeIrCgsMl2Ju75zqfa+7zZ
AXuTyUUFotrvI6bLwcY3ZFkjnwM4tv4aQ0j+HBLNRFc3owOVtBwIVzqWek1rquHvfd0W3+1+yr9l
c6XXU2SZDA1O0JY/aPFNZ89MTnhQdrbyaMbDVu/gYk4v2IVywhS8Nij3hjtDy7dwCSZiGkRaepbb
eu8Nvjq7lRN+Hmp7+1GXalRnLTG3o/Vo7erA+yyDYw7jrkqceRTLaahrE17JLKX7SWPYFPfO4s59
WvCtomM3K/snTVYv+xIOVR98Y3a7ZnecHj1iWipncg51V3fRB4kmSXDQC5f5Z+Cu8Zy4ZR6LxDEe
wtWKJ1E8bQMMjH0tSvrgFHPaO1TgMO91PTP/Yzxcv/VxgdzIX8EmNosXHpvSRB19SKEEybO+c+TH
4GMGJ+OI7/qKVoKSMQYF+HQa/zs3p3kowsD0h42Z9Ld5wVnxhFOoJEQ4nOvwSik5JQF7Tqq8rrRg
AVA/+jsxZFlw8ou5/SFd7ReJ5clu/AF9ckLgY9q12pENMNt75FKc69euJXKPNkAN7JDG1TMRCYFk
RobeYx8zBvnsDUO53hGSNcUnAE1lwhbFjmDotHnfWx7YTzpzJpnaompOcQVA4lJOI+N9UeauoLXr
TW5SV8pu/l38DdKRQZ4pDwTYBNu1KuOi2Pb0xwlwqWxlTmXPsCwxyN5/cJqu1gSwjfUvuzHnKWlN
GgIdakX7pdt4esjsshghrHEsT2S0h8FdpwSSpWWgYb8PG8CZsGZaYjjHYNSvJC7wwrZdSR+1LGQU
pf1YuXFSlZlbgbVYJAB2VfMIZ5FopyOE5XjeOdlscMWilg5Tm0Shi9XmMX+BDSRvx4KtEn+tBOFL
rY3u1EY1SZBFz/gbbjFv1xejtgJaepuL7CPzt/4RtQiBIsUEvPs6kcFr71v03OWxGev4EdtYkO22
PHCtvRlzNaX8B72rcA3/E2FlinfFtninGgTRZzOwcMFN3mqTsEZnGceuW4oSvWUbfx6Kjg95wcyZ
fIRMnC2Y1f0e46gI9pMW+UM5tgqgw6pHc/QYiSzkZjhdzGaA144XLKI7J4Jc6jPZTsBcGm+l0amD
Gp0LRMkJ6a+3klxB79CqGBMhiU965sBTsgWK3tzsLEO7V6TXctJQbf+M29FpD8La5vBtcQL9OrD0
fSF1aSpTHIQEIjnlKO4L1++h00fL9mkthsi5oAcuakYKs6hQwgqbWCGInPocTbJok1GSLXGCdtv/
Q5uB30oW4+11IjKqTRq3lOZIjmR01AWTub3dqCY+juiYOU71ZR5CpM+WTySH9f9k2jfMUxlahpBr
wuxk0BeT0cEhL2d2HaoqESbyrjOhgkxiLfpluxxnNoVcqIvgyNs+eUC8JD47PfvBT05CA8lL0Qr6
nTLKRBcMWEhIsr5i3hbOJDJRyhB5si7OVKVMlaJbW9R1HglajFbo/ciaGSkWiAxuB6B7G+22nUrj
5IBfYpK8iiabYcLzvzy3LZE6+7Bv6uJs+qa4s8NyLu78MlY/l9prhx3xtVZzoXJraFtgxz/UrMTT
gUyHqDq1M/0bOmuMUZNigynyWIQ2OqWe7xkcQySs3iFqmAEyQyjVHeND+oTdmrn/VnktuJ6wWfyX
RomsPGTBiHxBeO12ckpYvyC+Bf3rvSLfy04CzqzEfqwRjRgiUgRnKqgF6TCBPDPt4mcXvUg7T/UQ
EDvRzdJHTm6W+W/StZtu5hehl49rGQAbGAXEjtAjfpWu5bBIm9iZ4rTP6ClpeirJCPDkAlR8xj/Y
5z9yO1uYVDuhPtD4cA5LH3DanjYSGYIo2xVmcy/TtgWnulfNvpvH4qPknaWAz/Ovjt34KWwkuIct
dP6PfxaivBecs9lgsuPCfTh2QDDfiTiadm2CmWnJocf+uWtckjyKMIwZ68ziTIIEQ5QuXOibMrz7
i4QkFO9/uNC7KS19z2E6zL+/+2yGVFvk1f12mH1XP04+ErVs9ByX1KXYbg4BO9aCOpzpd3XUWWSy
RAXBGhzb0IAdx9wAwqF020CflOxsH6V7RGufUzYSOaNJOWBSFKzllY0uf9amNa9V6JrtwSmriFjW
vDI1RbxEwLw4hNowzwjanEKPFl3qNXJWh2LOIGK7DH8YsDCk8VOVLS0M+mYtPpe+d/NoD1t5XqwZ
efg6jOZjiTmbfJNt/CGQMwF7191nRLDTE4MOldpRteTIWmYf7YkeQ0JGkJaCPCpsfmpuUlA+U6Js
w1tRZWRN2CNTuB0uhuoNZq/brxDcSqv7QtMZZ7j2fPDYhd/XP9qtQ5/urMJ+muYM2Qvj22r+UMBm
3I6Oh+yKFTrrv/lLhONY98b6hnIFdbmdFx4oLQkEmCZrY9HQFnXmQAIahq9VANPib1aB33RDt9sO
BMq9ASJutsZf3xePXi/d9xB7Z2ONB9bYaFdjRzq7/PypGBsnMeE2fyc45+scDOVPL2vDQ5dv94EX
Mm5uvfnRlFzzn1+E36S4OMNdyE5AADzQImjwf72sgp4JKSHBckCEIh/YzOxPMdC+owec5aVndH8k
lYT5YhQTGABsWnzygWjvBaLdvesWoLZd04q/yOXei3G5KF4NfiM3RIoDWuTXixqJuplsTPoHq5H5
RcX9dDspDNW5YFEklKMszj6Km7+5EG5v3i9LGgAGTByo03DDRt57h3EQjhROHsMsMGuECilN5Vl7
6gEtPXIS/M5M0Dg9v1hDU14Gb/7MX9M9NlG3nfIAOpeCTvXk1zYZa6qmVvrzrfqvqwPvcWOmYayH
Svfrj+Ighq6ZghI0YpWPpu60hhPZDvfSbab5L0L431yWVHug2eB8A3zi8XhPDCgYMhcCPuVNu+N9
n/Tg5bhvSe0aZ7v84a7UauTSuWnpyfW+62064o0MmU5nW/r/+7VhnLPJ0O737BBMxa9fe6xGacgw
XA5ZacYPNUd32k1lHO+jYat+/Pmzft8WIhchpGMj08R8/H5ppjk5oa4otgMxShzMQ+Shu24WzAR7
nyMWGQDFlynixD/9D3NnsuQ2kmXRf+k90uCYYdbdCwAkgxGMUYpB2sA0OubZMX19H6iquxSUSmG5
60WZVVWmBJJwOPy9d++5HAbeuPYvWkwU+qDpfggjce67Z7e3n72YqRNrXqVW8jCVDAA8YywJXOkL
wtJsV3srXtgwztc7Xno62gaWK1wP+vljJlSykiss4h1BkQV3EMBRwqak17vBLDnTm6kaj0o6+oj4
L2/rcKhEfaCBRYlPSaQfK8/iRFLpCkwhku7BvtO1PO9Doa20KXOOA6waJgHmLuasGMUFMPYotYau
v0RGVmhvuUnOf0OIrIKZhGdvCBoWzZmedciBIpttQgGP1Pkz9Q6ZhxWuxfds/9VVK+3pQ+u1qCzL
hT2thNuIYsynm9FtBllev3agzHEK+lbq10pp5sfZldkbhPDffcjt4IFfkf+g9T5b0OjDy5Ix90EB
Bxf7pUjV8kjsn5uG+jCL/hLzmxo+/Xll//JA89OwRIFqouM2PHztr6+KfEnvLIg/h6ZW7ZHOT8PJ
zLIfOKPFu5WB+bXpxONFtzA8CWC9UTCSqyQvGEa/Zff7YU7+eZ91dBOQFfvLZhvF/nN2ApIacag6
46dDLHTkdTXqwKu6741r4K+re2oco0yvVmq+/IYnIhYHHHiZe+yonfASu0wxAh9XvBnhZPTHE4JX
hhhoyDpxNcIJtcOl6Pl/9K5nG9fy3r5hvlKse4f87PY4GWxnAdR6PbmAcRmf/BQBR+Cs0ITDZjbS
7rpE5OBe5hb73GUmciM+2SsNtqif6O8EqzXBR0jpzIHeLExCFSlAyaJJJmqsE+L7/sUGJbN8kAQY
Zbd1V9HQnXuYss2Y+s6VaXWWeWMMCJlSO9Odk2SpFaGlEvx4taYojJHjOo8uHu84mvzSnu6QtiVz
SPsSZ0SHEfbwxvI43wocXrf6ZtjA0s+R+HyXBWhY0W+c9QPGAz2GMeA3aUDfE5uZ1F2IVmaL9y9s
bd0D/g/ai9CofIvS9ONUEd0yexOan1bvxjeOAudvPfZhw3TBMG0oCOTzZ+cTbJ468DW5HNZiSKJh
kA3G1JynVW5O1Tc2EF6kZ1si8A28KABGKG04f7hnNqB6ybSydwZ5QLnmtpsATNS3cd3m38GRN8vO
xBSBlCtDHXav/H568pWXemS/MAC8XUYMKYdcSVv/KD1SxwIQia55T/8tufFLZHWhJFrMusrRJIkP
tVYVEIqTtC12Lcfkedc0fafvbI8ZR2RPOsf9fovFuo5r+u0YWX784DUQsJuV9L8xVPz62c6dQdUe
4nzSDMkfs3PxpFI5Lxd9bxXroyuQfxPAYZnM9QCaiAs/96uDpWFpI/2s6l58EXvfBoCc4GeFC8hO
0pXjYFcNi7aD01Z+NEopDrpwYueyEAsqXExasR62Ob4ljPYQTTj7m/0tEu7OZnzO2YqEmrhMoj5Z
lMM8Sqp+p0xtjB97hvYHh757EdpLWX+ZTX2s9miQOlJ4kqZ9D1sUQ0rbaup7U5du0Kz+RNrtsHV8
St9U5QtjGqMNQZ2L98ucZnHIccjsnpvclkdJ+VQeLWWPD2YNhBdrY1zHR5K+5q8mOytbfI1FPjRz
pd57ZuVPx4npoRkxpe5ftpeVH7QoTJPQzibRAfNNvCJwvML8LgpDpxWbDuRyo6J8ZxZ5537Ncw85
upa0TtUGKo5JfDHpw8sg7UXGEILFclpoSObElU6zA2obb+kOuQ0A5UaP1d5yy4r5ajfTV2T4QxWD
9EeRvuClOvS0vCSobDEJjuZT2LrJa5RfHP+KlwHUpmBdQ12o6oM30wcOXPLP6WcR5Exmh7USg+gX
iZYd6tkl6JYUW/tCztligCmdcRwbK4kDlujSIxnpq7dD1wdYGVEuA/5EZcQLFdCOyshOvP7bnI3M
HUshqSNbaA5agACOuQPCtYFYcl5AyX6WULcCjfq3vqAv4VZXiWrk1QQ7sb2kx+5iyCKaj/ALE1L9
kFVZg9V4ggEnRFqWYd6JmunFuLrk0xUrtyGpbAsp8bhURsT4Ut4RJowPJEWwl0eaOWX9TivtpQlN
py/f6Uid7UBUc3rljbmFfaB17G9rZtDox5niNeFErOhtyR/Poppt1bulR44QRq7a3Vy73Seqf8ff
OlMLK6DsP1v5aht7jlHUOi6Oc9K2rbkIF6tsXAbECZmqMCP80KgIaQ4mYgPlLuvM9NIREPFJdSJs
/gJE83vfyZZjhYzgK5qS9ujkXspY2CDAfN+Y8FKORCwl6Fm6As0lPhmviTTq2JVEv3ohJwvS9ik1
oDhfdOQF18Fg9w1KHfyxHL5hK1yOZLY80Y5V3bUcmvlBF4UL07JsxAlJp9ZFy+C21YnGJbxId3Xd
+IFQj8S/ysaetAOULSxSr1uND5XQ6aj1KQbCgIYaP3eFbBFPmZD6HHUcY+edkxOrEnSQ6jpm3jG0
7qJIlotlprWFkC0zBkRedDqw8OBTCAo7Hvg17DVFaORLdiF/k/O4sdWfqiZdph3Uy9SkE61V96j2
2xeLJpkb1KttP6Tj7HSh6cn6at3c84HOEcGMCA9Uc9DO+fQ8IQeoLz1vtKIKK8BLyZm0IlRaq9ao
ajI5HwnKLV7oaYHDpvtiyXBlKFOG2LYymE5+suOpoCUwNQZsGVGlH4ocw8uFX7bpB0yMWGhiX07t
wSCF+0lm6AKBtrkzOx/TxIpVUbC2+eu9xylNU+JHnTh7rjswQ/DO7LnYrSh/9ms2l+3OLfMWhx0x
S/G+SrJ0RW1pZMv9YJWdv4sLx7qrGsmIo7KS+qGPHduIOr3a5CErWulwm+UMQQmUJqV/b1hQ2Dm3
78ZydRuivof1Bbo1xxCzZ6Wm0Lyc5wJBPnITJEtZRAsfV6IxaDzk48QAv16aRYak0xn7JaYVGorZ
t8lwy806dBsXQW6i2+0XJ7E5I81b8HCEaN69n/KZ7adKhvhjWTKrD0keX9l+PB+h4zCRLauWbH1c
IXsRUGF1xjvObVUWOiOdiCOksE3PTohwGq52V0dzwhSR9pWhGcGsWxpZtIZOMhyzpvkpm7c0YRMd
ffJgyz7/2k2ruCfErE0unAoCJxuWpkoyE2NhPwvmKg3Zu1CCLuEvaPgqHcnriOnaM+EVuPRH9Hz1
jlGnE+kLox5JqHzz3DWJMUadV6FKZ5ti2mzBJITvsfjWetdWutxrPsKlcF31NL1YBo5KAUJuoe+1
xiwpTpkCGIdixOY3mbPn7BNrSJx9VguvDZPeqL/heOsRxBQNv3PSoolAblM4HpJEd4eF6XLp4C/g
rlQ4w1YDMjx7Xd1+8RjC6rR8DXMKnWW23YvRMWPrfdN75ozeWo3ibjZWz3mMHZZeiPeXlxooJ3pb
/hi3gWsjwCDvNpYPRoaZBwc4WXMdp4eejRyrVuAjauMXGWh9uo1a5V3B3O/GJ2CA0b0q1UdzyTXS
InKpjS65xwIZvz8JHwae1Ipd5854Q/XZ0Hvepm0XH0dg9ulVUlriUWyc7yNte/xftOuHLzk6rQrv
RRvr955eWjtXEYgQIUZKiILl3VkFommfBzvNrV2y5ZzvhZvg9lg8QFjoW/PN4eGXDM8KKR9yduUv
aL+zlB/RtJzD1OPhQL5bpfslndWTm+jxF1uQtXURc0t3SV42n3IKxXXfpmX9zZUeIr+OJ7MMG4n+
CstCXaqoxVtcsTnl9MLIRHB11B68u/Bh2ANZ0xg7VTBN7XzlboEGUS/WcbrQtA4sz0DxSzUM0OvG
KMD1PILrjZndanPr7gdVO++GPCvl3rEy9rHCMXv+vO4Xj2QYTj2vH389ESEHnxMYUHUkp9qKefAU
d22o4Py3te2cmhiWZKh7GB728WrhmZxTD6ufNxtIn7VsyEDzNsOy3mPma4AO9p1VRCMJkWXU5eXC
nN3xs4zpdm19nTvZemSxNoZ1yIhEJTGT73epr7qLtnMgeIC9u3knyswgpwPh4+PYLMXKidG2wtLY
OkQJz1kayqVhHF5mw4zujNZZRchZO7d7VgpPkDQp+cp8XcYT45z2E4ArnAdi1kf7VmOoPIWkBoub
FUEdW88qmjmqtqyQU0VAWRc4xRp/JPTV/tayndjBOGV2fVUto3GHGY4BD+bnIXeutMqs5ihr2jm7
9FJQn1Feslmf4GI0zYY4zZod74PU2hkTcfQ3PPSrh25unHf+wKZ1rTGDvxbNUtlXquEwf2/VUsPw
kwDzvPQqblK0ldLISBJvLENTR1lGwHRnnzglr0vk57qFDiervRdNzonO5oQEIqgAw3gXCZknOICX
dCVOAyFts1s01L1V4DKu8W+SmDoiEoZYvXCe8na9zW1nrgPPjJW341RNmCMH9LhXUVIrfP+gH0SU
GagbduglGy0aZ4JXUVNhVnlpkJDY+2KsW8FrS9PMqDes4RqktFZeljQ0P626MmgDqzb9Ejvc6xB3
jRpOtUAme9WWZuHcgjxyxu+9HY/jLkfGPx6rbLXutSy17AMnqp5dH4XbTPws2o9yx9HGJ9fOqi7m
JNWJxCmpfaOiB3pzl/aJxwhiNCp959K0KHeZpuFuswiZlKfUkn72QF5johPHPMbjcSLrOHnvYsbc
7JCNKXdpnunlbbqiJ7km/dYp9rhD5PQiRtlQjveLl1RbopZ9coskHg8M8Wr5UIDHxh7QjqZQDH2c
ftk7ThlnSAznggANqnBsl0gxBaf+FpUKQn5tuoPPSj4qZtz6Xg49MnYX3t0UmhOzq5Oc6Jc+W4lV
36N+xOtOTG+FI1VPyxd9kanfv9EL/rWHxEkfHQtRDI7pQ9F43c2pZGojD5DqgFStvgEC8bHBwDcF
zIz1qEnnt+C8W+Ps544N5BDmBHBEPIAdELfOTPQ+xXcxLYs6ZEs+PvVmmoa8CbKHKRnUnmlFrEK/
ml7gzKhrzrtv+cZ/d3kaAMDFaB3RqTz7uspz6DB3TCX0dEK+pGoNxEVvWd3jZCX9ky96+b0YapRT
ddqfNFP7/uf2yPn1t4kN/RHE3PwQGNe37slPfCrap6Q1Y5YiAJXJUICDiy4M57Ej8qdhB8WD2GSv
Hjc1Hpp6zpZt9OcPcN6W2LogzGc47Ai60oZ19gM0nCZ0IO8LuDDU5Eiu5aWWNvqzz1c/eY4aP9i8
i9/ovP+CTtiuSisIXJjDuJJj/uuvLbHmGV2cgJrX8icmNunlOFVDaKBVTSM9w+QgM8+7ygRwjQLZ
9wNoifKN/s8vPz0UPPsHPAGEsUHo6OvP4HkTZmHuzCHhGFpf2g5Qtyt9UuMUAkBs16sWclT1kLRW
97Uki/wWpMrQ7//88/9oHP+8/jlUATUBXcAc1qFJdvZLwGWpalIx0otssReLOirm+K13zbR+7ex2
Gh+QrRhu2NFOsTeP3PDd4CSe7gtgTcP1kPWiuC6sydDu8sqv++/T0JB2PqWOK6+k5ebrBUeAZQxG
f4AAMzZrsYvjxp3ZvBP0SFbisOFq3aJ2eYssJtQGUehX6+whqJ3bpJ72jaU78UUGzKp8xH5h1S/o
xD3jxssUxgs7iZUksQ4xW2A44KkuCldNVrilkqm9Ilu4wEKO4zCYNavSJwzDdv3M4H0RO6WM8ivW
UX0Ipg75YNgADntP+11Q7kBNKa7yco7tN7rkvwwmSaTEpU8jzoSNY7vm2U+uI6Jd3HzCWQbWOZpR
xuzj2lsjuzXSpwwhyMku6vlS1WUd1Jyub6HJ24e82WbnaknDWm/qiz8vA/HLOmAQxgDOg/Lp0mWD
/PZ6NQ5rU0lyksTe7z04TxNOM+1yqDKhPQ1LCRfAi0eckego21Ca/lrtlMvJ6KajX8YzUsEKfZpJ
qOiOyNoW/YB6R7SBNdL0+Iq3un/ysM3LiyWmYbSbKq394BLzgNpznu2XRtmew9nVbZ+1viuyyzlD
AVwAym33stTX+IKQ+kIPVGtAgp2NCnEGnAwUL2W8cDaUtP12RRo36AZVPrpX2DWm6pLuh23dT2Y2
N/vCgi77zhvIrjpy7Bx0xjd1Yu0xuk9aMGiZd8rhH1oRk1T72WjXrkDo284dzXIVVx8a4RKPsQyW
otIF4NHt64z2SeBjhaNEHmk9hWIYbDQXwiDebOGg6l5S/jDwBjy9Zrtlzjqi8IyuooNYtd2DlTU6
L1TkOcvRAQTkPCkBN0tqmYl4Cn2G8yi5UU/TWJufeoIcm6t+pv2ySxJ4bUhgjTjZVyvjFRTSPbpc
ogrXdV8gL0tvpqGbKJD71XtvjdZih3kj14eeB6sKayAiTpRxNkj2ZazRVXPtckqp55SPhzjDp4CY
gWEYc0J/vLHHzK8jMA10zOFDdjvuwhpHeAyXfN/bnvrUFNIipwPkyuUsJKJYlWT9Xs1L5oSc4vgK
iUocFEwTvE4EAlYf+HEptF0PVj69HTMQN5e1XrLMbQRFY+jKpp6+wDtFvR+wAGAzQ1sdQPMwCNPM
k+z8rX4Vvca1pFMc0K96y12T93oTpJrbv1CScRBG+oISrs+NZCbdyW+dB6Hq4hIxk0A57jlFgm0n
VQdET7XYxyKXyaHSZmFf4QTkS6dA4tIbgAYx4ddMUTj2elYHkgEaVdmJ+JuVDPihimVCMDZBbbzs
i9ntLxetQ8qkOdX0VOa9cgM6wbp64y12flQCcMi5197Cb7bwFPNMSwDxvCEzfpXQtYDjydnv7teO
lBeOM+uxYqH9zTnudj3OCRvUi/sh3LMXFodRpUaD65mlZr6DX/xlweeShChOPid2N33+8570yxCX
64HKJmPRRxwKE/Dseq7mNwWQGNxwro1xxu3m20T6+w4f5IeshCwD1GosrhSJdoGfTpYg1dYgYp70
oA+GIz/lrl5RIDtWNK0uiFnY0ZkXVvGUxpGPUi7kPFSf8masTgm2aPymqfX85+9wPnbfvgLfwDA8
Ri/C0892VeqzOFE51D05g33BbSD2Lr6oyHFXeq7SAIim0wY8KWwJhz9f+kdk6c9vdvQ4BDOQesTk
34fFdjaNrWuFLlLFzr5KsdwgX8wB5BItj4OMIHXl31TGiJ8IuTFS196RaD20KVtf5qG1VWQMUMBD
Do2QnXpqbIx6pjIuKDLxNoDfWr84hcNac1YaEzg9KWJC/D1+svdshZhZtkK7blLXB5tD/2kM/vzt
fln7DAH4bVGNsAUJ8/zYolVjLKt6bHAnL1nk0O/5LjN4rkJgNEWJrmVvnFPNbRz3+ueENAjEHhUa
J0bOzK9fkBLWIPghkg+nRafrHUviZjxVQqnDecmLwOqm9MqlHVEeDNk5RpBxsDIjHECm2ulDmi+h
VesYTKBz+Mx1nI54zr6wBhQIKaYB6jF8yG5iYjJaGVY/aaWaH6XRpqRD6jrN+rROwoKqWL/AzVdS
s1rZcMzRcHxpqA530zY9Zvftn3781H8rr+y2+Va9G7pv34brT8151tjPUWP//W9jy/4/JpJtmrB/
n0j2UJfkfyNH+FaBUFqOX//rP/ih/zeQzPD/AgzNYNkElkxmg8uzPX3rh+1f+gslgiAbxGOhEBOC
IuGfgWSWxz9CHuBS8/ks4U0g0MOETP7rPyzzL6oST6ccdSh7qYD/TiAZS/LVekVOxGdwDTZQmLM6
4pGz9eoh3R9WznxhE8u1vXLXVIE+bSxhXjia5qx3o+iwigZuv8ryoUnHurjBkpAZBpFaUzwN0co4
UXxNctqGx6GI/exiENs4qK1FSTIebnb8dTJLYgY7ugYQlB3D/zQj+0ChXEjR3jJUSsRp0clLvuAp
mQv0RbKj2ZEXkJuu6UFaHDVMSHX1yc4tiaYaS9fFmDUSvfZY18I9GqTNP+BCXa5qT1X3Jqy49Ziq
3GICMWgYqsrGlvsF9dotYuTW4zyAGx/IMoqe8jONTCaIUIqqKT7Fbt5NoPtM2nGP+mIW8U0LI6E5
JGg8nd2SLhgR8UnQdPTcHi+2ryfVBysp2UQNBD7zRUUx6wecYKCkLQ5wm3BV5pBH6wzFJ8iYM6qg
Is6MYZPmaXJfOiTR7yWWtSZC1jbJ62Lw/evSnMt3TZ6u475r++mkF1NtBDmybCwqkAY/DsM6PCyM
krH4pf0sQgzs5n7p8CfuSixh1p76JAURQ2DqEiAoHBXEDB2h97Vl1NNLk4G+xWnRuemukB0NcBvN
D0AdpaxvELCXpzzxIhkTFhd1aY/4EjbtfQGK4LQ6pWsFHQflGCGckF/Zr/LsoMU45QtMbYB8+v4T
k1oYwLXEFMhTwPvTWp8Rbgdu24auzfHt0kLH2MLnaburCS2MgXNvjR+HKs6OMEyKa0P46t4taczB
1Hzvoel+LmgZf5bm1l1Mme4gESu+wDQSiOyZZzHcyjP/1uV1OsP7mDa4IhTpKz2bs49FD1wwdCG+
zSHGB6jK3TR7382qUaTcgql5rxJMv0HFvIpbjHQfcq07M3uqC2LZ6czru87nfYLaaGIGnJsMriUr
9xqcyYi2d00YpSZju1okNOsKXw1diyKwjRyKpuRouFtbBiyBbg2AhiBaDhcd+BTcEUY5PMwcZFUg
Uq9+ViBAJ+51vj5SHUBTwe4MNGCwmO1tCIXqBkGwoQcIT9S6ZwjbvYdZkn71jNQe8BZl4/OUpEmL
v8Fc3qveIeUp6ehrUrO1oD9gq+Nn7eGNf/Ux0TwSVOomkRHPRn1A3qLAvExL873tZeFFZdxlcGl8
k0DoBsUzEZiZu8tmK0aU0TuUXNRXxQdMPaimfGpRGRhaLa5KCn/8flJLv8YAZJbTkOQTaaCp6dyL
LJePGxO2C0cniw8aE/ZPOPJ9vBd97z2lsKPaoFvS5EH3GLfsdK3NbtFoQ+AY4dB8LhM0XYGm+GcB
I2sg0I07TieJtPZ9SpvyocNbRVis2xtHmg7xFNqj1T9D0yKRwm3VcjHWloUHp4r965SiAnJ032Zz
BEcREYrVwpAJMZnpt57WxP4+GxgxBsYyNerSaEGcgTTU+q/NpE3farNbi2OFA0fe2U0LVHUV+hLT
RGd/+7zGttGFvW1UHyWfgZRkR5nrSVsBlIUzRQBjMLPMv2C+Jiu9w5WNxYby5HGYx9JFZVy5KsjG
GnJTSzrso3AwQkRDqcpnWkDENRDw5X3pmNLceVNBV6KwaZLsyFQw632pEipPDcMPF2fWzLi0aN67
w4jPWJ88BPdabCTfGeTCFGMiVL84kgbv5eCNeHlbguRPlaxnb98wOlpDwtJ74E4YMeBMOHnSB31v
tpD+KdpIoHJm79GEFkDXvVjKHtXAWN4weB39fQLy+SKeIdQGUszZXdu4HGLMtIjv40LDEGeZVXvX
Dq18cajoKBgg5ssLLjqSVqFbcXzsExPTrc1tG6LRJI+WGpNI+chq4+JTqU9oE7qJfS9qebitsMGY
UuzdaYrh0+qNjZVWtv29s4oMKXdc472aE2C+oZXplsuwrdAuaRxtQEJAg1/cWHqPYCSHb2vprQQT
I/QOeyjiH/tsxGUgaqfmhFYIPrszaauMOhR7wL2Ep6KO2VNHNSxGqrq8Wd7RcbCzw2RrxCBmi1sh
bNFL6CQoHFIbvF0V422qvTKLcmzPT9w10IY2HL+v3pixGxX2OsqwM9lsmUhb9WPdVt0VNEusy+W8
YpEcJqBNh6bP9Qe5Vt68AxkJFLPJLHVcJhd6FIbE8WFFtYUcL8562irdKJ8LXclbd9kaAc1i4AfC
Rdp5YAHr9dbqJx8driknXrqCbh+TxukydTNEUrDCBZA+IOAqXNZyuOe8YDQh71z3Bb+5+UGgIzND
ewCOizbQg6Prrb71rGiqPcBiJPsbYg3L1cUefjGJihixhgZeG+lAj5kbaxhVw8nXLIShlal/Qs/T
CdreU4VMoSqdu2pxeQmtCibjaZEFLAsTesudlvNxwo7mroqANfVP4HIMil64c3veaqAvFzMVj7y6
6vzSHpXBew+dyS5NUlPb+Vj4Go7fvYJ4xBu5AU/e4QSmPa/4FzEEvawe1OpdAxQPVZuPRhoLCqum
bJtpieC1eN9HWeA1ZbjNaMtcFcJ5G8zbF/4OWKNUYcYHaSXpXaP01NwVSC54vhjzbYHfSRt6TeLG
4E/s9J2/DknMkueO7CwOEV1krFV/BaEULxG9igYjyMKmGSih559Xe85uWjApxKrXrQWOwOIuRk1W
DfeiQkVzWeZiPEC0YBa/zE6L+NRbgB+5WBiZrGVGN4eJjPMXQfZ6GmnCbk8MzhQIZHcd0rAcYI6Q
U+67z3atVuiJaW8+1kRTrwfTNShwqkFb1R6hF3nT8EB+pJGmeAHmhiuFeZLROFbWQhlZV41bhhQ4
so82csZ7Aq1rM2hx+EPnyRL/LsPePm6T+NQ6YR5lZm27jqF2dqeRkD45nJkJNB2NzwyUK8EZI/Y+
9bmUH4dZifYyt90etRKAVYhBsIUfwFZ09L88JrRBNiyp2iNOs3D6tKO6p13Wycu1LTX3WFrM+U7d
6m2P0iKaqOGVkDHTZMYegNIEuVZDcyWgAvLIA50U84Fgnvzj5JbuEGxhcgdbqTLbN6UHniNFxufc
FS6QyE3F0hO4DWWCYy4WzcG+5sTqWXvTmXPntKZjtdyaVg5oUQMw6352GR3yslmF5ql3IPAMRnto
InT3JGU/oncq5wz1ox5XMJyW1fQvrVWrEc10gIH3qdIncWwnL2Y4RPgGCgBEaMkeAobnvTeXym9P
ILkX68FcAL+Eg9BX443EBgqZn2piagyGBtuNAUGN7hHb3OuaOM4MprFMDyNkEOLa6vI08uFGfvmp
6rr7R439KtZ4K1X+VXr/uAz+Rxcmsc52jcj79WV83GC9NrR5hIVlISstLeZ3wh3YOzlyZubWcW1O
IOUY9S8mR0S9m9oohvPy/u9Xwv+2vn1VBf+xXv5/WAkLnwbLv6+EDyqtvn3S0HX2n9TP9fCPP/eP
gG6G8H85pF1shovtRpGo/r8FsSacv5gvGIw4HYYnLjXx/1XEwvgLbaeHKIqKVzDI5+b+syIW+l90
ziiyaf/9KJX/+z/5keW3+p9rpj/73z+voddjRoYstIrILma+iIScaLGzlTq3nGPBoN1KXQO35/SD
qaE2r/QDjm5j18xa94gDWGhvtKnOBo3/uK7HIBt/HH4Uxmyvl25ZIUsYm5TG5c4S9fVoI0gqkYx0
08lJy29WAZ80JlqSPeblpzv09lPz49KGSe/PcAlMJ/787NJL7LbF1Ha3Y2p2VyWtSPilfrXufRqQ
Q2iBzJTX3srwCR6mrgW640wTnOXOkPs3PsnWiP7X8/vjk1i6Dd+WjYIMnB++0Z+GzBNDbEBJyW1a
SSokOifwSuh86WhKIebxyu9XgXjCqcRnRAe9G2QltKxQ+EXeMGwimtfItGHgENo37Rt36DcLg/mv
xXo18dUBgXh9gyo/15x5RZOSKdpnFpa3LmJqVT4u8wBPSZiMgK9GAxNB9OdfZfuLz3+UzdPDPcLk
QXP49YXtxbPKBGm9zhr4XNuq/jzXvhPFBuFAnDzF81ja7p3mt/WT7mQy/PPVt5v/y9UZRG7fGM/d
eZZcqVs9ohb/JpNd8pQ68/CZtMZkLwdDvtGH3p6sX65EK2xTumAB87cb8NPNN5MEq4UW3+C60x89
0bcXolTijYv87uvY9NRsz3K9zfH5+iJjzXmabKUbSeIDDQo5P85S13cbWPfxzz/c776Ox3OM5Qi9
BNKR11cqRsMeMNTeKuGo97juaXL5WXv880V+93U8nykLTmpcyO7Zb0ZBkRt9kd5Wwl/aoLWT8qhb
rfXAEWt5wxjyu+9D1hJTaLYJzz9/NmtqKBGn+S0xDhsVCH/xxtNU8xvr7beXcfH+MRNmuTlnj9ng
Twse1JQfK1/fZ2UjT0iw34ykfu3c/7HR2OwepsnTbLHfbFODn9ba1NSyQRt1W6e6wazabbFfVHEP
C4wsg5fKLId3yMLRnlXzYLDzQrz0wq5h1nVwYuDCb+wtv/nSVOI8XobO68c6/9Jr4dQ2hAm8x1V3
xACmX4zkoez+vFa273T2fLG1oiXBUmxhLz4TMHEINgkDFDeGMTbw3GOFC6R6xpTxmYHg5Z+v9Zsv
xOnLgPHikF6CZur178uRqyRVDAAqkJyjq2LwgKa033pdbH/L2TdymPlR4RF/KDj4vb5KViU6uADj
BvifcYlnqcJB0sDPcr06bMm+gFdIRhXeeXTqRpzZL7azarsOAM8Jc0l8xEURv6cXlr3DFbJVvTq1
jwml+4GpV/XGzrN9mPMPi7HKYcpm6ugbzn5+IDZNaxjGDeNW7XZlIvXZkXZDgUSfuITSegED3374
8234zauD98a/rnm2B0F6mpEZWzf06oHEENpJaTfP5RVk1DVITDo5EBcGd8QWUiwnp3e0+z9/gN+t
A5c0e1cXrmdiKX59h1RDpAGbyg0xAKQUaV1/PSdJ+sZiO9PJ/HiaeWw8gVtbN1znvLroa9GKatBv
OFeY5k7NdGwiIxFWTTCBP77YZZ980Jq+f6f8hRMNkBdyCjrHq5Dl6pBMN2GnFiit1N4iXZyF3vzj
o/HQeWzOREzT93n9A6wCnI7fWjesY3jECEkeBBaTz3WSGVuOV/rUmlMVCTpodcB7fH4hREHsknRM
+W++fwerUXwnSGV6Y5v9cZ48X44+BxlM/hyzLe9saYA686fe129UmolLNOV4nQuEw5f92FsXtT2n
71TX1x8cWIVXHRPLZ0JWwQenbc84s+AMv3NkZxznpsqJMdCa939/4TAzM33WDPyR88Q2p1E9DnH9
RutsrMwVyR9A1tUbtIPf7IiugaZxU6Vzj87fngxmZZrL8QZ30Ahuf7CSR8hgTpCu0Ej2FTaVN17X
ZxbkH8vBJTCHb8RS9Rj2v14OzQpeEjHKzayr4Qq4KwBG2g8fO2cy7qaumn0Ad0nuBAsl+7WVivkC
N834Ll4ZDv/9dw6PJI5X1Aa4Ac5TXHMEYyby45tCakTKpeq7bszFG2eG335fj5OjgUCXNup5aTFU
hhnTIUYCY9ghzckiTLoeEieRgA8p/UZevQlg0JI+XEo30R+0cF3+h70zWY4bybbtv9w5ygA42sGb
AIFo2ARJkVQ3gVGUEn3rgKP5+ruQlVY3GdITLe/w2ZuklVWWCkIAcD9+zt5rD9BBkZa+89v/YrNg
Vsr5Dv0fKofL7a8fercHfH6eUs4KlWl8adfxB91vMi780FnXg3TFexvUL5Y/hHsm1AYItZweLtb8
AuEQZLz2DAE8hxfZd2Ss4bu0DEBJGERPBGVM3LZ5A8D8k7atk2J8sBcS1o0G+yw1xz/+qlwOeNs3
v+lMLvsjq/A65JX12V+T/sTrXe8IuHXfueufb9rf8og5xW8VgHVpbdfqpJ/6pjtXs5k+Z3omn4y0
cf7xnRBKigyb9G8yCy1bvP2QGmMpK5TpZwbD/auYnOIK6Vf7zp38XF1zEc8Cj0RWsMUC8fYijLsa
zXam86BP5mPLpPUEkbVGXKlsXE6/fzTGz4sRhxIB6IOnY7MWXbwrtGBzlNz92S03gDP0guQhne3s
o8DQA9VoBtpptrl41uNqRDqZzC+LYaZXqA5uE1na2FxchVykHEDe0lVcwF5LIdtp987f822PjWKO
cHBILojBPfasn9cN244XEZvwBOZYMHEYIZOCIMiubdvJ6pDRfoYLxPfBdjiT1PgniYLHRJLX8Q/f
ge1vwjmBL8ynZwOZ4u3jKQRmhbRbzk6BUZYylOm6ToDS7+/38h3gIp5h6LYBp2ILRr04j5AWkWhD
Mp4n8B+MlvLp1tHngO51/k6s9p/C2b/vyH9eaTv3UsE4nAMurjT2pD0OvAAVDrKHVXNymOdI1K6A
H4s9cvOcEBLHPfRT+tDX8FNre9J+DH7nX7Vut76z//5UU138bfwLVUjmJokD9fycMcS/ZROp7zui
oe51fbrtNHKuoFOnzyX8TWYD61WLTXS/eLNxdB3EaiG4cGRMv38S2/3/5vdB9vLmzDYva5b3cb8h
G/WO5pDxHSha+TAxBAjizVQ9APPAb5Mibmoxl/3+6per2vZ7gCwTm0YPF+Kl/2GsM8IHbXl2KwPR
RzeQ1Sft6p2LXJ4R/rwISw0qRnjoeA7e3iLg0A5MH69AO5gfmoEEkalbbpnIHHi98S5P9fyexnz7
1S5/VWIyWa5pn1OkXzznUsO+5A/dmYE76vZ5Ms2bCk7Ho+cDAOFXhvqJ/LFJKA+8DHcDEhHy9zj5
BQIlrP/O1/bLjwBjPJ80R2GXsuTtLyAYU6Frl5xYEp+gj4pmXqYspw1xIH1mfTM28Yp78muQsrPv
VPBPPOxRhlPfN1Xbvfz+of+0KG8PhLoFKAhVEjqUiyVmUCj5HAEoXC2atjObVH4xsg0WvFJVQvwE
nXDbdIvsIpJzoV3Gbuv8aMmL7660NvObcLW8LbY3HvENZYsAklAivrnCh1X8eOfv+qsnycLMkshi
SJlzsX6wa+jN3FRn5YJMi0RhOWnoAdrjeU0udGoyZTWaGAmEeEK59eF+tBP3h1gnTr48ycp5Z6f4
1RezHcs8niZitcvdE4DnnDiqPRsaoLyQOed0cAw4Xf+bV8bfsoPZlig7nIuPhkDEOjez7b5FzYmP
1Rx6ty+IzCvB8YZxUTUgBxCiBsoZ1y5c08Kodm0nynMWYzoMGZuN/7RtyovjW3gkDBPC3nYmffse
Y0dL8CH7t9Jb/JuktsoHBdb9a7a20+Pvn/svfmYfU4OOfg8LAdvg2yu5aWyRxItGbnHnk1URFTIT
LfvOMrH9dS9WCbqMQjggYZi9WBflFl7cIR5N77btR+sY427c1bSLHyBskyrgg2I4/v6mfhqHQNTc
JLTMCjm0U6xeXHDDaVf9pG5h68vPet8OVrjWEyHFk0e8XCBh2Op7ibgiR22kSlihmKu/I/ZlQv37
vwrrzuXNU5Mxb/I93i8OM5d8QE5P6TyO7a0guCwNi0l1SSSYM3ye+9X/bAvYjximmEakBdXXq2Wp
SQ81+kryfqZ1xZCeSb99m1cxJO/Kd2GkQJT2xxNmrbU4mAYSgU+6Jl2QYl2pXxF5KEkAGQd+2xFt
2IrOtwJ1YzrDfDbWtnjsckgEzAMY75M0W7Uh7o0eWNtaY2i2gAKpyAZ2/m2sx+JBMe3tgpQ98XWQ
enJupnl5tR1i4SIYCBI5WFa6xxlXlzglFQaR28FRMykzo129LoMoyWqjGQoqBKTxB2kZfRz6JSeM
wBhN2C26m4wLLn2z+O4SCQZHRBnah25VTR0qU9aQJileTkXeTF/aGvs8Aj9tbUAtFICaXSXEV0Mk
4IwUaRKkjqyrd5dlwF5wXAiTRCddr0eMPv44kmEmRuLBmVYZQZqnLuBb2JE0emaDJe2Aed9oowlc
bpPthj7zstehQGYSyoRdZJf2FvuJybAe2E7hQTdp/N6rDqj6MAnnSqWEkvKn4IAGNadmLcRCMnrH
HlO7fQvBf4PO+3MGiI/0jpmkKOUdRCz5n/sWwbdHKWLjjzrPdECwYkLdolbyvYIBZGIX6NvyDG9z
qhJSa/r1XImuYHMdnI7U7cYwvV3vlDMPsCgbkiiJHSufh3wqARaAmHkyld2PO5+4CYd46qYuSWri
4Bl0q2N3kRgSyNxK8nTQHCX9g1YJtk3TKc2HTR5qnC05Y6PCRwybpLKx40XY2sm0Nni4ZFzJxAsB
xEsOqqQ2xYT0DIwftXJE4IV7w/hBHEHCAUibvzYjAJCrWm8I/UysuH9twJKtZzDfwERQEQ4llOih
eRwIi5K7BV6whbAW6QE8YsO+XwYTrvTa8QbpS9kRWNe1Xh3E/uz6YQPqMtkxCuWt9uNW6qGQGCAJ
78GdRTL9JvKseqHAwwBJQzm4yYiDcTIWMqLxCvVRWmmWuIEImY87Rv3JC/CJQd8nonYfG6gRSB6w
Wu9hg6dqz8BrBn+Mz/9JxxrF/qgjlw05tap7FU/qwWgYzAUjW38VEYRkfof50uLIU74ZVUg1UPKL
9iBK8H/lpOSxSUQqTrHN/03Y+bETTFObPzvugqsDKk36lKE3vkELrl13UAJwukNLgBLgtaNzAoc1
PA2jn90B2sShjRypA3FAs+jjAN2AJNQ59UmhWCcCAlaUbAlKBzX/RUT9R0L+/0flC9tG83+XL5xe
f5Qv9fc3woXtT/yPcGFT8IOJNA2a2ey5/xEumNa/0LagR0SxD0DV2JCGf0n5HfdfUJUs9k52EWpa
j3/1l3DBEf8y2bMJ7QPr+acE/59I+S9OD7QU2Z3pZ24eKH1jHb6tBAhhIu5obJBLNeldT/keLXk3
HzpvlvR5VvJn9fafufDxAqORoD/ibOYaTuGXI5jRwVaLvYx4QldmL2qaSb+djAcyyPh+GGi8U+xd
nMb/vBycbRqppuOYPIa3tzjouI4L0cmodn3rIC2ce725ljix2/fK119eCr8z6y5Xcy/7o6RytPpo
FDJKDI0Tv+vDarfGJfYDvbGK6G+v2f2/K6m/q04uzrb/vi+fcTS9LPztlz+jrHqsEkZDFDmZ2qhl
+/GQYWj72oE+e0Rw5+z60qRXaDpjf4vPz3rn+hclzp/XZ36Gyd9Bg8L9vv1dla7HeIfBVCeOx3gI
amjgFX1/M6zIwKeOLs7v7/eX13MYC9FVASV2eb9IsVvTRJsarXHcffDWrrt1ZqFwtWOm9wEg/W8u
R1uS8RAV5SU3uKtGf7ITq49aFyO1TzIWoviG5juv2nHyvffK11/dnmMDovMd8ObisvonKCerUTwS
Eu7Nzn5IHONen0rsHGbS3U2maN+5v8t3lTYQshm6RtsKhILp4vGVWGtXq5j7aGOR3IMIzfeEBqe7
soXh9fuf8rKlDwDj7bUuKnPfnJy8Fl0fjXUtT9DH6jDBVBGy4VEuEIl9ThLzfjaa+cGLtfHcTrN1
AxHFN/8XN80LCwVaB02w2aDe9IMmYAFlVfIXwcFLyJCrUSX4aXatxu49h+nF7GC7Z5ojOr1zAJws
sxf3TIugTew17SKbrLsgIxAhsFdjfhyWhvwwOUyvCX+wikjGi/e//70vVwb0kBCoGSDy3jKu2yxi
f1cqJNbApBrEXlRMhRdAy8UBgmArDV1q04gThEu4WyoirVTyczuU4+EfXl9nSmjQk96GcThsL46X
rQEceOmSKqo+ZpF2tsxw/KwdxmW3Pv7+Qj/9xpz1oIvQr+YcbyI0eXujKnNEpjU98reSZrJIHf24
2uN848EICrvE+D6l1nBC1u6+s/b94hdms0Q/wLvksRlvH9fftCAjdF+jk4R7QbzsyS8dOEj5Xs5Z
bNF3mUcgOphHBQO+xmyfxN3x9/f98+VpEaD6RjbF0kv58PbyHSRSI//TUbGC4TJxNQUi7qxQtINj
RGbpGKEnFhvy5UDmLwg1gpZ+/zf4+ZdHKys41qO44Wu6HIPKss70dCAHaEY1F0ov/55ZDdFCcMMO
Rq+aXefX/n4y9P6dd/vXF96suQxX0ERc/PJtBl3dQV5P8CexLr7f+BA+yvqw6qI+J/loPc+4FbxU
z3a/v+PLSslCxsMFGV5QkdGbuvie8eVA2ly8JnJzT+60eWn3OkjSUAfftZtrPrS2Wd/LGfjF3eJl
4hty6SjCzrhcrxw4ZKpfSAQn3OJmSn17Lx1TnVpaAuEsTVTknvQea9/O3nnDf74y9adHdbgNbUDJ
XLxiYprcWeoTGQtAQndxoTVfElIN28USR9op4rQa8rZMdPudkcblNkg/GfM1z5WRK2rsy096Mjut
bNgSQKrCRcwnz4ggNIhrbxEPRuJrp98/1ctuLUN1Nls0WNuGYNEAvVhCskYzfSgt2o6z5vqiMlrV
rknGBqHHk3705ri/iTU3IW1H5elNgpL+1gUD9m0YPVgVWUmiurVYp3Zq5ZNm9UADTX9651mwem9L
5t+aaSxy9JLoJm3lz9YnvHgcJBV2sCBgYsY4rgh8sgHo0QJpRPmHVQxVd3b9hkZ/NWeafp0MGfC6
PM5X56DsVJSHdp3M/DBP81w+yqxZe5ujIF3InT7GZvYVYReJ8T5mY+MRpkCFt6mXm6EJUp64Kuaa
tNvYwr/3VZlLQ+ZvUqzFbpHLFq6YA5nSI4JQ4vXKw5FWHkd0rWQ1m6Sp7nEjlBXDbDKhJQFmzqcY
FnhyyxG0J2C8ESBnChotuJsQ4X7TZ2cxrzQQaR+B2Jl62Gr9loPNW4ebB3DKhwRWFunWBEPD7tgg
sNEsSssMYtnE951ISyK7G+q0fe3Dknsavcn6UbQN7lq7Xj4DMKz70Fv62g5H5SfPnFX0LHSrwSMQ
t504y8e+VpOsKKbxBJwYG1NbVmCE5NpqNx3fIxi+oZIvvqVEizutJ+iJ4N7l1CU5OcA1THiIH266
fB4rS3/o0QkCWV/t+Osywb25SnoNgLCae/fMeBYh0cSxZIMzErZ+KOhe9KwtqQtdhFDsZtd4ZY3v
U/G/jebMLAhJXDLysGhxvtQ9lJDIcrXho4fwxgz7vFo2yFEPtjWX+fwCj0Wdx8Z1pv2kDbG6w2bc
FWE2tum4zzIgKSE2lZF4OwduYzlkAPjWjkAm/v86QMq5eyZ3vvlD2DrxfmYPR+NE3jHOLe47a8OV
xMrkGHsZibJxv9Y3rqGnMDpTve2uUuTwZJcVvnbobXtI9saq0W6q6btb2LsW0Bl9nDgMr33+C6cf
ui2ikk585HuqV7t0Ml3Q6WnqmfvJmd3iKrMAMYeptsg9+6+Io5z6aiOGVPO0I3m0KSJdLtM1k+4x
jTB+JsMJuHEN8dvosN6VVJjjCRqLk+1NQIs/fF+bzo7UdbK4fezbkQeW3g+ZDasn0fZYE7O2pSau
JjMFZjFoMVHnjmowE1tmFtG/M2rAOMKq95YUxZOAMMdj6GnehYsk9VMQHN18MMdcK3cG8uf8QZ+E
jEy7QFFHsm1GI9HMB++OaCxPnRiPyTOiWZFcd1Q+j7MjNGjRDb6XSF/02ENRUPc3LY5wEfmp23CF
flq83ZCrEfosmkCSG/Cj9Yd+MaYDTdC8OYy2Fd9bZS+rI5s5hq2yzRWfUyc7alLoqCqo2YEqvirs
TXCy9fzZkH78ka0FyyPmZGKnhB/794Rl1WAkB2eTTZalEKHTmhje8mRpkCaSmhRRlWoWKEZslvta
zzt1n2KN0B/MFPEFXKWlfLDMxNEOAtLUHqtHXQFX6puBn0Mf/fuldTr/njMIaXetzER7O7nu/Nig
oy2u/Eofb7LeSPvIXIr6dcbpPIXYtoidtz1w5dBIjBWGExzlkP4jdjjEztjaFBM0+PM2CcphHIu5
2dV+NS5R1ZTg/yj+lRbUykm+54Opr1FCwMetVlqNv8tIoj6qheYJ+Zmefjf0OXNFmd2nad+JMItB
4LKacI4B1+oSPV+SnBFi4jL6TziYHbItW/rZe1W0hJh6nTukd2NrEN9u9GmbXhXVBPK2aSY+87Rh
5rZfsHXIkIk4mGf43Ia+KyvfPo9MPpZn3MUWsSIsNs0hH5AFfLDszlY7q9QBpy6L7f2oCN4bYd9y
Wo0yp0Nw4ZBQQL9SgtocRLtCT9W8IsARMe/XQoILnid3NPcd/ALSlYAOMyyp/TXGGg0FiETMPL+r
l5buMdllibgbdQsurN67+jHRx+kBw236FOMI/IyTnsMOCdQS5C6vzbEA/j4GjoqJYUnnoiXojxot
I7RJWF3kuBA6oXTVq7NTlYYvNFZZC8G8mzDNksZVPxdJbC9RFtf5vUN2tR/ALV5wdVQDrKi286rH
GYcgC+jiGI8uFLBXidO+JdRvoYXl9Ev7o1go7U4Nvr+FiYJfJORD+UtxwGCp5MmCurSfmtSddo7M
RrYjL0t+YMntetx6egYBaTDcZ1r46bAzJ4M0QpPkMEKXK8Jf6YqvzBjacjnMKLGvHHBeK92eeHhs
5yaHCZ9q0/UqLWYVC+RkyTIwJ+uBCLuyCkGrap97ua5/1FAbiDPMCdg5Eq/shRKylR1mdUo8ZLX0
sxbQy6myPa8UyxKDwvwWaNYkGU3E2o+NrPpA2OzSnhYVQ2clG4It1WgB75NiC0Qt1XQTi5+wSJIp
JBndQsQeXFlwhBgKpbDnkEKJnWismwVuwAw0eEdYrq2C1BE1sOVKQRlIMooOvo/F/DalpbyByex/
s1O76PYp4lMviEnS3C9tP4MCaCqrDQo/W78lhtLasGn1Yt4lzrQ2u0JznbvOhHsd+I1Dgq2rF+Sm
Jc4C92KIpzUOq5Tk4qb5nliUFZFwG/eMHl4+QeAvXsakTK+IGiXvZyU4IQmpTupvkADaCp6Fldyy
C0oFEX9xvzVWB3vD74wWJOxIsiqE4RJD/VIQlBzMq1foNxlgIqLEF+TGlpGtTxvn40uJ7Xck+1J6
/ePiTrF/IL/TAUJBqNR3GAIEimijZyAB7dfijmD6kmQPy1wJ37Uh1DOdKovXpbEWQliS0YliJxbV
QTWJ/7TwWlvEM6MgIP1264MQ7NwzzVHFK3noXRW0BA0lgSReaLpq1LyVnILSh3k2s5+JEu56ccex
xHU6y3I/rX5xpQ/G/GXCjn1svcIzgtyaKRZKHjjD66WutUgZXvKczK7aI8dYmHvB3f4RI1ZjrqUN
KL/oc/n3c5bZ6XF1mT/zyeuEdEot1THF1qCudlRM3lVTa4Merr2ePIBw52lJz0AJT2pGb9yirZBy
X47biGYlHDWJ0LfmQGrBMZO07GiEAM/MjttrYn3rjEVWmS8Nye/IOueZ1at0+to6dnirQEjzQeuo
stWS7s0RD8ZVl5T+RwCXcN68b1STlrgVKCkatio6RmKA0putOkkUgMnJA80+1hYksyAhmbigiecy
r1JYnJ81EpgiS2XeU73mXb/zMfJNVyn19/eJQpTejJOaT7WmkidkNLI5anNZfVqhx7Xf0XIYBx9k
vABqiD7+to6dvAyUT8ByuJbmXFDdJt1wI9c0vxkHabd3DOO6qzz2VLtvXeAhAYgIMZ1Wb8rdwK+W
6rhqoMdIv6R9EpRKwDNfbOXUVz2B6mnouC2HfG1ihhMWc1YSORgPWnXula5AYxENuoaTA0nt2ALW
boNOEst5XIguFOQ5WFZ1KlsPj3tSgR8I6YVNX0roDm4wp3XvXVPyDqA6ex+DNrIWb2VA6w0vYFyI
Q7BiVVdBRsjCNUY8XR6KpK+obLw4OcIgEu5ulS358dOcClBfomFbJ1ZxDArDkN8YiRqvpFTCIliS
2AnXzO7Fbhrr1Q9ValVJSIPHeNLzLFuIFNI0DVEio/MAdZ6RhHzP5RzO7lgxfOums9bhlSA1l8Ho
zvU7cn9ta+Wvl5opCWdKXyWrT0GVy6S0IHlnJrdqpLPZ5g95N7Ammoj/STFiYzy2M3RvEj18rlkv
pvd9yCx34fVc5lcttUZ44j2ZKoFrTUO2S9uFcJIqnxoqTiZt2XFIGoSdndJ0C4efC9poqkw9Dno3
F19FneUvqqAvc5ALYMigxCRyi4XE76O5JbchaJQoP+U0O+rdUPR8oWjGUCWCTjBPfSsGyk6oSjHl
pMH8jh7ByFy0J18cuWfX+XuNSScD4bxIyVzz5w5jwFL3+ckjQPSgSz/3A2zh9nC3eKsHoLkdsvZo
WVKjCiF4aZfa2Rb2Yrmk9BD7oNto2pvik2Lvmhl+Gy62+9lpQIHAYQxm/J3gfArqzKu51BVOGUq9
iawZ3BEK1vt9Wo3uUzLr8sod5l7bF1PMQQ/947RvCKDUo5FPu2cogcWc4oyYvJ1mz3Uk/L481pBz
FaaKcfxY0J5wA9dtRzPMW81RhwapHg+Un5UX010awl/ntXWiNjHV93yiEXhF9IHUyXfupPjuecNy
tOAsjlGOPPab15WdtR/juXrNeUv5Uiy89qFG0lC7KyamcIGlsdPtIFDVGybZLa2gEMN6cP1hwLrA
76Qd6jQxqnCu53xfm2Op7dppaE7aAlr9qNxKe+U3xSdju3VOyEfL2Re3jPLJfZuXD5xiRzZw4q0C
w3L4ygzNnPM7DcPJqTfBRAVGR6x7Z3sL4+lOaADxlbtOUZnPzYcCmjFn18n20wDgEjENVQaTA3KE
tZKWVViS1VefnlVOncAfX2BqKVeN9waFx0eoGDaTb6Y2Osotk8RwS4/dsO7YMaNs7QR5H8gooiSd
4+pmpHkgQqLY3GfA4RmvSWKx/NFqBTQ0mJkZmGXJ6Wzms+2PfikGGazTQEmXIteo+ARrKhbDUyZJ
xLPj7TGCgKPiSDfu3NIss5CE5vTRrjpKBi/L9OfSI00VlUzjRRBCiCG1YmnxHztNXskMc+0JtH11
BHWiw4jFazLvhzbt92B6W/zFWO5s/LQzETt2Juj+MhQDtQR/1e1CgpzXY070a8d3hQt3ByrF+OaM
c4piJTXdR0+CacwsWLQPOrnEcZimKJUDt0G5gZ7RG8wdISvsegTUt8kdoyHnyRoJG4DDkohbCwin
xcJmDj4IMq8ij0KjcXGtVeXSBFY6xnpAfGk6Rc0y9IpW0tCeU98dF2hV5pTst6ZPF2W40Xjla9NL
rs0udccDi/6qwho/jXWoiE4hMiPxnYhfNI4fPTsvtgNqY2fhmFcW2Jx2bfu70dFk9qPM8gSwKZQo
UiVG7oqRiyk4bI3V0vGiFbLwT13uJkvQd3m+HO0V8Qv8VEvvIqQf9nogEsqraIG13pPTg+14ItLU
gBDsjctHTy+mLd0nhvPe1ECBtJmCDuB+Nn9dzVY74klhRXIguKGzztrxh4Xc4ybRxpVlxLKz6SZb
ndQIyVHFqkloukRzSNkx3zQmHl6UW+44RLohmUGTNjzKnYRqo51aAl9GlIqqe4hRX4xhw+4h72qN
HTywxSiy86C5qb/32Mg0yDCmmxzrMWE62RUYnvcltbHaOY0P2Zb0sIVQellUlGZWIvYK2n9HOtJc
/WGVmnvb+uZq7lEa8UgIAkzY8VXn7ByOWCk4RJrFoUjoFwa8BvKLSzvMi7yC5AOUvkiadsJHBnW1
xGv31Vuxp17NVqo5z/NaEahl4yi5mskL8cKccfGDu5Bo/TinVg+tCEGHu9ugU2QIeQ3NX9+Zzdem
Io0QqXKZE+sDgm5ExFRCy+HP9PMNmR+5Qc4Mmzn5Ippv7tmtUA6pYWOTyqFN4BAYtQZLU/Xprh4k
OfZ2gfAwIn7GSw8IBlHuZBXJGzA2Neg9a6UDRloXYt2iouQMydECE/9xIr4riQxKTyCR/FHyUYh8
oJeArJ4VZMp2NYy2eWe0NUHcWMkqM9THbOW052rZy2zK8ZxS1PKhNsKpqZqVSAK6G0jW06onGsNY
1uSjUWWc1XHPzjd9mRROCJTWvVktbShCKHTxHxkr77dqcLznXpMzWRpdnHEHlmL4sXpt/8gl7eWK
EI3mI8ynfiZcPo2/g2tr1mPrL5p5TDlJsqMQz0CaNiLwOyrEdTk6Kqvme9mvcMAZE7Ytiioio8OC
FghrD+I5l3V5QHYsE5h+BCf131wjI46yojL7oS2l+00fuubO2iRTN9mMK4BjtTOQD1/SdbluaNyk
kUht+yZHOG8cB8ckHbrrWv1jz5bzyVLVlAbLMBXP0s30751rzOa5RQuURyrNBrHTLf7gaS2n5NC0
3QY/Krv8aBFywASZXtkARch6ZUx4aNluzFAlwsGKknfZYUR3FgcAETiYz5qx3jtTbp0Wggq+EwUK
3aruNOPbBpnrPlBDg1OXILTJe3QpIHb0GQred45jpHogLwZvM8cLnUVmQt8TqQHK49SMUo0OGcl8
UtCxQavIg7ZWR/sqORpyYPY9/glCymqus7XsyNnT1Sh25FsNu5aGidyxka+C46nUrOOig9Frx6zN
MQaXM+1E0S97nCP0Gug9Kgmw28SXOhWrGkI3c4fPlSg0FWqC3XivDKV/G32EZQEtTCZUNqKQx5x8
Su867ucJno81tH1g5OXEGwvurLp2bITiSTeS4+MOSczBPgGBtuvF9s1CYFNXbExVQYCGy5itaUvY
gTX+/VKsM3VMM/QNvTFpxgfTI1QFlI4/apzKHE5RinbxV5a6ot7eh+RcQIH74WpJalD0ShJW6EPn
PLLOHadDy+hHD6qEzyEcrXUBANYtWsMoveKDUVQYY8Rwm1wmHmPYYEuFhIBauWMkCI4+6tTgG0AJ
R6PkiN11ivad24dLp5ovWpZbhHzGavpQE4O3oJNZnR5mIwaOLctpPhlEn9FzQDVZHQtJH48rSNah
oi7aj4nOGOrkKxb9Rxo25HABUXMoe2hjWnu1jrZEQD6kdKr9pmj2hZEu2YFOCCd3Vgqjpz4l0ZW8
NKhGoUNeNQcXUrwEEwHigg+8dMMdaVVVgOHY52iYGd3ed9fV40zSKrSCayrp3HornrxMS6phQ6yB
j2uBMgYqtdeP9HKYY3l6A8xwjelr6G4+fZZWR6fBdNJPoz8qcMS5o9Jw4BzSBQmO7po0FkBNu56u
cRx4alF0JJNWfIegXtNUci1Yx2uOCde1Pci9Rd898+sYJOppZXrdMjXyA1etw7XbUAIF0qztAwsC
Jxk1rfO4Iaa8Zueh5CUaqlvaNCpbn89Ra50+Zt5ius2RykKntFi7kUxpo6XzXlM+c6LxcsxdabIy
XDegvLshw0g13oBBWO60LIY8uJSGLfcs9Kq5IR2x8g7eCrLjSF5iRVWTDEDdMYv1w9402u4L/dyC
ExDCUHOXqLo7Li6vSwj2oFQHrTPLpyEnv/po4wA4pihxjMDl+PeloJtrhbGmg8gTPXlCeaknt/z2
AxFCqDnuYrsRZNqxKcRhS3QP9UuS1/SfZWzdZEucmIFjZ5y+TKvLioguF5LZwRU8BryoZAp2ZhVb
exLLRBpmSVJ88JNqY5kS6/mSZk1lB1kduxpaSqE+EuKkrTvSl1Z2WaZBu3bw+s9a0nDcXug7xFHC
SLDewZKoidtaJnz+LZmI43Hg/fjakyLGcYhg3xr08spb2Pir+Qr+AAr6Ytbeq1N05pO1+g4JffR6
QYmZsw8cITGLPf4m8cMlZECFSz12n5xeeAeH7OQeXaqmMd9wqyVng3TibJ+loCYixsoCrbGYPiMz
UN/maaJPEpPutNPk1MGe79aF6Qh0cesU0wIRAeA2zv+jX5ZO1NRNWkSDxoTr0GhVdlU4IExDNOIE
JVVysT/4nIwI6pOjI+9TTsoG7SCZPNDgXj/YvszTqCUrLzssFkKWW6o/TiwlDbn4Ggykij9kzCfk
jlxPffqj0wq/JGRsdqX7zLjFt3flwijy0HR8r9caIQTpg1mRBXoe51ktd16Ok/1DY5JfeWMVTjZ8
JTdawNk3crrLTCnlvQHdTAQMHlvnPYXTT6Nkgb8PmQKOIMzTeKjfqiSsql0cDo3wG8lAP82DcO4I
WfMjFjmxN1deyt/Pkn9SCCDFsEwAMcgicAtfQryLhbxagmLpI7cpCzTjhJ3lT83Rscqc1lGqQiQj
w+HPi/5/3e1/MSn62++/exle/mJln1+qH//nv+5f+pdkfFneCG+3P/KX8Na2/mXaqGTpt5Kwi8OL
1+PfCG3NAQtmoVp0kNrxD9x5/xHeaoaPvJa6mhPXX//yP8pbzXT/5aAA2Uwm8F98B8HuBSXsd9Qw
/mp/G+mTmMk4HekSChpcSB7Ajbev51I0Hrq4pIhEUj7WxjYmEZXYiNruO9KVX18JWD/SFSQzlzFI
wH8dQ4PpHBXuspxxVdn308rkvJnle7qgX10KtwvCZH5BG6HM25syLWsc2MgZxKbGPQOCjMaR/YFM
w3fggG+/7X//eGgyUfMiFoEvdCFxAxTTSQwYxC5ylChDOecwJOF3gCkZOFnlSfHpby/X/c9q27cf
918XJCiGBBtEIvYmyP674kvlicX4mf3Jrvvyzm+8r/mU97caqRZ70KsaWUFShr+/puG52338j+6D
y3rESPHMPFcHPIqW7u1l40p2GoGUKYA3C2CXWsofdQsiOCvq9Aj+yntUczudF8oR7ByyPWaGV17N
rXLPsTvaO9qs5c5ui+oTmadyD5FrulKu7qBwoIQlNtW+YZzWn3xda49G4riPOdG5dIhmRldSljEn
QAapAZqK4bpVpXdFll7xpTRRLnLu9XFtdDXjyp7x5k5XfcwkjjH7Z/iaQ9iLwv2iMJ8fUkGjL5B4
u++ImvVe4U7+N23n0Vy3tp7pv+Ly2HAhhyq7BwB2jswUJyhSopDzWki/vh/o3sE9t9x296BnRxKP
xL2Jvdb3vdH8MPnRpRiQOpCsLsf5IiRhz05Uik+nLsiGH7KAXrPrQFvMCVkN52eD8C3k5M54Pxxw
69TSghbq7ISVqdi7WmHD0qfKm0b79NVy2nGjlYPY2jb1fOilnOm1cqx+R4xEestHV4cKt9ODybq1
t9TykzGTsOF2pIq5Hfr4VeX++OxkrsG7x2yU6pQLCR03/1RdjWkS6XGxXehg3ClmxHpXlMMQKrak
0NhLG97gArCCai0VTYXdTsWXQCwZRMJuzwnJ0VnQSzWnXFHp3oeizx81sxif4Vy1gzvTLIzlCZ9y
V+lf9mIoAR6hlZiNafBdolQh2zR2QyVFMN/hcPsJdab4EXzOs2I0rBnw4SBDsyizsw08uB/KIjrg
VFI3+tLGBMt40Gsx20pWdPFdFG100ByxopL85l6y+MMRMBWSYk4FYs6WYONBmqIgLfThyOQtnubS
am2/LCuqI/ukdI4is5IfMQI6lhg3wso6FID9SU5BIgK9Iyry6lOPiVP3a5HpP8GTIE9zQnP3Y+QK
qmhFR+s5QpM9DHlGVHrfzRuJ5C80y7Uork5vWGkXUpoW+UtwBBB968nWV4kNaHzD6LRH9P7dN3Km
/kRjq32wwS/eF8tc7fALElhwqwS9Q0tPaKNnRZgVon1v7SE+2DQF+SlJxhvJFE6jqhyWsBhAp4Yy
XUIDumTvTZr1KuhMuuvoFNDuVnkQ1U305oqFiiY9s98Vs1SPtGXmr6SwsKS0bfExK66zaWun2WUL
lfFaVW1BOpx3FhUttAg7eE69Mn6sBnpJ7cH0XiKKUP6ocnZ9rMZHTyTVReXTR6R1pKkvBpqMmzSa
6IomkYVWLNX0lGAgCvN6jH5Ro5zcqN3MCEZx8hN59/mDYvX9u2s0jnhgzW2LDV1oVb8yHOwdOnJo
ChhWN/B2rAahhs5ChPDgz4S/E4me90a7iwe9bYED7al8GFQ9S0LUFK36q/KKsdgawyCjXcXcWe0i
CwodxYhR15eEMX+fGxARL3luGITdz4X6q2dhRemgjkTbQymrTdC6dR5jUzB4v4Fccky49GF9LK1i
i5B+XsfZVnkpRahEuTke7RQaD3jRvaui3NMmBcZR6GYs/M5rzBE726xkaL74Zj9dZ5bPVFCYeWh5
S+5s6LswLyyMPaPubJZQftZIC3ZFJthbRXrhAEVpTJ8lcXy235o9VQOt3k8/pUoJw05WvfE6yshz
jrmTiN9l089P2lwmxjOArKDYurQVWpBLOsIPHeWcZshI3EynJDM0ETIRFI9dHLs+a9pLGuXdTm2o
+7ZJlQeKFGdL7bxwjuvaJ62SJizRRduBRpqg85wGdmI8xm6ybSPJA1fN0auBWVMGZZb9NpOZZt0m
KXA4Um8U8DhNfGHjrtRGLXYxYr6uAt7OpaeeFIBicpBz56AMyndmOcO5NZXmLhqywtVCWgAJlr6n
NJK89Xl4gpEJazjfMdbyPSHk2U6b1gSFxHvuZX/rbErWKjxp/FugJiW1vxRtHEmIb0O3oiajikzt
ppvzq1zfoyXZcQNtWI1OjhhPdqIcKIY/FVPxik7u3arBqICUflqt9mnQJJQJcxUWnzW7eXHVZHjh
Htq1s71XaQA62B2KRtrQyKcbBaY5QHUctPLAfrRbdEvxB3t5Jd+bKlkKzFjDlk9ER2fspBduyR2F
w79JBNvVhnkzCXksi+YJn+sDhmUSgVVzN9rGLnUS+SE5G/wyifqQxePAdp+CgvTmdaii34k5PrNO
3+DAd9B8D0ijro2jd5s68d46hZBzL4IPwBZdbuO+f3AbnqNh2TtqewK420XAMcGSJT8n1QsaOfux
902bn/RbywuTpXgFhIRBJHrcp1BVEKJd+IiZAo1yerDWH6nt7A2igoYe5SbpOUuugVAiABHiswMo
MRftnOTzrTS7Y0eEkq/MGvNms/AV7bZH/uZkoJ+ouHxLta8xQLxfGvJiAd8+kXG4IVMFSfv0XMZj
Htg0j19aJD5lV/Ic6SADYBRz4xm+U8w/IgvBR2YXR8C8jZm6BTwKz3CE3jYY1/azsVbMnZzaOown
hfSqarQDbex2We228H7W7OveqsDB2EMMBSsmJAPyjLuSZO0bzJIbNIYJ25E6d2MwZeNHk1Gfi4U4
eHoWCqD89GimgxdmdLv5Tl48U3Fh+WpeXexOiXd5UW0leCtpBycaeD+LOv9FXHz7mJiY4BBw+mhy
jxl46UBCfJzapKqX7glfg3HLQIdg4hRvzz/Ai8+qjUNeYdMZ6tYRSrdVJveNNsJvs6kZUCxbBrKO
wXITWYA0jwMaOs15gMtsrqmarYhwPWH27a5NA341eYp8UEXjHbzaeu8VYMCxn0+ek0VbajMO6GjV
XdwI8Th0MtrWdTtuKYXYg1SMnzqb5qV1Fuco5/EepRXAKT2zJp63S65Yh9ZV6n06Lgf0MVNI4d2H
wV2/1ySIZelql2GxHypkWXtg/gmPcpb9yFUX1WVzLRKvfwfAMYKxWwsTex0dE6hh2SOrkOm78Ox+
203J+wyMx9fEfTC500M/pK+1Nj6WrnkiQA7jM85YHu4IWJNwQ81R0Pgh90tsMTIXQIHM6lUzkEOW
zYNnzEdaec4UCk0TFRjdFHpJNe7a2r1oS7Fs6ED/KNr4ZJvdvp7GW91aFLNJ/Wxa0zOdm7/zdNw7
RvvYJtErmMmjYRHlmndru/E9B/lbMcoNbIPqU2mAog/eH4VLCBm+ARs+eKLbU1y8W1rzrPBxhcyY
t3WfX+okvhZZnm1dN73Wg/YFaxQuMt0NInP9lNY++F33A9r+kdS4MgCquGV5sSFhbavn2q1DnRGo
TomOYFHOtlo9i0X9qjRbXSnjMFFI0qc/BnKTkeXYG4jcOl547HqrZG5CJ4H3hIYENEEz7wv30nJu
J+28ZHzW+65bszqVDOeRZTw6rbhq/KEPkwbRAO0eoJ7w/KYxBgSKdAh6jf6i9Nqhql2a4bvFoRmR
6khvBGBUOv2X6vJDzJvUp1iB+oZc+dkQsry1YmkfM2MEnE76l6I2n6oEjaWTDsRnjkgyen3lqzuj
Sx/QUSwBJh5aPnR9CUiTg6Z2h58DxF5QDc1F2qNCdJGyWfho86h47/hMPqauCpHsLE/LWjTdGJ3q
5w6XUy+WdtuAaG3FULxZxK3wV44/5lK7lAX3DcAQ721TWoGi99oeGqYOxdRnv/TB+dIFyHKvnOCB
PqPKnTeTHt04pjamzdtbxIXYNjYG/9bWlm1G8v8WsYnlt/Hw1NUOl0tjH3j9vBQ6dbK0+S6m/uSq
sIKDPc1oa9Grpz3GT5228tPkmcxvGYEq5EpSCKoXdDEQmritxaTA30gUSZGGsN7O8mpXL3ZGiqza
ZMysdCID5EvfqOfvcpFIFQqyVyqaqjgymwqzT9vuCNqwqhCZceNrvTq9LsU8HftYsX7GFI88515H
Vk82B4Je06dFArihZq9oX49I7skFi4gqbPmqVo4W5CXzsVr241fVQXsGegl0Xxq1+5Si1qUZg51v
/Szy1MVxHICx1N/wQxTTNKn1Srm899uJk2EnRkOZfJts8HBOic9zk1x4G7f3liAeiuQRWbf9mavF
RFSCcVkM6kKRn+bXYtbT70ySCAB72tsfiu0pcB6EqgUaY3UAD5MLiqy8Q+UmE6LZXp2p7NJaqJZJ
d3dLVbE0odLQzwm9MUehwlmbY9uGVSqWO4kMw9YeyZnt8lo8CYRZN8PJy0uXez/qxaiCVKjmd1RQ
euBHqWC9sWM7iHOe0doTNTxk4u1MNDLnpsvtp45UL6o5pHUVFVGgtQ4zFbVdGzYwNAFdiMOtSk37
dR56RHJoAVii5qa/2OPgnOgx6enocfvooQHUDnOtVoIVrVT9oZVv6Zzop0rRtAfAAahaj0qci76U
6bMS54y/kaqObZBbUb7liXV+mppSbxou0LeJp/C348hugxpE/6Lvpzir+ULNCvrKEwRrmvudlTFb
eFlC2VIbjyUiKj77x3yETdTjwdm3ZiQuViSoIE3Vb9mTjxWrngjNKHGfs2kybq2ntU/jQhzy3I+M
Z6V2gG+BGBrcXwMNppuYg+RI5Ao/6EnvQnwBVK1Z8SIfO6tcUQ1Ktdpdn+nolqb1J4XGP1bGmA9Y
wtSk3wuosHk+q6VumO5v6iUNHFiuxeNwdxKdavWLCmugEQppL3mGFkaoaoFqznZHY9POOTx5MUZ2
uZkKerBBvBTt0nc0Gt1tBJJvwixn06f+xDDx8VBzX5rzWbNMDtdy7A8qRpTG19M63wm9dd+q2SK+
bkFAakYjqi/Hrjc23z2DaGIQBt3pW00r2jMihQTBED4xF7YF1UdL+4hbkPjeltFOlra1JaVw3A9o
oDJSTzadMRNdkhgh0sJqm5foQGotMwPXNQQeEN09G8QH4CXH4zIyLWmTh/IXdcqu5uJfoHT1zh8d
flx5M+x4qRPNwm6zY+V/mglmWX/A7iGirxQxQLvJBGVxWT/9MN3l204nKFEEqwi4BApRJTGOSRPt
CO1+dHOWHEINjnFTIm2t4+E8kVQVFotmbaepSzZDI+UR1qm7QLSMO1ksxSmZzeKYZq3GhGkY75Fn
/5z4PO9wi+mhqabVti5siagbBX5dmc+RzhA8Q1YRLOuxUcBNBc3k4VcVkX0SsC6BZSnDBdlbs41Q
FBxEjVLBLyOqzKplUq706thYxbZrFVqIlA3hi7V8eV3Ck2dOalASNLydtZYP1qyj+ioT+8EyzVNn
zTamj+XM9wMDOHt0tvEctbA+NYWGrnqgw8A581FGftg5mGtyjTc+T8xb1zTXKa29A65TsY3NyTu2
HpEiPiBW9tbXkAw+YqHxILviq6l7VCOFyDd4/DATuXm9m+bW3Jh9bAWxapQEbvWf6bxU28StCLqB
xkLdGaeHZHHbW1vLx1UkEDpd/IqGK/YdOuo2XTt/0KhKhxmClE2p196ez7uzj1GvbvTW47Ye1G1d
AkMMGGbe57JC8j0kHSKRMSIXybgCdc7XFqQ2ZKssQ1YMecKdgga/zxVGIsuat7pO4Q8TR1BqPJjY
AFE3orPwnViJTixqn6qe/+7s6pS4HM3jUhbXbJrdS+pFN9eCULI6ffhheEp28OZkQuA6GL+hUiLi
5ylQfLHwTIGdoSSmZekMU86hthjedlCzZE/ypfoDrr86NLnahaJqnQtHfBZYrdvvWWOKDReB9IFY
imDKUh2TiWMd1N6Sq45pel+AVze97c5ncPDyltFQx6KTVV9KFI0PJtB85meelf2wRAX96GrRIeLF
bzDALTSFCXNEXcpvyjIpj7o6O1u1E+qj11hE0+KAQ45WKrQPtASC6Yphb1L6op8QWxsndvFmU3dO
+xYr8RiQatZesrHyDkq0plCZSwawmTWS5SjzGnqsSje6UhmBLKptX2eZL4c5wnAwGA5Pp4GQkiyP
0o/H4lNPNe7hWuF5K9vXxTSuWtyoN8JzkLc6HlOZ05JGDJM9FlR4z57zqq8upHShhIHwduVIEEHh
wz2XgBD1S94Asy8hVDdWCBwuRM0iT1aCER46nCeD5CZreedxyPZoYsyNGInbw/uHrEAf/jjyOqab
gSfFZFDutQ8Sluq9ITRAZ0NBuVrXd3saaCghonYrc/D6jNhi2pca+z60eATNzrhSxlOgJHRwUXup
ah+UOn0Rhfaiuah6+iphka8t5r+5JewIJ18z8UhQEab6BrV7hrBfyZ3o/QrfgVou24UtccyrgyeJ
7Z6aH1h391lk3I3Z/Sin4YtRymLEzXBqj6gMEnP6ZTaLuc3MHkWY6bB29P1XEhPNlDfzoU0VlrxW
FQetG607n7nustS5OHdc8XssP33YpMW8x5Q2bezGgBBOHUW95zqNYfOYXqx0fjPa+VPJWsnGNs5P
FVqPR3ME4MDfGc9B0RHGpgv91siSMdNcdSnluJaHpONJ6nLcYnPw3qJ+nt4so2GPMlxy3CTDc5Hi
u2qQjGNLIGLTnJ7swX0ln+BUa3mxLco8LHKLG66Lbb/D3VDZc0t3I+qSYTo6DjYnewoBdM9IG9yP
duYeha4P2afQkcqnsUtRHlLrmC+PdlNgsQGTs7Chk+1YU/ZCvBJS9dCwMoFIIU0fxg7iWM8QUGCu
tHgWM9kexio9OJN1dVLv3esQ645W0Jj6bomzY9yae/Tpz5NJTWBBJKyayv0aTkMi/EOvyOchaV66
SgZd7e7BVLGcoGcEDvFKjJV9GhaJvaVy4ltAEPSaE86Q3igDrQ+y7MNu1MJC47JdEBZhM95Q0LbB
E7Qgv0Z5P1RQOFZQIIBp1uTDQjl1+NvryjsZNGtj9iHDc3C3kzIFPBl3Ut+2nlW+0hkYJmn3g5JY
ijFZjdfVZomPcZUEpdWgd1G3pjKLH0Npb7tcf7JJr2o6HW0WmYzH2bNfokZShq1vClPyFC30wGOh
gdL3qb9FwqoEts795jjBCPzux+Wv0mja61R6/X6kn49b4zjqY/M+GsaxtLpdMowHEzOfTxL8IY7p
ia5N1E05I0I1nEWNRV9hNmki41yJ8QBgEExJHwx8p3lc/6B0K4ypu+L+CMuqucOGvjsKx6Abc2mr
9rm0qkcsXnyoVbLRHHr1CryOTq3BCmj8MGSQOfYZlcAusYcAzOOO1cMI0IIGBZFYjnC3ipdXZ97K
i2dFz0J0TBk/jVGnuCPdTml+N0fz1GYyp8qnf7aj4o5WDnR54i8BfWbZ8fQB7W98jr0aoiktnyK1
vRQz6Bc3uoFgd2nLIZxslVK+0XiIE6paF+9jLnEW8OGLuTzAR9Gp6tnGMBY9sO3pnOP+6d2G88K9
KLI50ewZFhafZaRWVcTaT6Uc8geIP78ZJRqpunxAFn82huxj7OUdWXwKhSCOeoYMUrPcR4D1mTGg
COsIOatt2RcpKYNTlBXAJNubmvHpwch1YG3UuuYisjsX/kNhi0vHSLmoOQCCDrTGq89ptMwtT5yG
Knls0dTiMRhOTdFvEgkQW4zqLkX42pjaaSqJWOlHrwqAnUj9Lc8mxuzAjsfHwZqfkiIKnUw/ocFH
Xmwgn5IGxXvC4zSNlAYvY41SXaTqPk1w4xDyeGS3JXLB/DBoywORkD9qPIDUYqANKqYlzHvnZOqz
E8ZF90sdJbeL/D0l0wEV9mH1UU6kygyJ8wBj9KJblQvyLj8K4nuW3PUOcBHPJqdWAzcIx3kRXvI1
D/MxoQE0yuz7qmWP3YjjErJHSz08lyicHK17HC1ABX30Uhx/06klIB1ByS7yrBd3UW70f/V+Tckm
cjbziSKyPog6+qni4jIO5Tdx9hhj9F0zKTfPTj69flACcJdDZLL4ratczUsflfrGbhIaan6yUHYR
OveY2+2jJDM+SKz+WDX9NZm6jzr1kOpo7kuBih5jr2B+ctxNDCsYlEt1c7r83Oky30XK8gaD7Y/l
dCo9eSuSNfFvidSzi+HlSYvZwxWZTddlgZUb3Tpm0hh0ivzS8jnPRpRfETBJThHF7M9sWofEjLQD
eVMetst8Po8apt7CW65Nl4q9ixCIVbQtDv3cOrt4Mt1rwRmyF0hKX+aVF1TXWLkKpfuMqkt4B8q6
MYDLCsDH7apkNzLOvivZnC08dN5ySlVDu+jYuoNc9Dj+6lZBCdp16wjk2luIZEjktsj3uSiSp3KJ
sq/c0LN7MbegPvnaPGSMkRrKNNUfhzm17khJVV5MSnlrGeXq9zB4IDGKNso1Ey/NAvSXzbZVk68i
IZVhH6VrTCZZffIHjqiZGxJPzl1rsbWQ8kvw8obIQB3rbvoli0gPorLqHlrYw32dI/k3Um95sxXL
vTXl4F5Rhmt1AG7Ubbw0XsJ+MNVN0hXTHejQ+IF9Vf0YQZL39VjgCbCKqNnarUrkITRcsUljr4Xl
EeWWZsDxseUns5kZbzakETJU6dxhFXmSn17rIODqFxnSikX1Z90YzOMzp08mphPRNcYWOgFJXx15
jwiSCSlVe/bGguEi9YWiG0SlYdJNuY0u5qCnF3e2bH5GlT6+FhWy24jN/ThYo/tJ7zj3sw4KGueY
hlxXDuFoFtML0YBYPo34O6beMqznOW19MXIBaJ7a7JEpyqO7Ng2Paf8rI4CWZh5xo1K62Whj3j6v
uQaSotB+OHtTXh/mReZPnQWw2owpoAy4aogJkL7Z2qqCHCpFLUF+Ig5KSMk/5pjlq4IbpOnU8xBm
KT0BFT1Cd6EuztZx2+bU1l3FB4ijrY3V0Kw1ouOVbDsBuz166pKf6KEmdyF9gBoyHpOSZAGfGOx+
o6LqCYk9qHA6Ku3b1E/LoTBycDLcuZhvqcPdWHEBoJ7Ow0YAoYb0p/3pBdbvbRq5lwhP7hV3UW37
zjBhMrTSCeSiHoobLc5QZpUZn8xuGrk7sN5ym6C48MeGEKu0xxEvLS07RYmJ1b92PtpOb7fgP/0W
9TpqvhzDm+JYGHSQM4JrxUJc1cGpU56AHrIp96z8KK3ce/JE7lFRLev+16JFahfEpL1vW2eUNxdb
L+uaXSWhXHS5G8a1TdZhfGPFd8zdYvadYCzIINO7JOagMYBPLqiczWPvxuJo5g0BmDUpoAAdSZMP
W2yX2Z6qmwEXZIwn2Hf1znwmwkpvQmvCcQVjCAIg4sW7laVUsKfOyszEKOYrTjtYLS0W71qvoRAe
6I73rDEB0RHWJYWo4+9U7GsT9U5oUZXEezqXpMVl9NL/G53DwmqkBpTg6XPCsxyresR5HbFK1EWk
vXs21pd3mrAUDGgJzFbo2JNqHP4NUXGrtVCRm3hAYAW94caonGH01avdOr3Y/VteklKKLhWZY7Z6
BpOUf2sVcsoJW9mcvFLsxk78R7fz/0OTN3x3Qnbf/3L5bPp/2crq16dI6+o/1n/qZ90gQ4kT8b/+
+ks0Zn//TlZN3F9+salEKuYH+d3Nj9+9LPhf/1ZquX7l/+0f/l1l94wz/j//9WctK7H+bTHf1j9K
7QwEUv/nUEy/k9V3+s9f/zdlnqZZ/26QSoY4DKkkEdRoyP4mzNM0899VAAcihxB1UdOByOrvgZjW
vyMnA0/nt02NLpy1FKnHV5r857/y/1B9zBCqAeJYJsHP/y+qvH8qMXA8JHIG64BBxxudnghH/6q4
AhhXE1MbS5CfyfaN+EXpckQKUQWY7c2vo+mWgKbnnBAmwk0OjhzS/bI0V0aUj394y/4LydlfNW5/
/05I/SHja2VF/rl9RvZJTvxzWgJ84LICTAYmMNMfltdo/4Ny9b980byHnAK6Yxq81X990W2fGSrO
zfIg1OgtwXStTxTMRLax56OjbRviu/0c2OGqaHT4gYnNG7srsi0JzinUYe9t/vuXbq4PwT8I3/68
ePhVY404s3STp+Sv3xHAOFWIlqcwoyghh3X7mEV7Av2qp6HMh02eLKeceyzsyEnLKbt3LBOgVFVP
4KrtTjPT8jRPLfF+cx8/ksP5GffgV+0BndVWw5zeUxEdednnLHQNQArf0y9cWqYdkumVc7idTYFp
Qxd72XIazbQGoER5kwvrOaXloSXLY0ouZCJfZA/y0VbKdI0KcgDosbiYK9ClpL81fXTu5DnJL12v
uN6yq4xgh3Hf6qGMl7M6qT/aNvpRl9mzRCDiXVcocMMJeVDc7GmpcsjsOCVVoVigGOUB9030VS8I
PPB8PGnaJE5mrbR3dzWPilmz0Xh32WW2QVbUAUVasjQUoyfd/JUsS/FWp6hfWJhda078hWZvoM3y
AnZ+qWKHozcZ4D3L99GK9HCge8lXDbZax77gPYSX8jbsb/qVlheiKgp5j5zmZSTifGOtwS5sfcQ+
ZbA9bL76urr2UG6ww23QjRiArGRyg0p60cnpyDPnHFCI1aKzkTmotVmuC3U7FMsHui2rhwCJqv04
KtB3I+Xhns6cLdX5oRbaW63X5Dd16rEzG+WidMuvmhdLYxyRJ3Hi/QIlnYlgKEkbapuMPBg+ydms
MZNXab3zMF4d7SIxwxbvYuCiBgjJ+4DjTkscZl6rk8cy7EsspLe+GNDcoCKZKvETjO5qwCtNi/Uy
U7teqebB0NGEzmX5gRfwtUvEe6w0Jtnq8+wTiAKFYI/pvipH1l+1pVhekdppKTAIwKW6jIKVCj/P
jmhN3Ig53ZJB3rntJReYpyLZP8dJCxhhKckZlDx7rPEiroiYR/xGrNy9EprCR7XHkqmM7tExu+Rn
H+k9MKd0LmpjxeT1cBB/9HHmneI2K478BxSziw/mkCg89tmixG/kI0WPRtVHSTDW1vxVkb51NTI1
ubETWmGk6tZjWqh57iNu4k1zcp0RZaBtyC+EhJqSmnapGsP6YuFNqk0z6dWhqJrhbpD+ffDsqdoJ
q2iOAILuQThK748QPY/C7BfSyzWv3S99mn9W2bz8bgl92UOEMJsa1U9davYb3d3dpyWL6k5qF5j6
ktiPhKWPl7I3l0uqdsW9xOt1kWXMsjcqTU23kOWd+8apd/MiXIQu0JnWlewvsW9mdX5p2tS4C5kM
F4gw9Ynj7Wfe2/iMdKccvwvduJBTmjwtDYNk0DoVqkttr2EzS5BFTJ2p+IbViJ+tpf6SQjaflSo+
SZy4KVDlJ0j0ZFCiXdYqwgeJSFk6pXmw+o9q5OzC8AHKBGq9lNNrXprRvkOA8eZM2lEMunNfqjd7
/XrK38oA/WOgFCz6WcnJ1L8Y2rgg7nD3UzFtCC6/aIr1Dm2WQwmnlrNa13NAWWrKXfNjBkvdCbP9
xVtihAWMixIB46w1AEoDioYj20/HPKxy0W31CUWcOA7ttEUbt1TiRsTN3tCycMD4gXYSPGERGPSf
I7U56eXOgq7hpCVfZjC/AIFkILAO1kBxZAvRDzL4aaYfXac8IkZ6a8jlMEiOSuM3R0kCotIPkggC
4s9P6bRsG8s8jQgvF0SIzVs7nOyZjgAslzZRKglraagj9rHkT0lmmj/kAk2G8txylGjadtT3xHb5
BqAliOBFd5Rblh11IwfKcsIOyqO1PhPEr7VMSC1CPa3bDaZGSKo2MYJsEiW22Eo/JD2yF2CGwm+b
fUx1wGI8MSMFZDP4/fBbyVl0Z1LyyfaAc8Bcq8pT7CJ3MYvVt3OXZrdDGuXtCIjaJpjNhkUhF5OT
HCWuAwkNmVw1QYrONPPKoHBqXzOwvCkOOgvTT1WwqtH3jEbb2OtNQ8tcMT+vPm2Z3bLGPBUIfovh
uUjSL8P9tmvoQJINWKGITgqjJLt200WJ5idlajGiE1wcOJpyT/Q+XIhpuEwIEKZYz+gDKL/7kqjS
Bo+Eb42g75XGZpP8Tyr21U7xD3c5QxRptPYaMuyQTOsR7vjXu7xpJ6WcKz0+NGLdXLDkT48czgJ3
tubym7I5EiVNhqdb4Yjv1OFeaFF1sNIlrTasyNZXtB4v5XrQwF5x5rjr8VP9OYmwm3EqkW5kPbIl
WSH1nMmtXo+vaT3IzD9nWoP3+1Fx+uRNa6b+l6tk6SFGvqgClnfFse9675SWwFu9w6NCMYjpXFwt
EbfKtJOfOR3zR0PROaVTi/O27jrlvrrvv+JF6C9SKNkj3QPpWYk5rKUmn3OVMzJvyu7i2qUaoEJd
o0w45pcEn36kWzQSoCXmkp0ayDwxL8pD4Y2S6ol6eEJ2+GaWuuKTmIE7zXyPPZ3CVxHfc6GdJ6sw
VoXQJzIRzTfxcJ+meuoCZ4huC8ypyT40LwaTQ27tVNk3xHhw35CjslKrCfZ2QdZI77xNRYdk3xje
82qArKzjyssORLTI94QEhjro4Mw3y1RTz1HOuXek4ok4EMfQh3zjKip8san3cpPolkCR5LVe/1Aa
7vTUr2cqtKBxr9dzFoOv2Nd/Dt/pz0HcrWcy7nCPQNOlPok/RzbmwwGxMOd4sZ7ow3q2i/WUl+t5
b64nP/1J3ae23gbVei8MXBDNelOU651Bukr+aaz3yH8/iRIr8pen988k6pJ3QJqzi+yRtr2/Pr3k
lSaDZdX5IZ0k9FPK4P+/qTuz3siRLEv/lcY8NxM04/4wL066u/Y1FCHphQjFwn0x7uSvn4+RWaiQ
SyXvmKcZoIEGqjKLci5m1+495zvR1WiC0FK8j3VjfS6Z/PtWpW2j7KyOTbntTPdRzm28L6Y9551d
OzCChDsYnXbjHszivEUzD7O9mpCTlTKoV5UP2tBg1LXqTlhS3PQlYwJszy9WGl8jESBvKcVWge8s
wKi4pmydxKhgs8VEumm3D6nmJj4abHaEGHgivWcWkSR80omWuSXMY4OrBc4AeEfU1O5VmM5yOxph
9bnpTJp8/VA+yZbGB8DAs9mIP+m4QpjuDF+0wWQOk55lCMn8Rsp7sfAheG4UX1aTd+lNMPXpCOA8
mDEoQ9MTU3Ymem3nipFpGwvCpp6oq5qII0xLvUzlhfevKqBhFKG4Z6U7N9HRX4+ZhQ6C2cC8/nRn
URu6LHQxkfMhGL0bVd8yLkb3BtaIHW3YcDShL6HFT12uQe/gcO81QWFRaU+zd9UY09ZN6gd9LB7j
fqSda+Dr1fdV+82Wo8bkMwmBHdHA6ldzPzbm+mRqvZO2kiccsx6HeW16yR8ZHlGf9la1d2c8KmE1
+6MyeywH66yzh7VEzNsGxNIDC8q+0YEdhcwpW1Xxx+XPblW5WKfdzdipPa5ULyh6eBGkl+YboGDF
hdVHj0QU6PuhtUDGdFmK7jtnOOya95AkxaZMSFqL6DGRNqZv2fYiKJfhjbSWZjOb/AOV/dkRvCDe
jAxCx+j7ucPtiag/fZaVLpFJYK3MSqz2HpKyBftMwJ3nkx2cnLksKteJ7omP7eXRqgcaFY75UDXF
C/FkzKEKC5OE0SLQ67cusU2b2pnYE41tUsuLWZf7USvZK/UJKuFp6qhvptb6fTbf5jj/Ibmyc8er
ShxxixZ3Z1pBi4bS6zwGBbZxaAGDv7oLNXnb0pdkoKyBRKyu9BAPftXxDsDY0QfmOZ4otkuX3C0g
LuYpGQN9yiHPyM9AE+4mw77kcOujZEc+m35xy+a8FffSK0+j6XsUywuIXEyL830+bGt8UdBYNl35
optLYA3NqcskF1sWLCEYBozm7Dg+dar7iJNwNZrb0gbpo7HtQO6ZnEejRzvHhFiq8KzodR/5u28X
F1W3dRGkLeKUkchtpjwoKT7t6I0XVTeIXoxSsOz9cBprZ0yYey5X5YHd7+EzXbG+XdSZu7XjKw85
QN/sV7uJ0SzQjwMcLb4+PUftvu+oFLL+olfXCH12FTwL0CJIOL6a8de6/w4a1e/HxUf36aTfO3BL
ubiJxANw1UBLcSzLm1Jvgwm2r4fhy46DEeYlg/Qm/olEB5nzru6+JyPopz5YCg3xzbBDFDYVd4yJ
AlQLW8TLQ83Lk8yBaXdXRcH6g61haggBIpt4rXokIgjN46t7zqfAwSA/y+aMcJqAuwss7W4ijWui
0E7Gq7rKONxyhzt301QycL0YuldQSf3cpOoLkZoQhX2W6B5kunpVmtKH4K0dil3XVoh1WXTsW0N9
s4plOxvsvu1eW/jficwdasFryeglLd0tHupK2n7XIMTqwgDHStDQgJcwOYtCx+RhbGR7YkpIJNBx
EPVyzruzUBk00T3b1XZwXWy99X7UZTAZ2C/UsKvhJK45TmX4WIiFhJ3tgiER0C6jOHwb03gyM30S
iQyyhnOlnM9t+XWIml2akBzu6RfYg86iio9+r/TmM1NO3y3NS1he1zoioQkyoKVfzEWz1+bmfF4y
PqsKZa/GsNrcLik+FvCflQdOBytDYp8N7hzY9rm9po645iVU0o1tXqfyGZeQXxQisOfy1uhZtJuv
Y3kdlSNWm2+o/qB0XSbgMgmTDiy0zwNWfSe8WpMBZEG52S6rw4Sb5zc9qg8FiGFPBxANobE6CJr6
KmtqYjQNnQ53cgt/5jbusk9JSKsXyRzN755TsI6Aif8VJFJGPO+yYbgci6Xxe1aGZaaEn4rqc9FE
P1XRXY5RvJwl+XgPy9c7D0VHfZJnBQNmJgQD9ET3J3XITYMxzLNx3+GEI6j5vNIpbjsX8O3Cm02l
C4HxR0j+7iblj+wSqeizu+ZnscqGQqvY/3cLe2BxMic7VWHTXC21W13mSKcelVrEnjH42kkotOI0
MfOcS6toV3SJd4p4Gx2JOyXPmQjd80xZ+GEY2x5Jw15tpf/2f/4qPggOYFfXcSzr5Jq/Lj4cT4NB
haQRytJIWJXlPY5ukWyb2kR3NjpBUWUxBYH9cKTqOXLZg5pHszNDkGWQn45MYvzSYmeCGIXVxHVv
P77SO03O33+gc2AY7sE2k14q8tM4Hl+0CDIImWob5L/f8+TYrxKvS7n1ICJXhv+ve0mb8zCY99/P
OkZbcJ6vz4yThnturs+xW58oDXbvdLBhcqXr8wbvUZwCSFnHrFEr9tn6ZuijZFz76zb80cjgU1Xw
f6+b/b8a+P+eBPzPErb2P6rVI98e/k+9mir8vzFGWF/o/zxGOG3eZGut/8K/HP5/Ye536Pwj0SNS
ikCOfw0SNKH/xZydZ71aTXXX8Pi3/jVJYPrggqiECUFwhu2u2R3/TBIs8dfKb+A/Ncht5N//o0nC
6zebtdexMQtIjoquQ1bu+if87hhniI+Bem6wNkr5ZDN53Hlw6WGWF9regrQT/HZn3pkW/Mo/+vdS
8ff1+Mtpm7o6HEjnoGOeSXcB1M/12jJDQI0suGDTieSOuRp+U3vo9mThQqsxLOaZsW09kghprsa6
6rRuy/msG9ma8Yqz7vYi0HqZQU5sy/TvV/3vQdM7f+jrzv6vv5OASR6ZBS9DWNZ6337LTiGyg0D0
FP1Y4jTP2Bnjs9hQoHtmpc4+viVvn4ADf8nmanAgOJceXIm5hAAFWoM99GIAPdNk72WKE3dI3erZ
mbxjSWOvGQHrLwMO4PDirMQRVOIHTzyBa1g0kgVTAsfz0UqYfpxBujFw3V3StGo2iaG5R577Oz/S
hoqPBFUI2DzGwVKdp3nR5mbCKm04iFfyoqZHmGVBAzvxxKi0nx/f04Nmzt8/kleEGo7kDLaedY39
7fF1mLcNiMJQFRdI8xuO3cNDDBW73FR62T6mjPZiMKdCuzecWnhBuDT2vcpd67ujk3yE8AD6PC7g
RpRoJGPL2cZIrVIEi8kyBWBu7E+5GIxv8VjqzyqxKFJqubj3aVGJY4f79+4dLwiteeFyXDtMg28S
JXIrrpWPSt+9KJsm2xcoBi6YBhC50kt7+/HN835hIl5/pKTCsSDxfuiYGOXBK7JYdmeovM78lm7U
WQjGvdy4SvY3SaLXMQaQNtlXvY59qSUK+dQ2cuNxAFaIzDrCEaqbhZFembM7IJ9doChR6NFkR3Rj
J2dkUyD7Thybx0L8zvzDKJT1qHqT6iUyOa/HLajEzZRJE29u3GRnGVMBY0tUQPm5R5GIIMPCU7OP
SbjO/YgWzWWZNSTMOWUnz3BeRbdp6A10mB07AeXmxpxKcYmGEbOOKr2DZVhf1+2gf1XujF6wFnmj
0Rlqkgk/XOvddYtVStR55bxsZdVVWJTxhbibCQPqZy9hEk27j0Y8BK9k2CnaijHw+trrNksaKusE
m6f2LUwmfEaeXPWRUqjHvF7am6xvrYoufeKcOEo3b2GsjlDyxkg/aQkwsuDvFflTVXW1hDeqq5cw
b9wHwA/OEhRx5AVoJyecvU4IkHbqLdKKyWHQv42Gkk9YxLX8RskYyjGtMZrkY5XNaKPLCa54EQJn
RpWZJCDu7UZHgujSNdw0whL0OFQq1FbUMf6kEozbpVM68qHB60xdmQzjjNUgpzy34MatBF7Olf5M
ONulJtHQb5Yhi/GC5JGbnPQDTLEgsTBbbE0ArXRhWqd/GGXN8hlPODTxHiTmU4tCiL50rXMYnNsa
tjrtvOa50AUanwSFOAs8IF8GFE4V7hbH1GNEi6KNITWo+qouXQrnQpb4TxxA/PRIy8U0d63RdeMO
4iHWM3glUb6VtGbjQBM2Ul3F9/x5TMYBehZ5AQWnJa8P0S6TABxQ25ZfPJzGY9AgPX/KSw+bLi84
6majJJrU95zMuOiKHhyEq6fTl6YeTQYJrqeQH8IJeMJ5yVvUeKSaOLVFPspYdtCGrZZe/Mbr4Frj
JVyieGeaarmaY6QEW72LWW7TnmM/vitob5jmq8EfuqpFgAWI+sSel9ne9ekIu6W2lEP3NGnFjSTm
INlmGDk9HNbxHG37OOGINObZz4GJauQbAs9hblvjjb3oGEqmYTFor81ZdCVzEpRpUUh33EXhCoe2
OpUjM5MGzSgWu+3syvo0LgzGORFdj02BgGfYMSMbCU7sHPsl1q3lU1abFgtl07cth6gy+Q7LVyw4
29ruKXN7jtNxPv1KADGSgZRcQM6+vpKxYcar6ZT5svL4LuFAbJPUxYuH/lb/yS2vwbx2tQUlbR7F
zzmLGTo2Bp2TbdfnsxcsIFmqLXhEbMvEzGnncQcKEO1YiEVtKvWFgS06GryNQ8lXDkHavLCtjA7U
QHg02VgmuZB+V+RICPtI17qgmDs94hiBs2tbamvkRtvV80tqMHXY4KBIboiZB8Xf9S3sxaQt9HFj
u5X9KLUB1TKuWTygZSVxqGN3NBmeKO87fXb+2DBOtE9lR7+pGGuHLlpNQq4/1sVJTUDl3fo9m3vO
vQyYWZmGJ82svS/twkcE5ySpxKbHeU4CEOsawD9ytX54bhcvbJ/6eI5j1qKB5c60+uIYyS3JvPjv
iIaOqvuk6zmpJH2FRdeYZXuB8IioLK3XodDMdmPftuXIasBkIwOQ08bVg+yWrNikum59t7qle+6o
Fqr9SOevQ3KahoGIdDTonTGsNigH24WfZlh/7DJhZBR15dTTC02JCsldB5b6OE76wMRKhdcZeCKG
5qichG8hpVQbYlZZnkWMdxnsHU2/CVLsFzk27icIQnq3t7BCPXuLgy7U6EaVbcWomY9w3aRNLDlC
8i2A2gUSLNrpS6yjCATKpc1+0NDzLvkS6+d4mKtvdirbMbDom5KDIRw6K7kshvNpGLX5nJopvtZh
b0OEsjGUbliSre+LpRGjkmi1fO4zFGp+3Hr1ddopgw57Gc0lVhmhX4rezYmfoMDJdoNtcf50ZnNy
f/I4x/Ju7DJLBKFpmx0IHZNOUNtF8jvqAeixDe9NMFmF89BqWv68xA59tJiEkcyf8rHXzyrOB90K
mUdkymBufATPmoXsIIt1vZRor1mtnaI6IZDEhd6sI7igSWbAGlVeM629OhJKRB1a3wbXS2kmzHwM
YBxtlBN0RlfjiTtRuxRDscYtFlVD5FZKHPZm0mftFPDmPG1GNS0QRkRlVH5ca/SFyewqL1J7bPUt
B4gk5w+CR7CBAg4UsUVlou2lWWXXKgOOEagGrDR93zB8mKlMsduXqkpRd8CUZ9MCNYvTtd4yOc5j
5G7h8mIjL423vKHzPZ1LsqAm0J4R6r2hjnaLXRnTRlW6GQV9l4NfoHFfdfBvMmUg9C1sFcylk5wW
YUtH1Cky58V1MCixB4z0BENzZFknnQeCFM9WXiCrIW67RWqBodPIm8/KVFUcJLnDyA5p+VTRhpz5
KKOB/h8NveXRsFFgbQzybABXzI7xsxiAYPkSlSLzMH1hOe3J+3ui/a6lqEsr95vwoji+WEanfh5E
rzDhR7N5ZxLvgqQ0MdILaiuiKWQ4iG+OcvQfNizWgCSkBX1LO4Q/UQ8CIO1c2TMYL6rwS6NLnoWJ
a8GC5p+FF0D5je8GhPNtXi7VcwEm+jqMJ49E7cxobhheyUutmjBOAPt7cmxtunETDea2lYQ0sZNJ
77YsMNmuSHHRZDodxMyJqtOkSpG2OFU6+soAvLOJEIj8qOpkebKs2PykVeZ4LokQI99EtqgYoWK3
T8AgcLUrBFtBERoIH02jNNuTFBLVl3ERae1z43TGM46cfZG6/Rcg78vXqfcw+MdqyT6he8EwimmU
odGo0/gOTVSTF8py0kfTgmi0tkHbnVQZyWzY4lCLRgN1LnjzhA9Lz/L+jDFeHflYj+QSAIzOcp9N
d/4Z9kVBUcRMG3zUoBh8Ek4l7pdqDo1AFdhtVMXgNmgna75KK+WhUc2mlWjJK+RxHMWcRod4LNEU
oMX9pMaalVlOa/Nm48QWORitiFpvl5YhiFFODeHXXhrNd+hi2Sdyg3F85KInb4eoq/ahQGOcnoR4
fh95aZ1PcT0iQunzyMGo4kwaQgWXKFjKQeWt3lQbLVdeJSpwcIQJGuaqi7Eg1DVpY6C2LUzYeRKf
6aBbTxVe+2SvpZqRYBaQ8lFDfcvOVRDr4SsNtA47iowvZKwbBIQSRfViwFoFoa83ibeF+ZS+KHdq
LSxsM9R8ZVvQY5OC6Yg5M97Ykrbh3em9sr0Ts5Xr1E+32vsu5F/0PS8eH8SCHw8Tx5yi+kiLpxli
zx35Jd73utDnT8JhsgxpOCGMutTJygp4aAtjOE0Pn8J8GEw85JC/kE1oQL0TbyxviQekA5w7qKvZ
qWLjWsWtKfzQJcVrA7CJ9d0dovEhKW1kvxNeXw9qfM+QWFIIgAZGtHfTpBElmq0QAZF2w5JEjln2
3cx0Cr6lm+vbWYQSXZNYSWINcpwNOkoyqagIEm8PVmgt04oxVNsM37dHWle93KRaiEkFBT/pK7aI
OXqQY5AgukBttamjAWpaBITIrvJ2D0BKbk12kgxb02yfVF2Pic7u++Fmmol1QUfQ4nOBgAgVSpct
0Fx7ZFYwSzImb01LEKkaLjEonGZYxA+TEvFHG2so/fB228ymIkVfYSpwFUAbH7M2sMiQGvEWjNO2
NbsE01Ce04xxetU/NQ1sdwR5OvcUtJf6oVwgj1BrYNzWabasONoiwZFWiMTe2UOPCiYqIRVBZy/n
xsfJgOJlhsX1daAYwn7LYGTwPYOVGa+dANSeN7Fzmao2M2hSTxPrABUhXg0d264Gr4E4miU3Ul+b
df3WTMLZIuFSVQYCm54WD0lHxBGNSnWXjoGi34/I40CQ1g5kYLDfU5XzT2/CBlLWJtSM4YcdmUbK
sceCEm2QPMdkrFmaE4zFTY7iAIoBdlBHQDKwQQalbjFeuE2VYbih1j9dGfnkI3FQPlXlwAsX5rV5
12NVP0PoK77gRVOcEPg0Dap7NT2Hq/EVJ7iudouiHqS9Ustda6mOmW/MVr2tNXO6DR2NsJrOzpxP
sw3me0M6GMYOl/iCcCtoNhHnQuiE7WvUBZWvp8N0Z84lK9vCBPkmqhYLPltHWa+Q0jDfKIqfHmDF
bxm0qgnW+1I/AVbDTxE7aRTv+ZkM5ypV1cVt3xbGY9/MieO7Zow+DLlqB0+iQRKzgYPGlxNVep9t
4S+E4PeR16kgbOvlS9s15nQuG3Q5O3Ib8fJCFs6BH6asxLmjIY5rZk5zE6+9vWlzxwy3LTWvYH8r
it3oNpLJ2rTgsdSmufmszdIDXE3b4zpvBFx2ZpwD4i8oKkGNM/qMhijQZpkODO2X0osvPNIVBC4H
Ot8ULizImxEeyafMim0cn92UfVOIDi+ntOwuCJZjCKhUYyN2Tev8aXSa6XaMyCFL3dXeA0wgzM5w
5I5YFqGoVRuySfvLJVrXlDFMR7GlTloPKplLTBmHTncv0es/eQ723xN9xiPaGe303fNmY2bu3vR2
0LpaEiFhErQUPMOKXsze0HlgVVn6NtWR4U/KzTt/yHGpgGNauKFKaA5HZUUaoJl12Mr5m0h5YEck
15NOMJaSzrPck9hECUrBbGZfF75iK5i1vrjIgbHz4OIhuZLmYP5Mm9n8QfJmc+4mjjOcULxxgpvw
njGDdqwHWUasF3aIaNuv4zK9nikWPEL52pzxuSrj0wbxv73BzmCicWzTHogYaXBPc2lBKUaEIs1g
aJG10puw1nloxIi/F0A6adqk82mlpszkyGjr1m5IFUPcKmlTQDahAaaRnICBnLfFhWKTOY1GDGbS
8auiOGXtSQbOyZrLdkkJV39DCJSqwKqi8SozsgWKQEdUVTJrz2oqtOdcp6vtmxM4Ez+evdLAm6sM
qgJ2ToSDY02QVZb2c7TjxFh/bUryxdfvHydT3a1utb4uIveKVCP9nkgHZ2aAOmJwpz+qf+8m1yww
G67HZJje4V2OTjjyc5E7kM0akT5Y3Wg+tnzE02kB3uDHDK/qToEhi3yC2+KU01SEBA9FjNVtKisk
3jpSnEDIEZm184xFmP8Yvu6DoVuFt8cpJqrAqHqWlJivANie4GJI9uYhOx2Nwb3wygwVRzMw9zca
4La+acaINrqyN14cOy1ILKrMtjx1LIe0Radu0rM2K/ua1bcKMZxXuUOjP5x0FH6g9vEmjrTcCDtM
O5gYno2KM7X7ImiIr7mifxxjHDKL2dqrbmk/h07bXCOYUsRJZ3VM2lNulyYMPTo04ARl8x2PL0vn
QrGXbopJ72+LJdLiAHxw9ohZgpNpMnaecdrwMbPHMD+n/dHXGTGsaUspiZaG8+XGagUww5nNZgz4
b/G8j2llvSSiGdiJulljMyQz9IuMu9JjVGE2TmATIDBC0yNvgFdSg4UiaPT9HOfUvVgo7dsNn3Xx
whY34fsv0BSsLUkYRfpIXlOpQGIHpJVb24h4kTIAnQNqhmWJ9KHEJpkU3xaVTZRKV53RP8E8lRkz
CXo9B0qI2QQlXZCZhIB6HugpwJbBK+Z7tZdQ3k+DJ7J7xLgpIqFeM30xOBBTQX1zODLc3vQjYyB3
h1Th4YX9t++IDpDx5ZShMT8tqtQpT1MyQKmAYLlYK9CTlxJsXXSdV+n0+N9WUQq97GDZKbqIN/VA
BPGIherqv8sQniCUGBrhRPTmgc6mfdLk9Eh2HzeN35kqsFAblkVbwFqzql833Ocs5KynaLjXoA7P
INuTOhTl6bkAKgkdBGtd7xCV/fFF1z70YZ/aoC0nAF2vnpuDYZJB8kgt+ATo61G64nHBWJ8qe99Y
5YsKxRy0DhtUmDn5kRa5WH/Omys7TFIM7BXCtNfx0W/zBV0L12ZKuq7VcgQXilSDJjDwrXPSLI0L
bZI0BmyEBU3d9OcVrWgdGqxbE+YT1UfuwuoqevPHYOQXFjuKw/T4oF1vtQVN6obboDtZfZe1Ux5I
4uUC8sN+9MM4XBTgJlD7I61ZtG44HcwGUZIJgDGL17IVSe6OzAgZOJWjbpjNyNMwQgBRGaX9568J
64bBDMqStpSH981WTRuShAlGLwOsONKKuyCnvA/a1MmuVKGF9xip2yOzvPee1mqSsnTGQbahO+uE
5benNdhJ1EZ9ouAmjAh9rFmk/ghQeN+YCi6WhrVYSJXsciYGQVJOhCnlFgyDCrvOx2/s27Gi47oC
kYQO4xKtsfH6L8HJ22KOsAilJuLzLFG92M8JalRb75YjGfXriOvgFWUC4lkehAvMYubByE32jY1U
m+3QpOl7bmZxhYa8r08//kHvXgXIPOOpdX65Gu5+v7Vkm7YCfzZxIhHqohyy0X1ZZc2RGenbq3Be
8VhVTJenx+71+iq0mGnWN5TCvUJ3XxohmNJ1NiX/+PFA5VrvmEFAKUaLgwWlBDlgjHFX+RP/0Ila
f0gVmXSSuzn580vhaJHeOobl+YiDS1kUzY5OxJuPlEmda1XonEqCVreNwon0p8/IdXRA/raFqMSy
jfXu/vb6eyKf3BYXt89uaEA8ptVAH7E8cpW3XxlCBkE9CpfYIzTgULdiWa4m84bLgDKatmlNd5gd
1X2ZBkNsMQ0R452FU1ACX9taOaTfvq7ou8jQPvLmv9mLXDpfwqai4H0BlHlwayMHdGpvFTVCS3Kl
3WHdlcrSAtsLm6hNJoOAPU8c+RDeLMJcFEumhyfTANhgHUiEnJHiJFlf0XI9wBrUkJtQadI3yRnY
tNKO9oPeuUGeMNj4+PG+d+OxHyJVIEmCtAH34PdCdTYsLeH3xibaQl2EHqi1WHICxgaGb4x8HA+E
aWo38rwfKop4EvXwVsnpyDv93o3nHdPRS/CtikMvqMA3iDWAzl5G6KOvJdVFka7zxpapXUTL4mzR
3ebk41//9r6bLt4wk2WBRdVzD1ZUm8M23mg6c2z1NXpUxHNLp1tnZRp5fuhA/XcrnOHxEJVHnvg7
9x0G96qZIWBLCqqQ199VF2pMHmNiRyvbodVVNPU5DRyO29DvP09dkwUz/F6ACFm8TYA/b6PeLAJm
2NH+43vwZldh1ZLeKgpCT4TE6OAPmVI3g2/sVjxnoPXwVyfO0pTpKTK8zceXWteKV7sKlzKErXMV
ig1LP6g18lENsrMo+LPSzU5Unodby9Dn7Z9ehbeIzwlLnbNWdgc/CChFbCJNLaln9WYvkwLxtEak
4cdXeXvbbFYs1ipPAlzQD7VPnRgnN1pWb1HNOXKIi2wfmxn6hYH5/8eXevtl2PiDPcN0iCP1kG29
flWIyh7i3uBSWhPrpKDVpga5BocqgZm0yJaeRlketdnlx5d9+3GwL1MC4Ea3WAvdg8InUY3WlhKX
TOto2W62oL1NeVheDGKcL9oOMGGBfX3lPB/5Nt6+JuuFKQcciYpNHipCBZgfohL6ynfkNH0CRhIH
M2SaI9/+e1ch9JeiwLU8nR/5+q5a4dTWdl1UuImke0lO/eOUavUR7ee7F3HE+isQaknnYIEZekoB
vc9pzxmZeTIKld8MCwGwHz8p8c7LaJCsgtYPE5rD/vn6t/TG1AxFGQJEcnrzyhgHponURBc0kPBp
MOfeCEhkO7s149ueYAMI3X2maGenMogBBZ7gKcHR2U7aQ2UN7tcjf957d4G8GqSpjmHqCFRf/3ly
mBIZ0unzQRX/1JNIPfW1urNHrFGEIqdnhNARpGH19Pid0ekJLsCVIEgFvLLJG8MjNjETFOn45eO/
670X3PPYAFBHUX7oB7tu4/WzySAZKE4t4NVXCSObgWw0r7Czs0UNP6K8LHZi9r5/fN13npa5vhKr
RpMhnrv+97+VVLTXwJ0KXorMprEyhC6dkZCB4qgXx1Ypsf6G10supYy1Sj2xfa10idfXYnQ5aItK
EA5lmOaGOtdB/8/GtsiRRXVzppOYmXhXVVs6V0RHYI71Fu3IuU2ub/nhH0GR4ZFWRaGPMOz1H5F7
RMXReil97HShj+oSEByFx8bR22Y17KanYgYuysBi+lprnXw2vOln09mCAoR5iJJafJ25bbmNlXJu
0JwupPsVyr4n2Ie+WN1oAjVDPUlfESpDgz4BIAS76JgA9Z0XxkLvSgiAq7OFHT44JoWzXoPz9JUw
+x8W2IK7kMYQfgtwcYsTksqDeuASq86xY/r6mA7uoOWI9QyDANLC5Pf6Dsam3tU6owK/4Movo4uZ
Skf4ekcZod+Rg33s03jni4VaYrOtWegGKU1fX69ESiT1WGLeRUB4R5XdX8+laRwpPt/5EBzuJwFh
lst2fbgusMMkqfDQFpU82Hu9NBQrVpRcu1ktjqRpHfA/EHVSCjhUBes+SkCYdfAOTp1lssI0hd90
IvbFyorz6rk/F4OGOIO8RgBRumBcrfOtJLLeN2PxWSThBd2o8FwO6sji8/YOO4IlhwbQr7OiebAz
1AD9s34osGRrIt2bpMCi3imiI5/e2/eGmgEpJsdelgHKldfP0ZNk0Rh8Q36UT8mXsqFROTTeeFIi
072qSkYCf7q0cT2LEg/JKcLzw4BAU8t0qk2uh88o2bVYk3fMmMNdDLT1j18eLkXgG/sd6BOK+Nc/
LWHYl6uJDBinJ93LWusjQHsTnmo3PXKpd57VWiIjp18PaRTrry/lZWg1nJw3ZsiTamcVtgmAUmhH
rvLusyKCkteUIg9Rz+urYMbWs2nkB4VIZ3hMVnNeMunwu4nsnNDOhiMF0Nuvjzv32/UOtiFSa/TE
bRS/qumXe2W7sLiEnu5Ajh5rIrx3KYO9jo3WsIRziLohhwuYH5nePms1jG8T+B80tIaAnsg8Ujy+
dyk2OuLrKP8ZO653+bfNNZJjPYkBqUZad+bp0GGvM6YCupreacHHL7t4+8TQwNM5drFO2zTm1sL9
t2sBCUUT1aGWI9tQvCi74pxupu5NbUsjJbQETxwouf4hkwsCrpYs57Wte2PHCqqeVeMPLFXoBh0C
c6b+ZFYFuCmOkY/evrzrH8lLJZBle5ZxsNDoHXVj3bPI2lNWB5MIQ0Jcpbf7+F68ve2upJC2JQUV
x+nDQxfjaFpHuG19icJwH4dFfqqA7gRmZv3DHvuP7oq3xyHcLpJ6l3147bQd7E1V0ts59oMc5RH4
INIiQufz5CKsmUU3lUTWOoJEGwyjH//C9542jSl+IomFnNi9g+uGHkpak2Ia/upoh5syIvyFa3Un
gwjPufHVHQ+/PeNVX67kYA7ncwYFIIa2sa0h83fAg4bkYRLZjY5s4BOo9n8sVv/xzrx9CLRibJu/
kpYqs9SDvzDyuqnWOyR1oAj6e02Pqsseuz0hytqxht3bVx9oF5sXnhMWYE7Zr199VWQ6Q5sk83PN
84APZ/DXkWRNeE7n6oawgPnIx/b2NfZoLvIqCxZInSb46wumNfoDVdMqqYgreyD7YL5zG1K8jyzC
69/9utCisDMEK4jDS0bK7evL1BZZzm420YRjkHi2TNj+jZ55HqppFyhOV6OPGUYXpDDzx42XI/76
+DV753dy1qdSNmmQcABe//vf1pSsXYQnC2YMlNEQFaqeANB4iu4/vso7bwqVJCC59Qzi/nKI/X4V
1sgGtV0HATk0hrtuHm7pzBaPVs5W8/GV3vs9HuYTMGdAl3hTXv8ewqQ08m7Iucx0LyTaoBheHN2r
P318lXdOwHSuaKDSP6TQk4cmy4VkepLfCYybNAzQJK2jC8g6F3P2HKZBQvL81gYzGpiyQ0YBmXc7
2eO3zmrdfY12d4f4CyF8One+oM/9f/FS8VqtBzDCTjk8vL4HyDSJohxbpElJ3F636IH9MmNev7QT
whG+Zo7idljuaps4+55W7ZHrv3kG3BfeGlZlCPc8iYN1gcWxIT7HCDdpOmQPMWTqS6cNiyNXOfCe
UmJTWlMf0YVYO8kUnK9/ZqaNecuGTAIlGj2wmxAR9imxgwAecmbWdpa5J17qIgGFG1tA8Vi+mpBH
9hk6862WQI9utNx5iFEXBL9ejz/ynv7PjKXX9Y/ynvjMHx28yv8P3KVS52H+Z3vpDaDMrvqvu+Rb
9Tuq8te/9Y/H1Lb+YuBBWUZRYvH/Vrfi37BKzXb+osG5Tn2o5P+ZM/3jMRXuX/yjGABJ0qWk/wWy
/MdjKpy/aNBw2OC0j5+bee2f0Cp/LXi/rcgWXWm6dDaLMmNYNvyDt6pMhmjIU1gUVWhr23rpx8Bs
C5T60kGzC78MSg1v49kM8tjV+/vEgIVbG2l8lucknmVAt0+cBBA5Hg82KSgyF/BZXuaq6c9wPHiY
SdW56NGDJdrgXUds/WcKseD2t/t+8/cf/F9lX9xUmLja//2/DqoWi9poPetxoqZhLJB0vv44aNpy
mBQ0C/IqbNAo4iIpwuTG+j/kncly3NgWXX/F4Tkq0F9g4AmAbMlMMsmUmNQEQUoi+r7Ht3nmH/OC
VH6WsvTIeAMPbE8qoiSR6G9zzt57ZTLNjqpH8x0j33z/mFejPMe0ljK4uRRwlyr1Mon/MpcEhkQQ
0pQHJBMD4dXs9E0V+Zcl5vbn9/VvFx5XA8w/DnQ1yHcI8yLLT4OVrqdfUMZmLnGN5/cv5k/H4GqW
9FTeLv06tbTttCgP2yhYSaWEjmnAkSG1ZDK8f5TrvsxyKZQIFBzGvLsUba8uhaxguZjLTPJqJHRk
vac3iHme/MjY2F19Yav0qW6UlSCmah3Pyimzxvv3z+BqZfXzBNhVmEzwtJKvFzomnD1CbCIJRgKw
x2JIDnOrVoiCWoXUisH+aNS+qhD+PB6dToUtO8O3uLrgyJi1Zs59nzwUcF6EWr2GWVCQTozfzE/F
XW4b6I0M/WR08VtvVo/vXy46Ct7CXz9w7vhiYV6kHVREhHW15NLyUdJn3Y9Qi5d7LGrHlHiTlW7G
b0FXzqfENE7ougnLXiiVtUhfUeW+aVF6W6qkfIfAab2EUPXFOhGutXDWCaizjvhqT0BpYe2YR8Qr
b3KjH4kxSkhcJFxsGnCLoZajywxcbA9nAlKiogCXU5VvfSpFbi3zH2SHp1mjfJ7P0aOhVF8S3zw3
ln7C63KyZI6si+ATkS2AB4z4VSzE3mquG2852tD6ubOcBj0dcG25OA8FafxsT09UuV59RUH428nP
gLBtUrf4K+TzxqPsj2AUaIY7aUjD02woa4Yxh8Kojh5jUhMPhfN80kGEeBHBWE7ZZ7eEEJ7ixsLg
tVyZGuuHqa8wJ1XLmBdJCaa0YdzLokoOUdKQh7bolEGTEYvK/nUAwuLBz1VXxNwdKw3jDz7eZ0QS
+VNrE/UytQ1eRYU7J2WIE7HCAQzNG3uj+kjf8yp7NVNxHHuQ5HFbbBN8Loc06WzaRhZwC3N0GMPn
g1XqvSvCsAT1QxAPnq/eY+Y5KnhDF9gXoTmSIPBHaCeA7q/JpH1WI5VkJNFc/CxMV5ngFJQonz4t
z9UXOIlaAWlhTMM7YleBwVJa6EoLDXSRyV5Pq2ylI9V2COG0QUJxk3/cxlGHR4iU1/Io/RHgFmjq
Si64CZNW2Otcye3NYrB0kcEesUPYGwN18gYYL3hGUgl1FJ+ulrTlWla5wYE9qKtGCuf1QB1vWxTG
CfyXcVNYvArjPBo3A7chNOH11AlHimE3H/yAxGFYPiCbk2oJ7+d/fQL/VuC035CSXtRQwDjh3HFy
5OS9iF2ezb1LotrL0Ktvpi+dq7Er12HM5yrP/MO+CnGOBTOME9z5QTPZsBpE/72LeoKbYtzyFBpO
mUlCrFWM6iqCR7JK7IjcBr+5YLaWPSM2Ey9S7BE8zECaPFBF/CBRsNZi4rXyhk8Qq/RlNngBJCN6
kwiQ2hRTfWlHkaxGEtsdnMSYApa43rwemV7hxLuprZxspVTxNXJmwIH4aVqJy0dDw3TaDB3/yC/5
4+Vz70IskVNPwF8vIb7UQ59f3dmWM2XJG3vnxknn7DWqzWM4wGjwh7tKts9Ya2MHn01yqDRe+Jlx
exMRFOt0A25pv7eRWo6WR6PzmOf4lvM0whKV20dl0k7pohxDaPFK6wG+VgEDLfXri6EWtxCjL5LE
nZpE9CSA9HjywAMDzVq6qh1K5zgypwOWQXi6CW4NEFF8omL+inTFdEfLOuMnxZyQSWd6Y6Oz/IkW
FG9QJV7zgE+WreC5CRXMEQy+bSsSr2rqS5yppzoq+WhVPo58efGBbxKlWftkSYHoaVVk3FUh5XjJ
GDJmJOr7MmpHoqxKFO2mhJo2kFuHkIPwqLXYA6CC8DjFksJvNJykLEnxASIBUnjA61gr01ejhVFi
AMhEbjsHa3BeJCL1RfY1A/UNcC+ias4X38T1pRbha691lzqrLyn7VJZaheoKk5isUPCeWCHnXVjh
Gz0ECKPLdyqV4pylMvDo2MJvNXU2oKO62JZWz1cRGNy3npfE6qXzOCW8XJK9t+ErrK1iSpbySvq5
B0NM8jNbtU1q+9/lgVurjpq0knR+ypfVEyFKIAxJLntpYgOQxbLs8+1laMTsequJgkxmvJ/KRmuG
asVOfLhTWp7lHHR42jQGQeT7kOdQ6+z0PCDPoebV9qu2mRweirQNohotTi29kJYXkpCUqdjAQIF1
KgN+YhQXogN0PhuLBpaO+2GtBLP6oMzRwk5dgq56QTShrSUwBvBvy+xUQ4OfJFJwm+mcsmJ2EyjB
iZOYekb6TDvVocq4OHa92yZlAmEzipsnQJ00xginWxm18YKrJPF0JWu8wW4sDy+/fBl13bhpxgqo
YCWXz0CRxo1F1fIgpWRBetDnXoGoJg+RLL0oVdKBdI2X5xfLMO38cpZWKFTVVU8e4LeyTMAqKxrB
zgEfS58KvvAAk/yImtXzlcFai6qXL4gjX8eR6XkZnCjbjHuNCdta4tPKvr78mBZZt56moVZhhqD4
aSBFOGXi16BiWGxkhBhrmHvcXPAZlAwY2txzQfh1b3SlldymGe6Mvo2+FDkj+I8xIonMo4zf6VHK
49cgLf19GYSYRwo1WjPEL3NKek4x+DmxKQJvGY/HuVPh6UZv+PvuS607gL39qofpcy6SG1T2oTMT
7Ow0I96gIs+w4/WyCoiJD05liAPlSGZSsVihjQivtZZk0w019eR2GgUbFdq6XiFj1eGj26lJ/xg3
RLqpEJhh9BrjvTowhzRDMwLXYVhnRXmx8uUyVZlYTKjSSP2r+UsX2XAMwtco4P4ldfRWBvxrZJN8
tMsC48dyIVdqiNTJa0WuOnMW0cuGhXDj/ZXaVfdzWRejYkB/iwSPEv21lkHL2Orl4xyuUouxyhTS
GXwK0zYLtSGqVTLzReSiM/pIomYuO7zfFojUjYhoQKJF25Vt4NUCcZzypsMQCfZS9HdhJLy2DfdU
m09+kuJWUwhnhEqFdQ9bFuuRg9lKnxVRXWI93IgkJ45ZZz4HIMiSLQEEXFckn1TruJ4fwbzj8GLj
hj+72fmt/NWwWsy5tHLZ7T4aZX0D/AQoz2jsQyn4BMz2W6ymW5zLoOt4rfvUf8Mq0bphFu3NoGKZ
lvbj0UDLtsf8gCnRZ+BGe7UblrX7EPHRLO+cEaPTyBl1Yg0Kd5YyQmJ3uptgBZKaGTFvIqVi1ZiC
fYqGZsayRMM8K5ORUOtZW3WS+oFM9h8bVBMdmooAnD02goHrcCUUpaXZwOT0TJVFSI+S26VmsJtF
8BaXjJ5MrG/vv1A/+rtXD1YVcDA47KKkutb/qp1GwoVP/CXU2RH/XaLvbJ2lrRZSrqPL/9xZmOdi
ZhWSFjYIJY7LcpKoHIiBdq+S8cAGQJmZc5c1kzywBFqecs1iYNKS1zFkKs0YQ/rc2k1RvwjF6x2G
n7eqrC9ayUqnm9nXxNoJLZdN1ggQ5ygqWQUx7athlK76Vj+pOkvHZbkpzawcwMUxXvF1kicCQTNl
DAgRZ7JqY9PyY03XE+fizqp1JmTkPOCR9ZKERENl4Gk3uXEsZ/4lGyn0RkpzLmh1kDE0xADfAubk
2Wca/zkzsucKBiaGYYK1NOJDTTjF2oYFVjKwZszFOHIpSgNiWBZ2pF9z0Z1J1Pmy3NKi6pKYM65s
an1E4hvzT3jHf1RU+/8x0I1i2S/v+cKd+ZsnsyTS/bf/+hh9r+uX/3L7vci//1ZzW37s75ob4W0q
RWrC3UC6WItW8V81N0X7CyqiTGOWHjqqpMVv8HfNzSYNjp2yjQuMBtSvsW7mX/Qqllg0XLvIeJec
uP/Fxfm7NEUW3r+t5lyVjegHUvyg0YXLAHnaP4R/9dTmJP5YO1xdyssE5XSilN61r7hlit0vt+YP
VbGros5yKOqEmqUpggIV5cffK1SNosRVRZQL9YWGIc5mjct67YMy2J8PQouWviQyKPmqDKaWONyJ
1tmVCg1JhG7Dig3I9MFB/nDTFDRu9Lh1ihh4Gn6/krHTLHiM5HgTrvLNNFJ5W6jacBrxXX6gUL++
HENGO4s+XZUpJyJyvaokmrjOYOMVu5gZu3AwSiWBy9Ks8f6zR/PzMBb6HOIFyfO6uqDWHOxSBOWO
eAft3IW178rYxD7QICy/5JcZgBaXid9rCTgEfYQC6Kr4FCNeHadB3xrZMG26gVgYR2vMNvUSzmo3
aeVHgXn/vHkoJJnlMCiadIrUq7WE2th13Qlta2JidSmOykyn9Ud6zD9dFZ+2EDZOJSAcV/0e0S4u
7Ezb9pEOuMeofEceSE3QJVzgOI8/elLvH868Li0vSB4IDMpWYvW8lmOVeJ0yg/U7d/qacaQ6vf9i
XMv5lodmcBPRTXILCX68qsjPZkMuwphv02nIvxSoSF7LDrgtBmSFhVASKZPPBstK7kezNwOWZDUJ
GNLY1Z/kAM20h+qyr1mypeK5zIguwDqG22GbJzbm4jktzE9NVmXUtZqwAY6byP0L8RyGdKpHIENb
vLSVsnr/mq6/XlqtDHYaMl1WN3zAS43yl0p5a2e+jqFqS/aZQYj4UB8QBevbCfP77ftH+ufDopmB
FpKhiPEIE+DvR/JNqyaNpNnmQUt4uBYIKD9T/32iaERs11yO/+G4tFwZh2FtZ1I2p1v/+/HSalJg
tNcovgQLhKHHbG6R25zKY3J+/8r++WlxJBtXIy+9IPTyalwa4yY2g67amjPxWU0Opj6lefPBJuQP
B1lGcCY/Zgzmg6sH1SUgnWMf7DZ7rI0uMOxGQ6as37+SP7wNBlGT2MaQJppsdX6/ZyzIJKUT2ZYY
NewoY0n4fUBkX1wZ1Qfhx388EgcgwPNH53q53F/eOyPAkyKNxTa26ug2Zm+LaigvV+lAKsn71/Sn
G4ckgWYQ/WOUFFfvXUWO/ahI2XZSJQz2AMYIJw27D6bzP10O0mWBrhlnC4mdv18OwX2V3IhkO+Rs
GAbDBI/cKkwhead/0CX54+WwNFENambko1xdzpAFU+VP6Vayo2lTDFrk1Xr2kUX4aku0CDC4EnJA
6dnxuV/ru0x5LnStjbeFsF+MMp0OpehKIr1V8wFjxPRNKcfy56L63669/nhInZmdjietkms7VigH
horTbpvMFXlWIGvX8gBx0qynfDtNbUnCgYRn4f13g6UWD+b3eZi1qIZ0yAa9QbPw6rMSomsDjL2b
xlQCi83JIH9tyFsPKfQRy+2hIlfJLYIkR8eibJ81uY5fbWmpWlEwb+oVK1mZpPt8uJuGhKwa3yzq
vTma9UW2rBgCGUOQTAe2LOGy6o0PBU2ZrVWYNPYEDswm3LUqDUucmlDVjwbhDt09NbU+WpMTkjQP
VNRIemtx9AgvnWl5O7avEpxAy6QPX4yYFIYHNQJC7ka8NCCKQdrdqQQtvJHiVxFDOnG7V7UvFWdp
lNg+9WqDPJy+0lamvYbIZwzlg6x2slg1FTcDolA27DVSL2AvWTC3Vg189BUkPtjJ7LWsY4E/8dnU
kJcQBdWruxzH/VulG41ONE87XdKO6AsvThOL6MIqDr5TmSKFqemg4WRGJJJ1ECBU9KJQnm4tokIV
Oto+GWxLkojpBdlYVVu7JJ/KKSsyJd0ghO5DMGliKaCZJgbxKkaK5iWzhWIk1cUUIzEzI5VQSdik
K1/M+qWXQ4V/QunpLWym5EjuyaIw1Vr/sarIyHODCM7vNAX4HKV8VL7p4HEkmiRm/ywHSjmvFF0d
D03aUtHM7XwCwFCiUSSxLI6dLsx8iRSqtLoBzSeTCTkUvoF3MW/NLZvYAsCZ3cbUCSWDPv2c5tND
p5vdsz0k7avPBwadVw9QUtE168/xJIqHsPSHEDH2mBkaASQS5lkq3ehEll6adduLOIq3U5MlJ+h+
hXYgwohqVKgoxaa2xlRxZzqrm7qszmRwpRAVoWxvygr9/LoyBpPM1r7pUCiOoidxbEBGpizERyJb
tX1rJclnagzzlzTIlIM1jnDjbBjAKx22RLNihW9MDlyA7BxQZaJjN1fikk2E73iCGT1yu6llJ1MS
TkKtL7ZtmReybV4nPxCw2kMljTwtNqOXLoyNbw2cHMW1/WCaXX0RuN3AP+MTp9DZ+A4Os/QtQBQu
yJdLVeHFbRa+zCMxNrseoVr0qZQa7jadusmiGNgmkaendfxoDJlGhAl7yZaNGwVvt2NIoZgkEzjs
WqgBIcwY8nwIhArcgcQy9kZBXo1e5yvj6Nl6LW1YD1Fx6/pQ+qwJiCae3wmTNJOxSlUiO0ndWluS
vwQk4oDwIpmKdciYBjuORCRILmkkK3RdFEn2Qsusn0ylokQOKbemmzil1ue0ykbI9eE062ubKLtw
ZfaJ/Xnq5LH0NCT4CbwmWacKJQdJ64Vamn1CR4loFn0QbYwYq9O4qsIw+5qMU/SYRrPRrJBmapRY
hMhST5iZ/pZOBRQHjHqk981ZWYNm8I0KXi/PIiDIzIIH2NPKI8IOOe9XSmAgHKYwjnpHJhkhRZTV
qPTg8FdjWDHDvvVoc4xfYzoF47qMRD+79aROdIz9oIZdEhrp8Hmk82jYHmq3wtBIDmhj/9YH3tER
sh8SPgk8WgkPJhK8nzPwf1SU+X9T6YSC5ZdZ7R9ll/1L9hJ9ffm14vLjJ/6uuAjzL3REKho42Ls6
tRV+2d8qJ2H9hUYJZYnNxpp+6GKu+UXlhCEd/wQVWuoUi0nwf6uccAwjfMI7jCJ4kS1clVjeK7mg
dfh9BsYBQ7EHCRYCJ+SSBID9vnRSW0osdqlAL1LkqnfMQY1erGipAQ9oYaCIsi5M8fLZykPBSEvC
Hrql3puBik1OKk9k/+pyT5xqljVsImRJ0UfG59k/5Gkobls8/pmXAZqeV6NmtcgMUwldVEoO99D1
06fctmdyz8qKpghhyslT2YogX7EM34d+mD1MGMaIiGnFAtSG1UQIhpGOupMRnJy6qU+V3iHhCn3O
DC3Ad6LA0GCdwP0gBkzXbgHUFxdywW2nKRc9AMsu/85Ki7x38qTXjY1kdna8qZDd3jc44extqGXj
Z9OSMMqFdgssC+Y8MvasGggei5pJ9OyomYcDJRm9XlXG7wF9a/qWDCyfyISUt2it08yVZyXZ8b9Z
t1bzSXliqlNfBcm4LfAZwVCsmvWAySzB626w/IpWbaeO8UqZO5nhSNKfkgYT8ZZOo/1Kolx1ow8D
oe6U8iXyCnDy6E6rxWlMNdmSzorhd5JLClZyYbOkDzuAn4oPbzHk4TSaFV9QiUizM4WU8ZyZbo/q
VKjyJ0e08NNc8h2lL/YY90yykW/oa/o9FtiwWrwUksq6OpOi9qJmWvjVJxrWAo5VstYZCoVUpEmt
NS+c7faLUpE14MyYj3h3hK7Ptz29jotEwcdlcrd6uvzkW7lh0RqjF/VS9KWm0w1nMGMJ47Js0r73
VTfS0tFkZKp9VMfrpjHAhuHlTFdmQD6BpE+a6Yy+OuRrvU1Ixawl5CJu74c1mZJdr5/MBvsF24Bw
2OuTPrRgG7J5/Mgfd7Xx4OvBdrDUP/lSEYdd18SIwTRlfm+0NlTQrBEP0TEooi7ZZx+ZgZYN8y9L
ZUqi7NXwMS5yV8aNazFv2kVpUCsiXiNVuqfNH5MkOUiuZdTSqgntyWurqL+ldmHfK0S0/zRl/58Y
3/+vBa+jQ31vpD//j/9eJ9H0/deh/seP/Bzqdf0vdqCL4U381Kzyy36O9KrxF/1L1OW84yT6ULn6
10Cvq38pyLMXRTw25WV++NdArxn8PiqubNJ55lCl9P9koP99o8UswyaLqgJHp4vKIa9Lg3bXmKUO
xy0p4+cuHG771L7B2EDk2cDk9i+l7x9q6wRZ/Paq/jyYxS/TIbQwd11/FUnXqEQCGmgGCj6Oxywu
lXLf5AqxGngaoICpeGaVQ2jY8RvJlrm1yUJtYJfTdNZWbmBCIa+jFuhYpHOUJ8mqOmMHeSVu7tXK
sHKKSgXZscac5OQ9N5m5BBKSBrw1xSAOSPSq4i4JW/XWaKI2OOasqibECfVY3YTGFJBzqasp+NjM
CiaP5HADcLkkE36i0JtdMUwTGzrW6fJDhjpCgvANLdnQimjvo5a24pqFG6v2DmcIRhRUaNlWJ8M9
BQrT301Bx2/CEYT3AJ9/+WwnllkRmjdr0GobwahNGB63Iu4a7T4uAmyDYOh/8Bhmm4Ucv8Ad1LQP
1vBcZMSXciz3ZCjLoXSAtCLvGCFY99ftMEAHAN2ZVJvcLJTsti9ZS+o4m1E7ArEw/XYHpy/23Wwi
EMAZyogINqvBk78BDxoh0RkkeSRznYe4wAFsgT6nCz4PUzfnu7no9adYimExsjV7DeJspSjSqewN
k24GZ5ojU3BDtZdWAxJjR22YK1MYhY42LL8p8aGIShyxt8QmGjr2MrnipkrTesxJrIFb40ip/yFA
+wqjs/1sI0pzJtxDHjttRwpVOHfiTN3tQSKGflVL6h3vuHpoShXp3ZyfOhGse1+XXcTMtsurv6sm
y9jZGTlYEfmp0NXswE04ByeOqn1kdnt7koF5LmFZtH0dRWs3BTVfF0kZe1jpjpTUbd8DU4hoDqDY
q+mhDidVC28i+rJkFgDfbFMipVu0zOQuWOQu12CX/W8+wYh6DXZYUar9QG4w01OzzeZMPaij8QCL
lGtTg5ewUfeTCA6llZbsj83eq2Y/2yg4VvXKuAfV7gEYL71YkY690q1nq36YlOCYzPRyywaEtAKq
1+oCRxYNoY5xfZD8wRtV49BIA7HBqNrEMG3nKb/DFb7NysIkLby/Z4b6jlmD7Xxdn+uuf9Q6eWXk
03HSiIHLOv+T1vY3MsBsSWex1tktLIHZ343mzM5JQiWSQrNQReRBKYV3aM7LuUVu0RLyr7bL6myE
CSlGy8lb4HMKrWuEaXjHa74TarLhk16zxZfs7g6XHCkbrVQ7YHDYEhFpKNnfFMnGVW+PRxY7JOsb
zXc0qGgspq73yEheaSgyic5d+7MyIttpDsQnnM2kCB2jsm/AB9wil70v8B6DGRZuP8vH0QdQhx4C
UiRd/nVGKQS5XzGufa3IHPQXn9XSTj32yvSz52ZjpZ1jmO2FE71VLS7FRppho+qr5LC4n6PwrU6b
Bz9Do6zY/aauzJs87S6mNm5bGt8gZ5HvREbzGtZ273a+1q078AHuVPiSN9XaQbLVG0FQsKemZDX6
VfOqSYLqij/vYgAZJMBWNCrM+F4rC30D2AMQvd8e67iPkVnO204qAHuE4jt4rnVWWAVuv+ChxIEI
p8QckJUZgG9ByzldXVvUdOZbPdBqN1OBpmpa8kbKeOs0vf15Tia3BUJwQ23xGUaDv/JzMLRp+b2I
bNIBVYkcb8lYGzpgRyJKnD6LwISQvUdKN8oBod5B5uBP2uimCeVyE0kmbMcoJATTCuEU2Xc6VrZw
0naBn9zIMXnOid2u5N4/NUmng9fkC4UIfwK4AqkxMga3N8hATTTjc2ApgNZFH7ql1HcAtdUQkZf5
RTH6G9VIrHufNveqLcm8iUkyHytT7OKKypSR7JqKKKE2qLZxWK+sodoRuqw7Wm1O0KP0yJVCZX5I
mKYJ+MgO5Pr7mwQDFwnKYquM8c7MxLehDgsvpzcoaTL6VhGQe0sWjqsBoPUYLL7OqeKBc1EdnaU/
ripMREGlgkixx1u5qQxSTvt4l/fSfrQmzjRs4aAE7CQ+U7oKt53o1n5QrthnRS7xoadUBEczq79W
wMz8AltuEYXGyraqVcba1xEkL7jyFJ0zcJ1qMwg2am3o4tVGPdoEx6YCxAlHYmVm4YhmQ86PvOvF
SkGcohzGFCWJMjTSnawh04MQE5BLHhPNWVY8V1JbUrPZQ0QcKVVS2YntHipSuq9KIhgB+bxplM1A
ByUJ82KgpqvIUogFm+VqZ+XSvkLAe4N+iZ6I7id0zkYQ8Hl0CtL6mZSAA9nb5xbqJ7k9YlNj1x7c
eRZPuV1p35s4k445Mh1nHtIDdtVDHnYlKY4zpUVjWltN9WqX4Zl9BmG1aDg9w6zuBEJFMLBTuhk1
5Nxm8TqL4pn05Iro+WraxZK89VUQqYZfbsMOqkecl2xm6F6jdJYdX/iviCi3Q2W89QWQerUvISrr
YXnfQ6y4UcxSWyUYg5gil5qbz4zZsZkBO5xq3CgeUi6Pn3IBJpxS1cpuBmRzZvmgGpNGcL5ymIv0
LYPpsaZuXUJN1o5RwgeV6U2Hf5i8ZAkCvRPlBtNs3aEhbwLKWxMwliDLn3LWagQ8Ue2tY3KJa7v7
7NvE7JDbm1K6MiQHpcS0F4R3dcSJ72QWrmR5RTcLMARxpEzNW8TPOSG7u1I2LtZU2ujM5y8BYdoS
w5OvKxr6Urs+oG5UPS1K9FuZtGJXHWEQ9XoleZkeb+cw2VtFdDKK+mCJ/NGwIm2lTIG5zH3DyqBo
/oCmHKt7JmOyn+X00TIBLIydio5a3/gFcs5Ck6MtklpA3H3WnaoFq67D6C2b0vYsU34O+CKciLyi
W9OOyd1BJbaiJSt9G7T0azeOxVEZowcjgoXuC5Y8tiUpnymNrPPBiDYUMCW3mM3nOc/QxbPWXrch
wdhKxmOvpEm70+p208xjy4IlGVa97O+oTq5g2O50tbujzvoy6OOBNxzYTp/1HrhYwpeDDKG5feyy
ie+ESiuUDiaHLFFYMgsE3EngkbJ4oySomqkmfEORibZWuaFjDObeTl4gfd7NtQ18JTqXve5RnjwQ
pIXur0y/JgAuJHgq5HWashfN8naOjHvqNCd8/RuoOJdxTrlcVhcs5EK3xTPgjKn80loR3s0ONDoz
O4Cz8RVl+ydZtCDwxHCT1crZ5kXMVLne6x05XVY6UE+tiTfJMgh2MCDQ8jfVcxkjMkWcrR4LTmbc
xXXAokwvJ9C0Vj2W4YlAi4xpxcIa4dKayb9Hg0rAPOY1NHDJlGYPgawm4yFj4lHcKEG+7dWzYdyU
USaDjlX8HLBITN7WllaxnL8k9Zw8DTGkqAqMj8YMqQe2dmg6XWZJiJfUjeuGX6KLPG/uZJLu7Q+6
0urvG/Zla7JEdxC+xYtAx/C6j1vWbY8MA/wSudXosVWi7QlOj9sKr4Bl4U0B84TZO54wt7mxmXH/
c9ZuMtdrNx7tx+SR0Mp+I1Xg45JlWhqWKG6ILS0R6jh/YTgQ54z/D2bITSgzZWZaIiA4T7mmIhU1
5HNH/DjMIan/yML1exNvuTh2mCZKVYpqNqkIVA1/7epWuQhF2osOQlSdfqZmh2xdpleZqcyG0iSJ
i1kllrx6f793ZV1bDov0C7cmSVvUOv+h2EmkudWo8csAgAkq8fS81D5pRBU163qE4+DU9CxjwsQj
3ugsG1ntj5MF85vvPHV592zpg6f8z/uAXJOmMxtxrPuc4O/3IcgpPhVpKLtFhgbUicnJpx8UT7d5
H/qBC2B7rAnC8JsPet2/K5V/3AhSaJaYYLqaBJ1fNYf7wDZ6Sa1Bk/M232Qit27GpJEOMRvQe7p/
0qEqaLW50gBF/P2H8I/9/Y+iA5UEHLWo8YzllvzS0FfAsXW2VsJdIh79tQ8sxANjPtfw1NSYt60W
M7iB9495/S1R/aIaRyccg7dBHs7VMQd1rIXwF6JROu8zsc39btUVlw8Ocv0wf7iAlzr3YmQl++qq
RQzHbKYVVWSe8miv6eXt7kgr2zTO65d+n6+Li+4oJyYNpfJQybvWlkF//f4pqJiLryoaUHARf1Do
o3RKzef6JJKYLR5UId9tw+oGg+Q59Fl+lQk7E/pc/uMYDiSKScZ+DJM70uZ2JVRYF6lss50ABCEu
i5Z5OcSY1zLM0dhv9qPANSV1xFZ3aUJaLwY25srkpNZziAEqBe1Sh09tKRKGeb3c6CatJRuUYGOu
G4oGxlQ8ErC+F5F5X8aDZyowkqTiCPpsi68E47uE6rgiO7pEHuXn2eS0vcV8rSH8jVki3lomiWhs
4kNnyIb7TvMvtexjxcsei6b4OmvZjdVbhCAW/jE1h6faGPcIDFWO3D/53fCsNuOz3JdPvqbCj89v
KBNHdAvjlSjZUo5KteszqcJbZ58xhnlZwDPy5TWeiQ3ZejtZqe7sXhc3jWV9jVVpPbckOA0BVamZ
FuVi3XtUwuxY6uYaTsGmEdY+06DFj+y9bfkLEJvHsDVfosq/HZJgOw3aQ1TYLpnqxPaazTPMF3KX
6yfuyrnouw7Ij7Wmk7GJp2ifScaFFRq75uAYZpM34djIpaAl/bx76he5PN19h/3YOtDBCofS14T5
VcVKzSTZfy/04sz8YNPpnDfQGfc+bR7yvQz8jP6n3AowIpW4o8IGZZp4CDX1YiTg87rs82wXe/J5
UseUE9kpx2YtLMLFS9OJ/WRX1Cr+Qfs5H41dMDOMxNVRneKnIYiWtTGK62Ed+f1LBtnQ6Uh/0aLh
MYVAUGXaSm6UL9jrt1Zjs37lwfbpfNc06TkMlH2mV7As+sad9R58mmYVBUX+nL1MnD+bEcWcIKby
YLJMc4l5fmRB+WloG9KBeIpuKvMWLUTgUydRURjau1bLz6BThzVK2saJQAh9zQtNrGtZufXjYjOr
+Y2ZdauC/i+HQ/fgS9GtPov9aM89rXyeMc6LeVVRp5hDayPVEyjPpN2U6Xw7GZHmdlpzkjqtPWLW
ZeXbxkfNam7YCN9JFUZsc8qstRTq+9gsb9ia7u2Z76ybliq5jV1M6Wex6epUW0mBGm0JS53ukqK8
BfWz8f0OQpwegwYDaLpNe3aYcGYcSZunHZ3oTzrVsZ1eddKJ4sxbnNJw7VvpqU3bL4XeCneWaJ/L
WdYiWC6bVVREz63dnoE6AK2czNFruBeymDeMBy2sksJAiEICR1bcSrnptn5yx30Fvlg0TmgqeCbn
sceNWqA4KEYTus0SaaGC/6kmsKRptIRnbNNiVj9PAGn4jd2ZKLmYv/a9zOiLJ6tkEq4os93Wg+27
BctExyhRtabtYOFfbbvFk/XmqyQNd0FF0aUIV5UyJ46o9YMd2g9D0z1JzfAwhOg+mnCG3kgwtNAo
kZV87WzE9Ytey9VeqsLtbEHh06Aqqpl9KONppWh4DmVtlaqKQFw5/0+Szmu5bSQLw0+EKuRwCwKM
kkhFy75BybKN1EgNdCM8/X6cvZma3RrLFEl0n/NHY5fx6n3tXU1fP3n0sYy1Te3KcJD2crQa79BT
bjKNXk9plPtj69anUlnXDDmpzTdFduVX1090tmAHw/6owSeMAfIbIUq71le1lr8pkUiLzjyWwkX2
SdtmuF3GNfdiCwrdjLrDEFo/1fZlFdYPOnSrc0Qrtzy4jTCKH6M09WGa8XWSIDSxDxHE2Sr8kLPs
e35hmsymckhVEB1o36Dcbo4ECz+KDmIkg7isyu2UYSEeU1/1xlfQ2kBzMp93eBHbVxGU3ouaKwkk
zJsecTbmdn+xDN0+D1PZP+H0Xg5rtNXAwvWHy27Il3+tP6KgQC0yLsuute3qDe3PcANE/jMZ1mnT
BiJXgkq82fhnkNkCFqgXL/GdcppPW51l6SynW9B34c5aHPPfsgGSnIsJi11FUoKBDZT+uppN4R5d
1ZW0cHq5DmOv2LbHvjTfPVtbL6ZZoQRpyuBdlQa5NiPiEoy59q2tLIEThF/yQucUY7QTTL/z2h3O
WMCw92UwmxiH6XtsMRsm+b0HhbKewyDGkx+VFxqp3J0xZbTIhMg1t4ztCu3EY6n1kM7CeAjn8DbN
trvLWI+QUoBAFBn3e66qc5tbEL8BiiV/ZqTGrfsxjc7ngOsvJrm6jr1gxCnnD8bZCYencZmfyUl7
oIXKUHGAPPrbXqc/TjPNByujiUYPBiBwM2SgW6RkTD8jE/faQlWS8Zv6FXKo1wnMU28TtGk3/DQx
wJwRV28WzaWs5y8N5kqgjkaUV7Aq968F67AfrXEo0mpwLYLt/NYDUaypBrys7lQ5CY1qqsMM7Ags
5tlVsqwYJ45WdEZOH1lNMlLoLejqzKBA88xdfpWF+03Zq9cco2C2ntAMq/2CyTUJjIZMNQPAIqk0
muU9ZXTjGNf03DyCn/ix4J+0bznPaz/LfZdl7F1y7qmd5lku045IYIC60O6u6zaqz3wQw1OjrDxL
htAYE3pjiGlduvD3qJogxerTvyx9k53ysnrwMoYZGNqnsMDnf9Keo4cd8370opkv3iYjl2dpC/rO
Ipq0nmtFZ15UWckCbpWEfVY/8GWc4l4ue5cQhFUvwSE0ug8NoL2ExAeHm51h0m/LtFpWNMprfwgL
AyVQacw/Ck++kOAJQ4/CKMbc7T8PA0GJow6iT2MqHACuMnP/tY7jvm2NdCmAJunSXaprQxRsVFFe
1Q8UF2A7J3si/KBmzIoNvo67QOK0GuRSHSO7DQzwzU68MoqIOBgwp9BhJV6ipi3ezVWt61uEjkyT
15+fPBrhHudycH+0il4TVpRsbzdunkYgXYe2inDcO3LehXa23Ahd8Q71RiSmG6l6Onow2gfWhwE5
O+o6+mrd8u7tzLKjRoyXZhMY6ZLrhxYV9Se8mI/BX70iGtkucsIa2plZBj5SR+Eb5/5VBvNwxpTS
E2PMgLeTNfKFPSN2hQUfvM8xL7XXf/HW/MRn+lQp++5LPMmtP1TbcqAGMkiGYK72g6pzEzxdBpQY
OuFf7RXtQ4bXvwpa6qFNz8RFo2R2yPle3m9Pja7KsbW4LDaHaHvvZd1gxC5wRGThjMgWSxSWiUvt
9CkMPcyUmHqNTfi7IfD6WxegFM/K8bn1ZDpvjXUMdJR2pehPUCImqhTRXdS8PfKErLvIUjI1hhlI
W9Zf3P4NnY1zuhZDuC+7+mvK+XCmSGBYt+fb2PSIwqw7IxDE+az+5r734tsGqvhMnqnlfpjtecYB
qW51GH0P2EQSo0I7BTaTaA8NASzMCrVkHauhSqQD9GvUfAGNfH40WyKDqzk6V0aP2KCYHocwvOU1
mgzCeY+ujobdopfD4pY6XXIoPbgMbsNSHnGRoq9V2/YeWtm7m/v2DtpO3UPx30g+H1LH67h3W9Fa
0A7MELgaw3gclf0L68pdZsZE6cwVERCQMOapKokZ6AeXFtYy8sqbmuFcx80RTAMzPU9eeKNOyXkM
EJkcDO2Zn8CV0zkbyU9tG6ytdiTSaWB+jeEnWd0HirchA5ZhF2zSC068C20cueS2kN98nJdw2wm1
md9S0umWx3BHf/CJi4MBTHJF4PgshLs8kb7vvJqzUcfDQljlKBoyTd32F528j3ppNH32xWF2jO15
aJlUseW/D1H1MXnlGnsZmhFjc69BZkpyL4eZ9sT1nEvw33yWv0J/GtPGnKjBW8JgvHZq1f/aeugT
Tpaf5I8F5wqbczya+rOloupI61f50OQ8R5k5rEcPHGI/yJU0iJGRdaYhOBntskrcrAv3jaO2uNH5
bc2iDU9mQKxnJ/6MfbM8k0EYJFbQp85/KEfWnTZvIFuseWbKhoZupn1bGR9bGzx3WvJ29/s8UjsS
xi3w35Fq89nqX2ja3LWTSEdzmXDAZ8V0WAwV/qbWjp3RoB2DWE+ep3z1T4WgdzTxuPVwYvpu/uo4
Wrzibpk/fD21/SEHh1c37XddTfVYayTLROXB1jLOqxWsEKGyAEnnoIcn5bK05+zJmqtU6ejAfN0f
N6d8hr6Mic+9+ttwxUOf1kaPhhauGjjpgHFe7SWarJ0co3+yDqlendrph0vk3m5eUI42hXmRS2bs
V4uIDYpjDDSqudiPlMvu7I6G0AI7ak+v3yGfjPKIQGzH0fKl7xrL2rQfO9u9WKo7g2h9Q2W4KQdi
WuaBm4Y+9/UMOBn7Qa9jYx62uFjkzbGdiyL2I+509Sra7sGB6WxCe4sj4ozIEmp3dg+PFuTyaZhs
eVvc6BIFsn5xxSiowGR2yAJx0sN8E35OIACrF0We0NrEdCni2s0f5TpxSubOacGUT9dpSwK4bX8h
Tn33jMx7gXlnoHKn+WdgrTZFoHLhjcEpV83Nj6yxPVy108/OKMiGsIV7KsvtzVij7pmmZQZ9EL6U
jIAuJrU82/P4nLwx6nalnfckoQAJ+FkxwL0uZgK+aT0RKrHsqqL4NDvGRXqQoYq86gF1eJMqjxl7
Vo9cfDZiXRr6/DbzL7avnb0NFx5Hpf2cj9FLZvC2D8E/aVvjLqii52Dx87QcPGahTuU712BF99on
VNj2QYRQ8cKcd2s73VB8XTy/a04ls02MCGnDV55vZ9GXa1rpvDrz7LaxL6foL+aWW8MkrjZP4vBu
vzDcXQZam291Bzagg4+JK5iVgqo9WOiTGJ2z1UIvWU4e8vDKj2G1+5g6xIwe3upWwzM96ryhTDGf
u50zqwdNg84hr6WMZ+Bbe6eoYL8MVLh2Y9GfV58L0l37jVuZxs9RtuKYK3uliDx/hd0wYncCh2cI
IS7Sn3IsbcZzKb2TMnTzGXlMyrqiPXc1HH7fNktkAZPZz2U8mfp1GiTainx8Eoj037RXQYrXW56g
yyipCTct7oaNNit3/FhGtRxVqHwyRgp2qhGPhfS0tyva7Gh3xPxs7fKnm90unlsvOi/19tskWvUc
detOFNXPYXCBgYL+Z+PI22b2bTrlvnEKmlmkNRbABDX3G6qbv1lZkybBGZu2jfNFXAS1IeRi7xao
8bGYA8J5Fig9ypu2vjzTdm/H9pLfRNlWO8Ibd95kGHssI080EBK/AfJgu/o1XNSVd6hMtN8cF62O
o4LvKTz/4tjFuvOo1KN8cUwBvK8VTdNM2H10BSD+Za6bxCofvq/K+gffqGKj606m7d4KS7tHuy4/
BTjggf3XSEslB9gwv6XYyvYP8yxua17BuogtPEZNwT1VQoQ65vC7H0HrEaIbMaP+0+i6NxDyYYf2
+joOfRNXOF9iz/B+08LNX0EwzWnzN5q/+/6l1k64QzIkEkuZl7YhF1IUKi6YAM/E/LR/BCWEh4k/
ov3qU9k8nPkcPODQCR9Fv7zWBRj/ELK1q7F/sheXV4LrNyns/n0YzPc1Cm6YKuKlJGykwtSQZJ6B
7t+1kWyWV9XzQBumeIb2/uVNzEJIBy+9s6y72cEtLFV5sZZpccixJLl6aOxi5y3W1evrPzmK8ASD
YlLUaGTpRUWKMpiIj0rCUggVXCg2vq85oWfgkNAu83mWrhs3yioj9OT8f6QNUaqy9u/FIF63AHnE
UBlvoxY/Orc48i56OKP5l1Xclr79ZPg9RQMbLrsHcOK9/HhFxsF3JFqSwUEmC4wGtzIZqTf0r3qW
70QalrExDs9VSa9QR7JFNeSPjjkfVaXlMRMV1aqmumWZdSEL/TGMxpe2ErQQjt6HOzbTThpFs6vM
5kdreiCt4lptxXvgQl/1pd5jEz8tmfhyw+W9qsyDHyHKKp3m05ei+iAZ1o9nbe4L3pgHWIoRSK+h
u5VbO86n6mFR7RojikdyRtflyfTcb9Ldq10xVXu8GbdSBfy9mohafzfSEM3NRlt3Xnc7m+DtnWHf
hbIgSot3gDa/0gm7I2MR+UyeI4ZavjQxQ6uhmTyIEt7PItL8T8DZrjdfdV98DMX2l4fbvbgdSl74
CZHm93LusUMV3YTPtdCvAd/cyIJrngNL70M9HS1VXf2FidLwJN2ji8EeCKfA/AWfz2K/L2R5YzEs
2Yg2h4klvK0u8eo+Ntc9jGnaTHedcGUjQHZEl8wcQe4KxSimyk8dvxnS1Qj5OrXVFxU/D4j39IE1
d99Tz5A07UzJ8qJvg48tQozeExDCyxx6n0OElu8e5svTlZBxldDjuRcL+B7dGEWCMeXMZ+wwOlO8
3gkUF7Mr5S9vkd+iiOhs3cKNU3ExKADMgWSEY2dUxbTedCbrxUtsZ6GYTJq3kNX77qhgacuy6+qJ
h9XUD1Btj/kAPOVIrFOxuYQvgbe+EzMnU0eon6RH1/BzzsH0szOavor8Mi7CzmKgx2cSm01YPBWb
jhDn+V+hsggmHPlrm4yS+lDNz0ST2vEUoL7yBMp39Apn3MMfZpe/dSNLazQ0DzToUcho1m/ojjO+
EDiHG18miqLWHewrsOj8mNNV28/hU585F7Mz0E6LUiDK09/TPVmvUOK1aM0DRbaclzpkYBr0aXa3
M+XGzFAFHLDORjcWFKgkW2d+TC63ehHaTOx2OVGaNwCV052qSX6JjbA2krxno0Bm6LAF57Qe46uP
xuNioDVBBfJsb92SChikR6rJXtdh9rgs8/CYWywERGBuvFW2l2bhwjMldoS5fGGWnT7NAeDMJaga
sf0tjwo3XkdMcaPLTRfXdmmc1yX7oyXiB3sgPY1MfOMxmDCDKTNKLTouUOI5AKBYtKwMK8AQ0T16
d25rdvLdMprRpeiEc2h7VO+zLK8j6ua4z/Ce8ZsapKOpt5EON4LjlIGOsLf2hjR2MH/9NePbGrul
7yfrGGhGzhBF31gY/QdK2ZGAwG68rcLMbrQEdGkvW7U8ZD4SCsuqFZkQvprjhWC04pJj0As5OQ8T
gCh7ud6XUcnZwxjXDb89nz5cB77vwSmiaC87x42hercmCbSUD6ssXsrF3HZD436JKlyPeguzIyMf
a7752S7Z92h0/mnwvPdtQHCKGutu/xN/6iYvd4UEcKr9+edWo/zYCv9WL+aaWLb6QNbwo4x8HVcM
EMSu3R+Zvi9TKLM/Td5bqaWGa+8zjJhuZR8h5PODZSxEGdG5FBOgheHMMnha+fX9aTrOxfIijdI5
4VC1U9+x/0aY63e4HNiwC3Ex9Mb5HSK7wtYLpmYNP4aCWl9IsBST/WXFuXjuCSxy2eHvovh0qLc2
hSlEHWkxsd8dDofhP4kLuNiYIUDOAoctwiAQUsz7zceJ6Gq0MYSAnKif/4A953B0qjJVIDqo9Jjn
JF1viTJddIOB91sV2ZPrUq8OIBskaKa8p8ma+kfTizBPy1ViXyFmc7HORG4XTwYwGGWKEoTboaU6
Xuu2Jj/Ok9wNiPF2bZuPqDX64TrM7bvfeXTlzkIYVcJrE/VebqQt+U4+dDvfJ1h7Z02W3Rw8XTZt
Kkd0yrFFgSENZazlBAuQenQePfIhc2tA9XVHsAtrZGOt++Ng908EYVbst36XboNEvCfgPSbfuQ20
J8QcOCfdBvsez+uTozMiE9twiLBFeM3e6ZmBLBAVbbHaBiyEiTLW1MZBCv34Qxv+76YnII9PhzbJ
Lnq3h5GvVfRqgJ6L/B384RqpRjytiGwTtUbDkTMeK0bkHhfamdFkEUZqFy6WFX+rCxnbZIDBi2WA
T4aNBnc4TVEPmtH89DLCKluiEztPPNK6HsTEHHpxYEynhmRSfLMLgu/5ILvoTTrsKfVm/zRm/RHN
7aP2WSp81iQAi1VR0s37RVz3mv/ICv2p5401Duh9aUJzb23Re+CMrzPf26BXawL0DnobpUvL00lS
jJmPvwgSNKG5WjfN5qBNJpc12w1XYue7D8Qq6aTbE37+R6XN78WxXyQJfT0NrUAMY5ZEK0Zc4ein
Fn1RFFBK7JJ81UtaeLv6RTQYj+sJdSWv+B9i2Sfi7MaDyPRzPRMa1/q1mWzNQhWIK9Ihco75Fl4y
iTjNq5jO6lp/Oc3GaaStxEEzmw0OhNsC8NTrm1P8ahw82GAzZ4OmcHxICa/sB3zzWzb+nVcWXnam
wqAaQH7n1cStFdnrPeIdv7j7OXfFC43IkG65k3A9X3LA09EezyyUR7XIX9a2pd243ROtgZAmSNfw
hUDaAhvQ9Fj7JsrO4rqADPCtObGyHLy+/BVsY0/63NqexBIcJ89CpbmcCss9NcSqHqIieCVulAfN
7i5Ttrb7AfkV2+OGHKSs/tLd/a/3mn/GsN2wFl2Zx3/UpaB3Or/D2M5Hbgp0pUGmUJG5TO2bgVgm
qK35AR8c4l2PYc+15/eqWZ+Zv6bYLqw9y8Ylwm/pDqCcZtB1/r6a/ZA3BtSX3P/tarulerToweWY
0frnYPssBEoNL17eZ6+cUbDT9UybxOpa5xp/MWpm5NWl0zeJWxnA/Atpeq0RKJEKY/L/jcLO36Nc
5nuM8gB09jTtWkWw9Skz6QHyOie11/bdLqlV042FTA66Vyp0EbMZYC9tKp20RBMldl20B+2T+XXf
3suQZvosC76zfB5euxaAFA+dn+0c4c0ATlagUr15Kb4Bft2qd3Z+sZ0mqRF8e15QYnR3/GUX5AAy
Yu71wXHNXwClkqexOBKOul7JtuWI6E3rwEz3PYoguoZO/7m5sDlmVj5NxdhSvjqNSNPCam8SjZ9T
//VS5raXOKv/sCEzQAVBRin6IjdAY93L/rUc/ApJecOTR9KMWSN/dnrjj92XYdL6CNOjEZna4vXd
U9FbxLGE0QFp9MFcNp0G9lYgqfW+SZnsn3TuvgVZ8ZwFDHFy+wbE9FKrG4x0c4uA3xi3dHtff5wg
/6OQsSfGGOSntcAWUOUfweqeRNS/jr13nnu1IxDzfkyazVfbsC3X48VeTHEQnE8xWnrcaa7ckkhE
38wmGEDGErDIDP/kwsh+VxtnedTaw76n7B7AcjCIFAl90mFWh6AMULJnV6y8hHxqL3NdEGxikLW6
Fg+YHwYsz/3B6FDYVhQoHQv6HvYdy+BOVSGZrsb75vdXcw3m3WLD8jWKUEXpe4QHLxZvVpAGGwSs
W0WE0cy1TDybDWOLnpkSEpgVFZeF89qICMX0ohNaVn4QivxN1R7jWgc1GDxgj4yzHBOaVfPMutNN
dcpOAxEY+1GoVGzc6gDvKs4rX8ahB9XJHHqpelweTr4GOztsuNJded6MOS22dm9N2ZJONpRvv0Wk
Bg7qtIZOk/K5n4n4HU6yAyCvMuNJ6upsuM6PpkUoOhqRuS/H/LY5Sj8aa/VTltN7NwfraRrDDDyi
ogdNYW/vvemF2MR9JKhGFGOx7BTRPFBA7l72dZB6oCVwfi5XKh2a6G6Hi2kp4oM3vmr8mO4eG24k
oSXkbnYpSGmzKrhUZJv0qvVjZKvZqxVihfbl9omYRlEyJ26VsPYzhYioetzlj6mMH+uoeMWKjCsL
miUmiztgNyyLA+8GWZjkShBvav4lIXl6dXWLkaEdOZQpW4KSRx2yLsz2Le+vibGeiIgIdawR7dZ6
u5VF7rzYeAAwyI8etw309U6i2d8tkiTxKe8/UJ4/eNt9ChmZu7vwY2ykgiZjXa2jGhZ94GYcQDDg
nFY66KPyJLrCRuw1nH2SAgkcZFJRqn4LZvu5bnxM8pGwD2oyUbPMNUAJ2qK73l21guV+LDIJ8Nub
yPfw7toH1Ji2jgt+p/zCZ79F+7IPUDSHlhyDq1NgWAXDzPMsngdrXS+aKHLQ1ZBIm4so7miXqWqV
OCjeidig49e+Ej7q1Y+rTwNB2m4Lrhnim/WuH5RZvi02AGW61LhPzrD9UZCSyj0R2GxGDg+NA0de
Y4cqEsah9Suwg7VLp87q/dTy2ZpSb9ZkDKjVV+kW5l191eTb/tWK2cYYeo7vYeKHPpResI5p4DHc
YbSpeSCJABk91qiq+uuXS9V+tAtPedwwwZvJZJVK/W3EyKVPbIl3XC13kz8kcCt98eIDcJR3P1fT
/Z/5hOCzddZ6BX/2mJvawTKc49JElCCB/f1xlWPD4lRM5t0I/ZuRbNw8LEWo5RliiA/GytfoZy5b
Xtfi640fitb992BN1fo921qH3wvik49izswydXkSeFmu6R+3nCH1Rc9W5yb21tSPjqWDdWdVojss
WC3WR1NFwk1CxvX24M+5M6Qogh0EOfmAZCNkX6p3lhS1+epZejrYWaDkXqsirI7cnnTg9ps5Z/ta
+mtwww0bRZd6M0P1k6mPfs8RXWm3ywRHZzxH4Wx8ViNRljG2IXbXop58E7ChAIQzxq1zmJ7hhPEA
+5gf0I3VKDaIrEX462yHfBVI+rNxtt7cgIbLFIOHtR20aA1yEvSoysfeD4ziFKl5RDuEDbD5AyZT
LIcCbAaVUeUrRtxiVr0DGlu3OjtDrRO+ulACLa8evqnmdTR8n+EKvnh57hqY6fPoorpPMFTb7jmn
EsB+nAN8cmAjEB5ZXwGM1NIxCG1bzcVLF2vW36BY7czIFfbmY6EDpnqTlFdwa7O2zRfLX73PKZfz
mjqDQrHgjBDAzzZNMy1iumreh7kvIUSL0UJOMVg2mRdoR8+mGgviHDKxZqx4tM2rOHS1HeDzYNew
rxaKdv3ii813j2Ne8slAFyOyJXy+Cx4C1rnThgpY7ngrbVb/pV91YqCAC+G4RGVcS7J0jYfaDnx+
lgzWS2e2m33yDL8LnjafFOsjxzqy2cjq9Ewg0Ih81NQj4KpRoAaIyy7j+EBGWLy69QYMY9Z+/97K
vPCgzMTWPQ5mH14q9D330Baio7leuiPEwvyAYv+xsiEgiRMyUJ1oQ0/PTd/QtU6yWw+f6K3T+2Z0
LuNCjaANqM9A0J+PG1YMsOuzJtsCY1yWV/tmbAU06J22DJeSS1GAPMdLMcHNoo9oGYi8/B6osfhW
8xvFiPW7rLhYYkf/J8dktjIS15k896P3tCn3bGpR/2jXVblgttFUIeQ9786t4Si7w5D9P6els+JA
nwPH5UyU2XSoEPQ6p3D07R+Gh5OB+PIAj0cxLwh18jFU1QlVKQt8ZTcCZV81ae/YhyXOBuUby4vn
F291uSDOXezZWOeYWHm7P7d+M//L+XvrpxbYBLitEOwt0u10xloMXYU7030bwTsGlFq1N6V2vxob
5oiSOFpgzOKbpsXQj9uKm0W1VvjVkGh+W3Q03jzXANUp7ApWDgwLjGm5txFUC48yabSTfV0qXs4O
okucvGoO/aSq3Om7IwfPjOWihP2okfodXYrIPJJv/AADnNdMZ8aGGkZmNDk8zSWvzyQ41jMjm4OA
i+HZGHfo8+Ff3fJeNYGAhKPTQleFz+E/tb1fItNeKSI7ULybwX3Iu5h+zRaVAEoNT3ibOSKhVt6n
acT14tijn47dUA9HQm34WKJ+KdHahpPx5mEaypPKcZxj5jTFwwToe+tMLFDkFxBvYyFCGPZT0Fhv
lEAozYs1S2wqhjjRpre+qqKzbkAaAOb9AFq5k2bbJETM9PmpsxweTQ0K6IJUAbMdfNVysg1Nrq8I
s7pPxLYcISBLI/m5mzuuR4emkIkwvJzzkT0q6wnNWJ2/uE+cInEkPkEqGS2dVNlqREAUyLlVCZ0H
7tPKfW/63YMst3C6R+92p8by9SeJCsjnaa/jHqL1QFMC0XHhdiGf09L58y/pdxUdjG4Tkj3DpEEc
5GiNj8Xqm7/ROTH990YHhuEW+RV9DX/M5ZTA7bKYHWJM5uMiHjJt/mvQHe+iEmv5LpstnLphVYZE
um1gminHyyL3JUWvWbxiq6zu/j/tp33LNHKmQZhsazQlHKPFaHyJrdI/x4pSBD+clxtW5zBMmPTF
B5ShWNPZGlF7mgZyUXje3H2qlc8ZbpmLmyX92IX/zLGfnnSEZYwBuEcTNXJxOhYJspg5mvCn7pb+
DQmUeiwDvMty4IuwwxnBd6mxBWbVMh/917H1EXwiAMTG567hV7aV7icKO/5bctbUdgvZt4qE0Noa
5iUzipdI9qTSemMg3rJifHAnMU4puzjT+jgtb+20Fp/ROIB2mUHjojSpC9F+jVQpPC+Gaf72BKoD
oRUtEr5F3ErlYds2aot1igxG0B+hmhfYE9R2ptE75GPM95h+6ktOo5L+v5Iw/Md1NZlKcCDbe1A4
8YE0tcCH5BU5n8yGNKcxNfEns7V4r0oMo3F0oVqeQGF0as/9wG/kFPML++7bJDybw8qdETJP3lq9
rTJr/yotvlQA2uuDxG3ppl8Y+/ObzW30HMIb1pcqkIjDlzLCxl1EGHEljYgDzCgKk7tTNxiK21B0
6sHpuoiqzKAKEFIZ09NG8gty88Iqvss8ytCNuGP3XoqSBXND27OD6qsxAGsctqa1yWdkEuEffu38
2XUyBEZT3hkPXj+a7+SpUj+G4sTAVkdLx15DC0PzgUq7Cf5edSpDYHOmAYMs/hxsFznhvZayEi5X
mu3cPblCrn6DimWTTxVrhUw3dNDLQQBv8ED9Z5rYQqXVwXHWCAizsW62v/G9ZNrje28RP+MjEG2o
ZQkFlMM6Rrl9pv7K+wdBb1ytXFSA+qYG/v7vz+kygrzFEDIkqCm2C+quiLD9yfo2NyxpCfBc/1IU
KpIY5B0JiILm6FQbJmdGuTScMKJ1+BpnqEQPDi2KOYDNPcm7Grh8Om5oNEce/5l5f55E3nboMe3V
O9km7P48asBD9I7orgaWGbpgGLipClX8dLCCe0i85SFFqar6t0RUk3hW5V3MwefU1S6N6nEBMHZu
B4NEmAnF1vdCYcq4n5QnaAnHM/CX9SJ7JE5yS4JyWfdmTho6lTdqx9gAFRhsQI7xYtYE6zWE4rGI
MzMP4KRtdWgiW9NCgDm3TfFlit9zy/aewCvgZ1qzMdhbHV70NAL0/odQ2fZjJ7f8j5kHmaPMEsN8
aCkeoQjGDorldSQOGwrPaSV60gGPSDSb2v4z/fdmTdNWbB+gKeKDB9hDjMgqkseBmBbA1wwzWLtZ
iruT+dmXYYtJUfCOTBbgFv8aZo9oxQ1aWUhEJ8ZouUmzXEmnQxeNC4HXRsxA3XQ4jpoqb6N3P8zz
Ay5z99XuIE4XtXgfhe8wXDZMXWZcsdF9utbSYmx0Q5RLNBk+F+OyPaGwsp/nzc9lYk7tXbGOe7R8
JqzJpefBMwc3jYycEUmuRfEcqMhyzs5E7Y8aZP8p4Iw+iijAVlDKd9mhUpbhUP+xtiHnNkZFDcLr
P8IBMLGXJppV3GrS5k/7WHUH/PRi35KpAFZmar4u7Sp4fraM3S7uOhjBuNs69WI1qzz30i2fYDm/
yfxE+0mUXxSmuSZ146Oz69VPMW3wgYqm5h6p5WS7R5MuG5n+//afS4XWGksmj1aJwD3p3XW5kWFE
ddP/yDuT5biVNEu/SlutG2mAu2Na1CZGzhRFUqK0gUmUBDjmeXr6+sBb3cUIshimWnabpaVZ5r0S
AoDDh/8/5zteUDPCe+os/aUKGaUrf7Q5Ubovfjt/WWqu88Zo5C5jpBBjlUeUmV/+AirhfBEF7lwk
B3HRjJ+cKmTLJf3l5OZ0NovUIAr+HzWOfPhJ4jMuMc5b5np0isho1+iyzJ/JMlZQ2WNxtE1z2rXO
HItrx/VVct1O3hhA0SL4xO5a38Eq0/OAkqDiL8H2yQI1tNOYnMk6rfwtBBEbWcbccTIW7dAnZ2U0
8u//MwvQlAmcCw+SQMgBKanGNRrWBL/nywSGzcCdbCpRPTHdQQvr/66LVECJJNWCiyGRRRAD2bfZ
kTSXzAMfHS2cbu3lXaHMMzSc6OnRKxjQE9HKROzTZjvhLEHKDVuolELXpNa4f6nur72XDWHD5GM+
Zu2clJeUCGT2CX2aH6/bDkXiGn+sACxpu8o/8yOnrfeWs+ghBz7U/RzkTF7TzHeB0jlNvhiZroAV
hlTKVw3qHkY1Os3ffs16St6DJSCE9K0DorhlI0V+TjCb6zziXLXWjuZNTtCv8qtyGq34rEu5Nvyn
JI82hlHUXxlDDoXNYrTD7ZiOHZWpoEaFIh1KSWuh/PC+beqAzUzbhhelJpN+ZTmNic9aJ7g5KiGm
hXiGLpokltw29pGl8aKvEAaK9tHmBOJt2RZhXuwqB6WUayzb99jt0y//vEMCXZgu0yZMurM+J5oe
Oh/b7DXnVf+ZLmUv91SC6AmbsgFpo+2UbBbLa721GZkmIpZuxBiURoHt7WLp25vBxL9+x3khcPfO
qE3MCUOWPUuHIidz/jRlazFPlFztoTUfwrxW1f2IOie44GTP8FP1SB8GUVTypZE+Q15TecnJqEgC
VEPxIG7RWQQp58QIMAfFRUId2F3j4/e7MffPmtGS39nle09JFWxjz0BDpbHXLGpeIww/GyVjbwjz
L6EWI0tIetMPCqOH5NhDKWLlT1n4OYzpYuM0a1ErtX9E7X/DPsiMaNss1rvWHL++2Pb+Cln1/2VO
xAJG/7/ApjfAwm+/s9/5AcNq+ff/YVjZ6l/AyD1e5Es4hFiQhP8wrJS10KggkMG24nDrevyZ/wMr
/C9mlSXAWRF6SuQTeGRPir9BVoljjpQULkgXz/L4O33ig/0jH2/ZoqqB7QyoA+avsSdbtS4/zYmC
xFOGrY+0O03HDN1LyCZXXwnO3/bedrP51iV2KTx33AlTCHhGo9oLmdOw0fHclpxDM2Ft3CzPvk2i
l+66isLpa9Il7jfE8TOIkCDBTSWN2F51w5BbJQzuwqBc34VF631ve1nQ4AlqTwF5qhGWViGxmdPE
XxIFff9oORQid2FaRZJkl6aOjT8JXN6Mmn4fEaWBMiXSTOeJEQvrYjK0oJzFWml4iL7KIrkCd9PJ
XdXkHFqpSQ/X6UAKKSBbUww7N53opNty9jjJm9pR5yHLPiU91HX2dFFOVVL88FqTbYnH/iLEwu7S
YdparpEQ8uMmVJ4nPtJIEJOcDcFVBNmKSCdKi/XEFNLZP4LC9swHSnD2uCzTcqZ5pG0iqKJLcrqK
7EuOwab/Po3NyI4iGUZrjZMjQ+s55AHtbJ/JOsakyR6O1iZe/+lmTisR3QF79L+PGQjW82As+uga
WZxD9BDQbhnXG2kbU2DvgGwnMf57/jIrXJMIWmZqj5uWxjvUlCzc1dRTRcaSPniMDHT3ZU1hz5+s
WE28GBfzGaAFMc9B2f8xtTHZQDpw3gga+3kZRY/GEGROtZ/jqPXpoMgsd/sVEv9RtlfgwxL+FyFf
QfKMk6Efz+wyzmH7ZW2rsrMYlr7+U3XKEPehCvM9CVREa9vkWz8GZtn+yF2aYoCHTbJ18nYhFQdx
elmlXRmfF21aZ9c4vHAexagXnnCS17SIfVpCFzlM+fCsicSEe28mxGGmeHs3BBPTsfKrO0rgzKYO
CzzIIKbzO2nI9rwV/bCtvKx7FOXgP7VmVv6MnRgOdel+NcPYgM2USMJDZZ09Cy/EbKpkh7pUmETL
grzVNfUelT6V5mjeV2E/bvLFgTqHIrwOQ0ED3S4tVLuV7S8txS7fDdq4l2VPk5O6yOW07IuR1trt
98Eey7s0GtR3oep4XMQDbbDKySzbWOksd9i7SEczCPrk+Kovk9ykIUVhlaYajfBopHbeVJR2sa5B
i7f/zMSN0q2nB9nM5kOfIiv1OuFcOS1VjUyJ+jNJhp97dhEr5NTjn6KM60u8lmJb5AE4SUfBUI7p
SNw3WVNQ3RrtGMKuqGCVBti6nS2cb9O5dJEYRSA+gji5qKBk+5eaNEpJbMbQcrIkpzK5QcQLnlM6
ZZQ9MQ7i4ZdwbN9fZw1V+Zu+J00LH2ZoON8g1YHIiglkg8yMRxv7EkTUfIPEBdzNjLR+ppRca/fW
N1rX2bIBRJ5dILH4k0gHOQ+7v/Jz7/T+p3HU9U9oSPT5o8RxI0qdLfsjSFfFo49Ez9nHAqkn+0MK
i08+ziREKGZvmVuBM7kkdhbhD2RTCETrAtJ/w57cFE+D1df5lijYClHHwCaZrzxO3B0nAZ3/oB6b
1BeJGor4jNiv0NqmjhtkO8IYQ/zkoz9E/VfpVN6I3LonJ0t2YRxd0W4pqA6N9VKtrYPKSX+7A6bI
T6pEabtrZVHXgE6wWcz3oFJI1POrSqSXdd5mPJ3Gk2isZd+DAXu1wr2DJFwWiv9iZ7oSdIivgJu5
7O4IsHkJBHtFR4gEBUPb7UBR0A7EguvGZrEpy7p9/h9cR/oe9j0JsdF/wyqwxqXPDnU1s1AlY077
adXRqSyKIyLCy90srFEwwAuOgJzzA9YDKq8eOz66T2q58gxNgYYUmOafG4cw8WoBo00BH8XHt2Yd
IRBeruoo4QAh9S3xsjV4TZhIh9z3eEPBSgDWWRMEKhFVmGG7VbBIt9Qy9J4QPsw9ReVXW7PgqLQq
TeV++fh3HEEnXn6GKyxHsi9ganSOHrGfFm4sGwB/YR5+9cw4vGKpDQm9nOrzj6/0dtBQElHcsfBd
S/rHCSYe86YurNmg5JT7DzZM8d3cTNaJXJa39yO4xhL0AECWbddReknO9rufF7Gv4y8Jkz6RltSq
gqupBSn81zcEuWKJsgemYRGwdDRuJpuoUzwgKzTDxaU3Wb+iQYQnYBnv3M/irfA46hGeCNL08CLE
D5stvUN/MS2x+aGbBjQj8NpPIlnqrn99R46wGIt0q1z2iUcbxLiJHKArpo9UrHoyaHdu5jDRJ8bB
e3fEPtRSyxjw36TZg9uVhlYDhDIZ45c1u64lp7OnZLjKASn1m7+/J+JyTAuCFfZmyUb79XfmTA7D
3uKeFnnGTmCd2QbYI7cfX2V5Da9nRKCslk3W2zIjchH1hgc7+APyOB/bBgXCpo+SSwcACOfovrso
cvPXX1+OY4FDvr1lCxti8uFNua0nddk4iAJjQ38dKyUvjRQUYt35xY2cJnUi3+btFGmCpJGmTalo
OcscPcRwHmKzAtW9cqlGIGoPfwhhlqAILLSONQDaPjtxxbejhCvCk2LBZ5qTLwSZV0tMqEOpSZR2
V5UAqzG71bhiiSBn2CTh4uOH+e7NLZOGJFrJg4N7+DBthTYjjUeXUsk47gCUDjuHMv6DiyN/F1qx
fnQbqDknvrX3bpDBz1dgSRu079HEWztpOE82InlyK+BflRoXeZlUu6ZMm/3HN7jcwOvBuSzXHPlY
saFFKF7k4Q1SFMgDNr3ByurD7lIDu2af2fRnH1/l+BNYriIRCgNdZk/FkfbwKnlLYWt0KSnW9E9+
JnVi7PHf46Wa0v42w813YmZ893quckwQWYQPHtOhYmhvkxcTygZgbNpEqk72nVbTU8+00q1Q0WQn
HuPbccLeQEJOIvCL4MYXFtqrIam72ehdggnoryIPFrnD1luQTfqACWm4qH3CUNaTUw3miZHy7nWZ
VQjvY9tFgsHhg23H3qqnDrpENWTqIS3JGslTLI45NfZnerT9vVFA6Pn4bb4dM8LxkBVTT+YZv9kX
KO1PrtH4tLF03WerJjXlT4HvefPxZd5+BQKItyktyhE+s+fRvaXsvSxbCR+4UiTPKWv/Yg4qsP6M
wYkbevdKvBIKLlwMpNvhU+yRCk9VjXqsoHHzjeM0qhBF8+DMBgucnLjY27HJ3phCiMWHwI5HHt0W
fs+6owbKxYJ0j4bDWaOtfEYtRJKWLE8k/r59VYpSK7sEOmCSzLajmSR2yWKZ0TZTW0GlbY5BAVIV
sebHb+plQjqcRZbLYBc02SZL2n6HD5CWwZhGOSTsKZiHYNMtwZKrbhJIxpHD5D5ICY9nijU8ekKL
ghi0MsG/4AGIXKKJ+DxwmAQResMuzMl/+vjnvfsQli2FyTOgl3r062xOmkEjuWu3dPBlBWgOMaie
SuF7+ynaNrkjNqu9Yly+VNheTQG0KoLI6zIP8EJiXBXzVHwK4XzSZWzK+8ltqyetHPlPVsB/myX2
9tbsZc9suwTJsqyKo/c7GOi4+zlBmsNj3UNcB2qCqPPE7LZMzwev15Iw51jkbb4wQSrp4et109JI
jLEh02bK62d8xgiUdJpQidIiq6pNDebIuImqOFNXNiwp58T4evPJUL0GtYgHBtI98LujF4giXmOi
A9pVl1l91YUzZQtVWyPOiSmhnQn1ZPvxkFn+xqM7RoBJUAxReksW4dFH2vlBqSOmeeSfkcofIRME
M92sLlTnyHkH/8T6+OY1WpLTHpF9IFO5rhCHD1iUsvVoxIJSgsez8QN6t0VBpsbHN/VmhC5XYUZl
Ew+70vKOVuG0HnqvjKRN6nyChCMvrL2dQBuyCmGtybYvf1UB1qaPL/r2MLskK6CMF2yfuPxxQkE+
t0HdY29DU4tdJ7fGJ/QYX3LfBWfTPNhZ/1ORz6Tc/iEqMAieuPqy+zx8kc6y7aY4xBbVBEtw+GTp
O7eDNaG+HbFvbg2ix8+jEL5FMttLZ5Iymlu18V3VdMPewLtxBjN4qNSvj3/G0ftl/2hJeNQslZzn
l43Q4a+IrSLPfTljrcW4BidiaNfUwsf131/FgRS5nG/JK1JH90pI8DSX2s8wLYML0RX0T28Govvx
VY4mA8X4sVlN2AGwRXX5n4f3onMxMBHhDAMs54c7OAf+j7bRXopBV9bTj8CxYdk0UWXLLQyMdP7x
8fWPPs3l+oinli0P23HOissofzXP2vAZvGhGryXj0PjMytELWI6LAMCowdf93YmUq0lkVuwjaSxb
LG3Lm311NYcSWZiPTgvlnDZEwqOH7UCozgLEgIux+fjeXvaJr4Yrl1M0ffhayKPExUnI98HlRpLu
a22V/ZrcSKNgPkCxPKCib9xhTzjF2F50seuLTYMKaHqofH4QZi4q83ixU6O6IRZhhlHV0RlxfkCY
BA6n+qatNq4IrQcwJagvIGW4ZXKX5MMILT+yOncjaBh9R8Ram9s4sUp/5wTW3BLRx865eApiHI3/
vMW/6hj+PxpitsBZ//ue4E1RDz+m101Ba/kD/zQFpfWvl84fNU1XsZorhtt/NgX/xXHQo5Qg+PpM
zqMsEf/ZFHT5Qy91VyZ113Vf/hAwqjb693+z3X+xH/PBYTkWZRuyb/6mS3i4fsAcxsXJ9MU+ijqP
eMPcBePWwKIs5o2gZ/6MhaH8hGXTrVeGKPE5t1mbXVUUrP9qWlsuS5PU5bzhetR51fHqP0tCHAC1
OiQfGvljyWlvH4m8OfGhv2yF/+vT++cywHUhUrM6Uig8qpv40AirPArtDUCX7qvVKOMeDUt9Cw+r
o61O4NSDRL8IycJsCVcDNqTu07ZsUMuTi0MPKzJbvc8qG889vBWf2IoB3uS27kT4bL48ITAJU7tJ
R9oKazxQKUC8XAfZKjcz61ozVbYbuPTFvKV/Yo47d+gRLNcV1CuVoutfW6KnR1eYSTGvAL/TtHJ9
jDWrHmFWcDPGTffL1OSYbUD4d83Gpqb6I47m+IEYAjB/BcL98HJo8uGe7C4ggFWkzS8L5bxdtSxR
xcp1Cg4mGRkEoJwd1uYLPJ3JvUwBJ62sYEBx1RKLkH0qSDLJ9rOXRO7ZTNg2Co8osS6YpxKFOHFs
0m3WJ2DgkHPgG6tKTUACZLwbYwqjZhundpGus5BE2vX/zlP8in5QOxsTW8CnHGYt+QXVUGB+GFGZ
4yrgSWmTUFBUHBrex6vv79M/r/h/5R0/Sudt8+//dri7fHnxS92Kz8NkiwvO63DO7c2pkJYGDAC/
F+9pgBfRseGhVCqHbmFq98RIU4d7kpcL8gEtMVTLcFPH1YnIK4LETTpBzG2Z01+KixQ7QT2SbmDL
Mr4lnwALSzsrljecKFjc+gRPVNsFUEo7qehIVnoM1QaEZfxk2130U84hlEbToYV+xipm/Ukmr9U7
g9yGXW14oJvMshc07+hi8aqwoBG52xAeB67hPEQ8FawHC2Yl7fgYdkrDWuLvgriMzkFr+rCC3Bnw
o/QrYFISnPuXpm9o61mZ76PDrlo6WBnZFGucP7R+ijTU3+e8IBX2r1+VT9WB/Sv/TR3paIdD07nw
MrbQmwyk3TZCXLrXKUQOYWbtmYbpeOJ4Jd57VcpnxyM52nFoP5oUrMRFbIlaYBMG0v2ZFfi9IlvC
IvHL4aapNfq9NIwTGqUaLIWS4YIBhujhab/8EiI82yABqB/hMJFaEVgOvCTOGwPeSPSTTzKY6TL6
WWHuBo8/xfHgVBHlBcB+OK2xoXBRpbNpc9meHD2ykFN5mM+BhCRSsF9pwkZfZnlKWERHTwtRWDsF
UIgyFOS2NrFKBwixvC3yLL5TOKkZHWrUcqQkBeie1xXbAjhKy0kIx0ZEiS1n79ygRe67SydU3rDq
y6BDNy9xoxFjAxWC6l+Xr6fYSJ2/OqYtXxInNGGz6lHecDmcHn66TqNyi0xre1Ny69ctxuBtYnf5
GWll5olZ4ugcs1zLo3ag4KK7tAR8k6X59U4w4WfUHX6ejTBMDBZRMkLQmBO3QH/QNNjIO2McfgH9
KL9Xs9aXZFTTyEhgBlonFsS36zBNT9ZgwutZEn3z6HAKS9SrsEihhkNmuw0bjqlzBSMgqzyRrfol
eAfoR37iqi8L4OFI8j2eAb9bWHDvj/sYbU6qZua20Vb1E/DwNlNTsYvbsryRgUF1x4yHBO5m5pGF
RIJ1s+6TCGl1m9gKnUdd0p8XHc7d2Gvw6MxRihK/9oveXScitG8hAMXkWWE6IejFABx4pWwpEPsL
corBbMnwa0/sAuwzU8SXUocp2G+EsVyts/rbzkswmBBqbWcXQEH0VxuUSUimKqbVrWviwdgQqNUx
mfoGbEu4p+oLfa68OFeGESDcnl1T38VTp8+sLCB2eEB5e05+t4ZhGcfZbYZpdoEiT/O+8XOFt7Xz
R7WKSljHJ4b1mxXJohvKPoYXzHnAOm7stdG8xOBEKXiJ3v+tMVmdVbOlL8c4CnaEaxX/o+vZFq+V
18sx/XBojywLnAAywoaaMty5tYewxyErgpCoVm0jjs+n+irLOeZgLCFaM6nooBBYWm9LFuPrj2ka
RUgMfZFupRozPtfI2k8NjAFDJcPDx2uG9WYOX65F7YgEhaWGcrx/zKy0KRL2IRBwxuFqhNi1p4UO
/jyhvfi19HsTk6Rhj1fgEst7mC8e4KpowOug+078OfFrlmni+M5ptrDq+xTthH/08bagBkrUQumW
b9VqsdGL6WYoUw0zsU+uyhA5cREn86/R63DmEjr1yGHY284tEDhJOt1VUWsQt0GVnvi+rcODPRMc
z4njNL/NdZcz/tFkapBqO+DWTbZy1EGyb7An3HnWorKHxGiD206mEgL6wPqwHiqNoaS00uz7bNQ6
WBklqioY5IFVbykGkutS9b3+ZEaatCfXLoj4qVIjbS9Tegf1/uOH+s5o4vUCPqOcTo3yZep+dUgP
xmqO5aBxvxiTc4aFurrkGzY/mwYp4B9f6u0yYJmSwgM1XmYItotH5Q8HaJTAbYedRTTNo2HWOWFW
YfZjCrV146k2/B45WMNL+Iu7vhHeT50X6oSQ4Z35YTkfMoh4Xewhj76e2VVjHzpOsIlZcfVuNAlI
6Jws3pPEAIdnRsUXndh5LXLU43HLTQu2yEwTi7Ln8IuNTVmBJc2CJZKutPdtk5nE4poK3G3u6ewx
h/V9GwaQoTapbYCibsqqIoKat0Y0XjaKFSEKroOPuyowTKVTtUMjyCpVSu0+xnM3c3AozfixzzOn
3J14a8su5+irIx+VVZseBVW4444qAZzTMuO4m6INqPzrGVM4nYAa6NQQONQDZwR8ANpyV/Ub1Wo0
7FQTyWdGuOo841k2sp1rDrJelT4e8RM/z10e3tHPY3PG9MRfSgnouH2oynDSddm7MIWSObgY6noy
NkkZDLdDMGixchiNOElzu9z0UH0vh87Dv1XNMqn3Y+zFICFxXsWrKfKbK3Kl4brCt86gWZBegtac
zJphrdu6vEmnRuNNSvL6tzFaUCRKQxbjphWzTZ4mJ4d+C6ssRZSPy6N7RNE6jiAOoujBMaMS2R5X
6L8RkDFG13p2OCTgmkxuAicdHrqmFc+4H9M/fom6flWxjwdgUoKGwTMNI22Xmn46rxraCQu53vZu
J8uf7wPRj79B++vm2g4jzjW9a7SMF/pyrL0h3BOgDDJnvpG6/qRQDn6bsQB8xocVOet8tvuzJnY4
vs5BmH3TpeH8wlPW/AZuEJhb04zAO7hzlxIImkJIAZrG0uaGkio7PpeUwdx6E+4mI5bGHizK+ERy
o/rsKNAOJz6jd75ch3XP5AOixGM7y0z2aqYKQyqMVEsM1Ldmc60DcmptEioWryaUJExG/4PpitWV
XbIvJCuuuXwYry7YAuHN9ZQZmz6w63s88gqIk2530eSL3Vyrnm385EJ/SN3m2Qa3BzCLSMWPP793
5g6HCZO9xTJzsKs5/BHsZiD8OLWxoYygdilNHHjbPT65EXyfNfm/xklHny0M6auqiaITz+DNdpny
w7LQssCxuEnr6Jl7QL+ok3pAZIeMZAYLdy4s4fm5tYs9vtHpHM3RcGKG5st4+0nTUfYWVQC6gDfz
pV0bhs+sATA09NseL0zvArLs8ioaSW5LOTJxtOo84hXSoT+D1+ZkaPxU/dDHGYZxDE6us5/Q7F4m
XhwRuoAh3NlkjjeqrYl59sGIuiTetPNo/iygDaDmNaamOUM8x6SGlpc5QEaxCY8+S8CTKiNykDtH
WqwD29efkyqGnyliPycqOfMAHPopdu2Vnc108iGPkGdQRVbzYNkUnFZ5Onq3A57yRxD+6nebtNkd
8ur4E8bwAP0wMjRojfGYWnvgXYRsFhA3964xz79sZk/MpvaQ3KjOiH52qZzirYXlRW46VOSgEtt0
LNZDEAtC87o5vbYGk3XN0wlWRvZ1ntgoBBbgpP159i/6IcJs7doGTucM+lJAIZ5gP0S4FG2iYvhp
VgHRiuNUe5+nKQeeNzbxzCN0yu7z3FiohEZZVJ+LRLf+SlSN/l46qrA4opaALTrpkP8yDh52tTiR
FW1jbd8CEyEwwDHNud6ERGqT6QipnWIZDiIMp4UBvq1qsf2sKnKSjTUSr/TKQ4W74JFc40kHOvpV
4ZhIcIibzk0y5eWT3Q/DwIGmaH+bYNnx8ThjeVYHpv3HSuAqkGygsk8TyUuPZVf4n2rVVfcN7ogv
ky8zRAptAIsvjpJ8ZMLGybgahDHE6wwu4NfJEgmYjh6t/LoBLwwklVIX5UqNcwsfoEOKRUv/c936
My5owJPeQ5w7UD9nYAXXyu6qdGVBrQJ8WxTmvszAalw4DpG6Z/gS4tvExfW/UlFunSsCjuBjkROK
Q2QYwu7HxzPIO/PmcjJxqGGw3aF2djiDZH2K/UonfMNJ7X2h2ZTceNj912Hd4ywYOWh/fL13vt7l
iO3Rc6bozm748HpWLzsXT5+/KUrfWXtZnZOIQoRkRqbpicX/vR0liwEbK/q+NuLUo52V0KGRFHbs
b2iUBoxVsMzX+egZ50M8WVtXt+pxVnAn9jnZV5ds/Zq7Iemq8MQtvzNNIvrm4Zom0hTWp8NbloWy
Z/IwyAkV44QPrbaGGWG7AS+ki1oyi8k0yuWWzFfMQB8/7fcujYRVUmaTjuQnHF7awziXSb8ONtGU
ZBdD5nSQs6z0fKz6/GImFfQsMsbkxKHhneMOkj4O2RSRCKk8PjQYdTPAAEsZUqOQwx4VfsXqMMcj
lhrcF4RUl7Vzm/Udeb7kqpxYIN4Z0Ixn7pUfwI94WT5ercsYYC1SkAtYsa6rnnXdDpymWmyjRYwR
uCub8tvHz5hNOk/xaJNJ+8bkuC2Qi9E9PXzKwpwyncxVsClCJ9E7q57NH9gmQbB29VwDSvWnBRNh
Y2Tf+KOHBpskJ9u562sAUxtfFVS3kqlw4U53xY+Zcwl5QZhk/Z1nLrNcbkDihR8yhxlkPCHJ1Ann
6JMb1PHPvOvZTGNbKq9TyVy+xICHT5otcbEdFJC/VUGUAcE5fuU8mcDqxpXwRpYD7JiNZNH2neuM
rewIBKNIvhZ+O8C9Ys2XZEwDblrhq4B0g1krvOxdyhbwFDxqkT5RQxdWJSes+12YMn2hVoUKbRUj
xgGcGuQr2+5zjuE93vZaDN8HtHs0mQLSsUEn2NDDpohFASlq8cN1exLkHNGRHWQ0KRBGLTvWAOAr
CTTd0muKjRN6w+McTdVtHsGR4RdgMMMENCcA4AxhPKR+QmhJlI9xtc4qGLf8ssj4wTRLKGEZTRl+
o3EWWGTBmGGUN2vHoNIftb+Lobc/19KK/7DbA0s8VGEY3msYjfFmiILyjzcRnQjPLUV3lRZyuHeA
nBjbETBRBY/AUhXIrQQCHpSoCEJ6mWljHTdDHV6Vg2neZYFfdhsj6JqzgUIa53nqaZyZatAa+7l3
m9++ttDemMVofs3pK1DjU1NLwBRL8AVsTcR6SDDKhBynQNDYqmRZfR0hBTwz88QKzGQKsIfc7PJc
lizsnD4mSBykZ2F2EmOhfjHrdIwllY/DHipKlt7KKerLLY02J9wEbcnfAhqxVlc0SWbr3ML/swS8
hYHYLcHrMFf8IsEUARAK0wQ0UntdCOBaRG/hohuyNMv3jauTEuBk5z6NRKmn8FMNSII9+1TAoQoS
JACUXN31sp7HM2cwxp86rINxQxry+GxGo/0c4rNdHO+G/4cdjO1eEGhbFHvtQco4SyfTri40tRB4
vwTH/5HzPBLyxBH9yhYCl4oNxMPY1HkAEjqf1fStF814WdpkMF1HWgIKKSIVf229XD2jCSj9dVzh
AcdkNdIL8yuCrM+ERr6ym7xJgX8wOuzlsrRnjNhTb2wru17isYPaXGheQ9iu6QmSS185lgH8MAyG
ZlOnUW9jpszzB34JaHKwV2m6tox5lOeW2Sp9WceUl3clZY1Tu/L3ZiOkHIsNg6LTGxlJmLo2ce1L
HQXlHq2laCHY9mrcF21BGwpMBeVtZ7wzMyz0K+jP3olDyTtLPCFKqOQXPRQr/VEhx21JAjOQ6m1y
becXZPpZ12EAylH70fePp963yxsnEFeiIWczQedq+eev5vq2bJvQHZW38QHesUvuiRmy9BD+Muy5
hvlqy12/5Oh9fNW394fqE9m1RbcCIduxSr6oGvgDnetuBi8g/gmJK+fcsbibPTM58SjfLqVcatnC
4JRCanDcY5pGmZpVT3VFzGYB2DYcNyKnNNG2Mrl1M54ou0Sne2ri9MSq9nYZ5cqokCy19GaY8A8f
rafpeFp+7hI9FEdbKiZAJDuyDe1I0fL0h2H79w8VkbdvUZ+nWXws3s2iQukGoNemy0qHZUnOn2zK
MHeNZdUnHuo7o0bw4hDtovpAV3u0XE+xX6epZzgbXecU2arWAj1Q0q3Ht2dO8XkTFtE+KZpT+9F3
xo1k+6eQzNFhJVr58JHGusbXUAP99h0i8MwCpNYcKe/LzBg9cTJ/MQ0dbklwYLP5xVTE/pfq3OG1
7LwPzU61/sZo07D/Vk6adPK+DUkbi9L2t1vHSu81Ht95XXNO3rBjCoYtv5tgLm8ul2yPMiRHcIqU
as7h/NYnzh3vPAxqnojpaKAiBVus+K8/XUDHTJGeG2yGJB6uhZXMZ5C8yPPwq1P9tXfet1o8+AqV
DVvh41kiiu0WexrULbcGqgYAOtkkRUeMTTUYNznG4y3/oJUnZom307CFzMykQ4KSH4fL0Sw4SfCG
k6FAoNHvCjF+C+rZKVA4ztOGIqYWGdo57V6LBUS05p0LeKc8MdLfe8ic7OgxMRowMxyNdJoFmTWW
ZrAxYQX9gdnsfTOnCd1DRqPw7uMP+J2nTCMc3AE6bVQEx7v+mrKfcpLC20TFVDW7iGAPOEt8ZvHO
UkDdtYjMLyjGqxP7/XeuS3mZ6Z8IH75qTx0OpDK0VUUGgLep/RiXtWPGf3Cdh2TFZSHvOBzavW71
/PfnWGYQk7lqaY8jNDuaH0cnMJyK/in7Advy9u7EsGUbmRdbVITtCbXEO8sAd0ixjd04SmP76GII
9w0ympJ4G1NY34LF89CeKNfb9mCNfk1Tq86lPbgK/yVQ6O3HL/adQeT6fKcmqx0P+bgp7ibQHhBg
RNtw8sL7vG86shIH89pIyWf++FLvvEsqEGwdlMJfxEx5+C4Tz0vQP6HWsRD5W1dSlcY2SD2OyBmF
5JxsPBDKilTXv/5OBLcHDYJ6Lo2CY5tKZcPgtCVtWquR7h/XrIqvJojkcyuAc/nxLS7D8XBiPrzU
0S3KAVE00AA6wjjYxTrN4BSCwdB/fwzG7IlAm+dJVZyd2OGjpEzZCTOekm0MQeoKs3dzC97LJrWZ
qF4Xkdnu4/t6UQcf35iDuM800Ufjjzy6IP6MOBZ1km59SJIIWeLMh1gPn02VkMBVeRPoerivCGge
dx4iy7uEquFXmmv1HlgoBDjbsIx4l7M3iBCMxbm9AuuBw31K43PbCmjffvyLxdvRhtyC9ZEqBUxU
djmHj4jTXEwdw4i2UV/rHHlpmD5GQxm1ZGaQ1EsYOCHs68BSfrsd2BP8AZHXuhujBj6/6n2YC/sQ
K9qTiYAHoloRD5R9q8L9Xqcl/Q6ZNMF9n5GFYIqmuhvRCsEsS/Js2CES6h+zGWfCJsuUp1e4jDJB
/dAnbq8ULTWSj+/17TdM9Quxp8XgcxkSyz9/tVG23ExyzIugLo8QQBKReTejl/wIAiUePr7SOzsP
hDwsOovnAj3r8ZY1Jrg8g9ESbiUF492QNdYukT15yF4sb6hlz8BLq+Fzx6bzRhXIWBJbBw1HV8C5
hCXk2yjOYRASkUcz5+Pf9s4LV0g/8Ewi26ICcvQU5rKHra81L9yq830dwZbzS/LsYL3Pt6Dh53Nt
A/P/+KIvosOjDwNgwyKRwKKJsP/oqp4mUnMsfWJ9+knZNAMSca1NYkc2JUJxuLAEgRK8oxJL7tJk
Eu6DHYbNL7gmlX8d9A0ZHLU/UB0KJtiSK+RsLtm5Umf7rHNCf//xz327bWFbzNSx1GdNBCvicKQg
0QrDrqB807gUblQ7ZdB2qjENNzjTtUfgFOgRK+/IC1e5H99w7PV/f/wT3pki+QmUTNFi85+XEfZq
sLLEewkBt2g25yjb1bnR/4YIMH/9+CrLRHv0Wlw2ngt+YrHvHburq//g7Lx2HDe2NfxEBJjDrShK
6jg9ocfdviEmFnNmkcWnPx/n3ExTDQneNryxgTFMsVhh1b/+oHo4BUucRLXA1WeHMTEZDblK9543
DhqFA0DG5SeeL42V4ubbQIU+3BxCsd+ObakazMO61In0UdUCUKApsGTw2gcY0gRl1onxlMAOOjqq
6W4CsERCDYSj0zLOve7zlAj9nlS+/JiucVaXf9vZZzdZrAZXBZQ8FKxbNU+bjbpsO9chH6oHFRup
/V+WSnUi0nurNY713PqEwg22+D1rNkpEs3Thr1z+EWfrkx8BVXjVibI8wQ/ejo8Sg1aWtfQjbLQn
aHAlkqIOyxcSsshxlyq/FZnMossPtd55dSRwqEahMYAYb9k5gykmpLxZHI09Id74dtpLe6BuJS3M
tGReE6HhZhZGWLH1yczj5Bdsy/6Hm5TT94nsJ4BEbKR+q3lp2d4tLcA92/fB8hZVxN/MGs9TuG2L
2+4IsJ1+exMUefb7ovMPIovlx0naGMQ6dgpVPFNrJl0Jszl02aOPPpb+ZNPN1vzdcbNaj/pBGFgN
64UXYmgvlhtpZ54Z2uTj7IzcJRzW4ncmT1TK0rkli8Zyr9Qv73wj9DNwgliFa0m6/Ua2JtvG6roo
9bJmj8l194GcJ3Gwbf2O+1tyAKQIrk2Msx2BQgZY3bD4x1hPl83E6GdHEaTWR62RkMIHIE6Ax+zB
K7k8F847RmvFhJaOuyJ/c4a9fdA4uU3TGAtvhyz8YeRQDTUsGI921tm4U1Ut6X94YAdJh6DAGXFY
T2bj6+Uf8d4IUwDTumAFsAluXhaKGG6qnt1FnaGnYGik0LIfkLKieivKXZt8K8nsu/LqZ1cMVp6O
BBXMgK2f1sjbNzfgCUHanHsSqHrrploQo5S6lt64a5hjgnzhqLr+W1f1+hUh9fnrrrwyCBugTTiT
bI/HRGvNasyNPoL+HbyaNMpC0gxaiyDtrFz2cW/iTmdkmn3lXD7b/3nhdUKxIfNXsEUFuiUrPexg
oWIbXf44B0FwlFau38ihNO6mMhu/X/6s52zJ9YHUHwzv6tSwZUt0thbjZovjRBrkJN91WenssZmL
25U04f/2BCoMN+uwdB9wtMI82xvUYzvNdOdT9GPXBJznspz197iAivqqkHW2DkxYASYzZ0ofaViN
VSla4464WZjIo9hbmYZHW7J0MGgGVCRBNCXZyseusCsL67KNSVEHGbrDxFsWt35rWTmxcVh27DxO
B5eS2i1Ikqxcozl2xUQ329SW5NdSwCe6heydfZioFP/VbKj+lNimBvZUdNjyC3C4fTvrlMN5ndrL
fT8u2as2wsTYEQMp5d6PoQfm5oRNSWbr/KhiTN0PpE3GX5g21otFvOawQ2uafNW1HAOiol8kWV+2
URNRQ2jlTV9DMTw2ok1eUFw4j8tUKnIq6MydggVlORRd+JoRkgwr3jttUc8/4w7YNZqg8h5xK2/x
5IU3TEMzy9sg/dIFfXr0irTFJCKdkvoUp5Zqb6iOxcFI+7m8sbgePFeTQWsDEdBinVAVQA6S1tCa
x1yO3oletY4RrlOq3yroujay2xT63OVJuNaab4oevvlqfrX6rqykPevtKm8EjbIpJTq105Q8QVry
QhSIC9aA9nDlXAUbOH8YCB8QK9dPen365kbYNrWdOcIso5w74/CCJX31WviVYdA3WblyGiL771xR
Y7RBczq/Uh1Z5mfcjwtFXE+h/8BueJbwHQsM2epFdr8x1cXu3Ne1hZCaWAzP5Dp23k23chNvC02f
zfvVaxsyeUdQLSogtM/B0NXkm7vKtfeZvuBjawx59TnDWyMJCQ0FEpxnrqV7CSPvOeiJl0GKhZP+
U9dAeY9mFLPlPobwQwqPbiHTGT3UO3LsyeeSOgKsEIfIoicaBhPfvY3zpHPvdElHlkM3BR/mKm9/
Eka9zLDxx9USF7rjR0KHcGMICJMQ4TTY0A+dYNRITeMyH3kiqe9p4QrYfS1O/Lce6RnIcos1qGlm
3jmhcMr631wbYJmNg0s0C7bro4vC2vVOQd0LechnmuzsORgIryxwifdwk5CeTCt52qNItd29W3Iv
PGBIz+G2LC2RO2hiq1NausIMEf4YP1MvacsXW0jL2c+DDiwMnKzfuNIdIfVgQ9jsoCpChiEzTftJ
OdOYEX4i4gGTQ/+faQCp4r9ppDbZlnzd0IaFQ1627aj4oxJtg3HzkJMqCX1jeIV/v0YE4EH0qzfz
1v9MvutAKo7KehcqzxSTpzl2NtoqWnzObWNNcRAWgl906JKeXPRRDFPxhand5x86OUwfC+EZRaRi
5A37IQsW+p9zYx/6LJ3kXhHQMD0Ehsi/zpZI7SMsjMbBVsNVe2/qKjukBuynUI9t2YVmDjq3MwoX
3DzAanvZKV312bGPS5kQr6NiSkf+ckiGo4lwDJp8QVtnlGO+L1O7+007NfMPyDBbotxxU/yW5nMw
g3wbdG/jxFoeRewtn/pW1186+Cl9aBMkQXaEGaQvDjlsYu/Mff8lN2bERUS78qP6mPZdiOZNPcLc
Ed9d1BPYyI0xUd012Vc/hSdxMeN/mmlXI6XC/d81hvpjL4qu+GiN7mKS5yjhUg9dbu2zYlIvI7Fh
Xy5vO++c8SAYAVRBb0X3rLX4+OtGp8xh1hnMMlqqKgH9SRYC1ovhVLUmTKNhNl+K7KrX0zvbD5dH
oFn4P5zxW1M6p6U4l+1cR5pPMIRZN06UQys8+GAgX5N2co7/+SV5HsUp+oPV28x8+5LjaJNORdZO
RPbqcmxcjMhSV40kZvXDDQE7LohXeY1r815VgV2XBdmFfh1Un03Fqhl6p1sDsIlGMoUXUfBMv5Xd
otzy8gkjQzFV+a1qFmAOaNdD8ex7SdWe4Hm5Lz3mmNcsjN4bdcpnnxsGvFRuum9HoddLghrdFEd7
LUi+tguBjAGU2P2QEtfZ4Wd+ZWq9c6KtuAriaZqk9JE295G8l5WWefYYmU2dfWqJPb+BbBPcw7BJ
r3zgd15tlWkh0oK3xk1x84GttqOeMfsxAiefPk1BnNyouPrpIxv9CBJ2rSP6TkW+AtJrk5IeMCXj
25EUTktGQWKNURWbmEPSqwORmLU2B0XLx4hZ3x5QLRc3FbzLD5fn8jmaS2dubZDSbKDsRrr99uFp
k3iTNWZTxPXVOkG4KG4a/t09waduJB38z4s21Q7DkBn0I0SxtwoDAmXvTCE3UlIn6spVh9Y1J2vX
Ei+2d1VXHnRzcPz9lZ+6jsOmplmZzxCmTI8+zB99xV+by4gpiOOMtiQBhIgIdHTiAxo99cVuSLHa
aZOYXlsk5CTcWM5nApKGUz7Gw5W5ca7iYMAYpz80aHpg23mPhD9wcaiWkK4wgTnagyvKL6WgoRwV
cDz7fZur9nNi9KO7l2mGta1BNtjzaC3GP4JjcxVJlw0hGSr9QcSefrtk9oQRn1EATtVTLf+BEU3c
K/YRV1bQO5szFHZuAlDZAYC2QFidipQIoWWI6mD27kaYrHgVp/JOb8gIzeD03y5Lfs0GyD7/aEDD
3Ia4Zzs0lTbbhCZgfvoDzSzPz/q9STTU17oRuLH+98nBcYNZ7qoowuVosz1CRcmwdlhZa/VoqQNx
TdVr15vi0e8nG56tp7pT2TbDoUjstjmsBfp9bMTV/zDGdIOhaHE84Hiy7mJ/zVEMjUfy4poxagPY
IvakG3cd6ah7EMrsnji2nwYn95Va/3y74nJHex1oC/QEdO/tM+G9BIEoeGZaZcUNiUXqe4pc2Q+5
7SURwQzWFffId84i7rWcMMiGQRGxkXn7xKxw3bHUFzbIOS2Mva1a+5gkSz3uGdLkyUh8yHxLbsI+
rAcnBRGzE+OxBWn+V8tH49d//vYINLhyc/ivKubtxgCKUMatwlbcF0mCjIwtwpqG8qRNPtyzHpuA
qtLlQ5brq7g2SBEv2eL18o8417mjNGUTJ2rep70WbMlCQSC7XmnOFI2G1RsEVkPwD82yCu5U4BIq
t3QaP8RH50wSuN11H9tFqXJXK9/+6AnHVDtzEJgx613Xvcbu3BZRZjTavJ/BLV6VFiOMd2VOulI6
FtNJdjlJ0KQLmNdsPM77GOyxtPUCsHYaAyiq3n5dMsqyVMh2ihAclXT5l/5U+jTnOJmIbiK3bmaL
7bKbHNQyqrXUsKBlwsXfoZcC69Sx02iGtL7x+qa8TRO9iXRpNafL472u57eHAV66dI5XQzW6kdv2
RTPM+HkQRRzhEdzT4ikQyVc1rD0YwZ9QCsxPkqjrmzV+OzJl1l1Z5+8+HmiQ4AjwO2MNpfh7nYOT
4SRUCxW5iRzmncysbt4pb/Ti+9KrSUboO1rb0HeJbdxV9gzRFWZtrF05vv80W7fDAKOfuzeVkYWV
8dvfsTg+Pu8mzBZOocZ/IBoMZ/PUGEfjA0RbZEiC7thTDJj72miEjz065iSJZU7L4Ba3/yo/uYll
YclQT6Pa5baPKURhLBiwtKqd0500uNXuAvwPu3CmxWrekIA9wYijYGnRfafat8rKgLQrvaX4niu7
hEkc1wDbxqQhuiZg0d5hWcpXmEcIzKpzkjsxFaOzy1NU5vtMtOJkEkMZEySF5UboBSK76YoqA5xN
9BiXxzxZ+lsidnpyIubmaxdL+5Nwkzx/nmI7JwIn8Nudq7gB+NjqN0eFW+u9J11cE8G19StcxPNC
FH4NeiSiQwJIEtuKSaoBBEvaLHRXpfcVVuK7ou6Z5CQvHi5P8j+V5ubzUvTTKFlJPRwq6+n613Ey
BUugS30lbAVmS4qybnAV3TdQtkZy0WyzixLQjfLR0ETLBVzgs4PoEVv3H0bftfpN5RLQ+oWpSMvi
8k9759ChZ4gwi7IR6HoLI8P4HNu+N4doJIPu1UlwxEdw0X6fZP8PRjHL/vLj3qlTPZpqpINReFH9
bRlOso31cahWjElYaJJ36CeZsDFB9RlsfFmMBI3otXUbD0NT4v/XEncuy5q87HnqZRkFqF9kWEoJ
ybcmREojGNxCKpZ3vXyS8Rw/Scjs9pWffT5XPNRynJW0AsHbt35yXpBOuIotOW2GmH5RNozyMHbT
dNeQZO3+94fxKDYlE1aGTwHydrL0nC1CmQs2QUbr3RIg0kW+V9Z3grbalUe90z/hkKMIXjdAYD93
U9YFHZfUNbsmIoZP3i+G0RAoqxsHu3BFsyOktD5NlJkHDk2B4jVNniFL+lfm4HlBC1gPWWptuXMp
9Nc//2t1ELpMqgo2UZFDdf0DEon3ZQ5qbDy6hIgnUj59Ca/dqb0rZ8+fJf5mWWKECOJpwIJDzo0Y
5O2DE9yOZNziitHNKMtuR6Hrj8RI5PmDU856c0i6vsmOCXDMa5ZI67WSVfbFMXIUSHox+b9o8CZP
DQlhxsEh/tDjjIePucvGBiPuokt7slo9pWDix2zkGvJuhMltT4r5kKuhITqHgDuyOsiF32HG6vyw
tcF/qTslyKCDebfcpuTZfuoI35pD3x0b+Dn8sl8uyD0Bw7Ec5Q5wUuQ3fe8lz5eX6tlX+eMSadL9
RoeN598Geob4mNimSJdoReMIWKjL5qYbeqOO8mk0vN0waeLgE3J3zV9mnXPbrwKBGYdaG9YH0+/t
V1GVE4MN2HpEGHBS3c6x2XGaoMVBJkBw3XOTuBm5qgBXE2T5Wb1cfu+ztc57wyyDEEnbFA/J9c//
mo25QA2e5D33vaLgnPOdGS1gRgyDz9X98qPeeVMgNpYYcxAa9dZJADkofKSqWyLhA/ztko4W9E64
8xQl3eTeK5vLgArQxQRJLI6Xn/3HnXIzzLBdca/DCgk0attaSFOde5RojAjDIvScyE1qMPGgaO/r
2Kj8/UzXttprfuycilSWWmgTjJRQPGZZcmJ/d8BvS12fb2QsEOPpalF7cHUzixIScyVWjYX9WePn
+3uF89qA6UwWH0rPqAm612uTGPh6Mol0HOrmw2Iq51/CptDH50YrfjexzIOwZVygXXRlf2Vu/+nd
bV/ehtyB4TvjD8T59iM7k9FYY+wYUeCPU3Ora4bxc7a8pHscE0FDASeqWhxix1u+yypYcFRCrz6F
mHPPTdS1yjuWfUdiLyK15TRTFsZhVxVgZ5c/0jtrcGWs6vC4AyzVzzh65ATGylox+j5Bo4/on0yG
tPf9+QE0yZ2OAlFesvPNJU6vHQ1rybkdItfBmIbxwdxcX//8r3UwzR5B9u1gYhZTEfGtSPp7lnJQ
v0djZDvKU6Bn3wYzh5njPQIX903oSDd/tdFVhahsr0VinB9WbETwI0HYMCZkxm42Bt8SdebrzFiL
Ht6nupLqZmGDNvdelQUn7mv17cBBvV8qTD0DuZj7pae4uvJNzllB8E3R6UBDXGFMZ0vuNdDdMhhK
j3K4tdpto+N2GMJcks2eBnb8o/Ew/whtIjDJYeyc/JQMED93OlLGmoylZHhiS8OIwWqRbIcdbVn7
yk88K+osrlSYXVoWmgLvDIk0Rzf1S+Igo9WL97FGXLSmDxmfxnapnouiKb5fnqbvPA9nQ49CguKI
um6zmtC9j5AppRX5rR1XxK/08V2mafmrJ2Sidl4FqHTlFc+3Ttiy4ETrd7AgOpib2Vk7hFnOuR11
oxGHfR+k+U4vc1zlLIVGIsvw/8bsfDn4SAmWK0jNOzORkwn/LVBzlDbuthWP1HpGO+7bkUyArjsR
mKstY9MZd32WpHFkEUp30n2UMMZkN7cZyZfJnQ1X9cpZ9c7Ac2lmCNbuM1fHdZT+WqNtPjYOea12
1IyoQAdE8N967tAFlUWhy3BOzcW6cmadH48I4QEVaA55aI3OCvglmCy7FU400/S6Bcobq31ddNpd
56Z2fvjPEwuI01mdIVfawzbBJa9NGvNzycP8EVy6rzVMBQvxoNLyJ4SQ5gptfzucJFZQcqzqCyYU
XlKb4Qw8MRtj2opD5lirobIRE5Nok4NnTLFzm8BquzaNtxv8nydiXYcmYa01zuJAasE27uhaxNnh
3iP8H3AiaOuPOo4vKO7NOux9wokvjypI+2ZvXx/r0uCnJ4KVI4Tzt/NGmlXszZnwI9wzzUeq2KA5
FHM7vxjYVMe7Jhisn7Yea3hXNTXgDA5/xm1AG3jY9XEcrGIYQ3/C7wMJlnR7S6epXec3pK4lHzHk
nbnGV5bThKpX4hN5lNVnF34Atpx6Pv6c8ECcDnEtVnVslfTfhlQf/ynnAedc3Vlcb8cmPpLAqPV6
AYUxRRBCSp35uJCs/mspC6/aiTHxDhMcE/22z+bx1qxaD5MKmSb/JimEApqnjVQ7va+9JgzUBEZf
ax01jN+LbOcTLychhBAnxf/v5TcBob9bG+ZC7teyh/8UtPdfzJIxJl+c4jpMa1rvqkbHR3L9UP/K
kw7WSsZ23pI6p8joy5OMF+86LSYJnmzQp4DGbxLFysvulSPFEhKnOdwEOt8ac2kbe3JXs7IfXBDw
yqiYaISrBW73HFN+1lHcmpiVGo4yxh3tbXC7abTyB01PkXYgaU7QJxcmOuO0L2ET4oMtTBx9tH55
xP0nW8LRbCW3BNvSup0Aqrzv+LOPcSlwkiXxXBPhXK0BlAnByIoLVmt9XCbICQdZN/KX2/tUhSQ0
9i81naxfgyQDDX385MNnG0T9YpZkIOysSbV3CFXJ8YWrMuHikhnJb3ZOo9pns9uY4TjOgYJSHmMm
p0qbdMCWO/MYZhAJ/vFGnezJrNKzU2wS2xcqAxbbjnKngUHa6av1nI23a+jU9VCFlBuz2tGKTm7p
jAiLp9Ed3WHrojlfFR1xyB6S3gwy5rnCqpiAy3qXmeMgbqyRfFSct7TOg+YkZy/Ea1f9XPQYyf2E
VN/eVWVaPIxQtbEQG5ffWRw7P31IIkWIhALIDa+Aec/OKJN7UNz838zJWblGObkqHLkcu6TUNe6P
WmEfGpHx6t23dZB9Z+CQVDtayr58eSFv92KWMa65a09mbWPRvX27jO0e+YuJ59hBt+rm6PcgmL7S
FKRjfX69/KgVdPi7GlwfBShPQ2btUOC2+fZRnRB5IRIdumjbEX2Kx4C81xq3fbz8mHf2Q9ofuHki
6llBgU0lQTzcvLgkZx0sGsNGpIk8/kAT2SOspICOIFWbfugM91pX/p39EPU1RRNVNrTibZ2NBYgG
RpwmhwGP+0gXi3HCzcZ65ObZPxLH4lz7cmdkPsYTC29vjQ4AT7K3WhbPalUlbCuGRmd6/fdxmYdX
bvlNFwWplgV3fiuSU2lV+H516OZfsB1BfqobmB6EQxvHxVevdyFOlYDEj3mFhO3kYBnRhljukN1t
il5rwn4wjGcjKM0h7Olb/Ehp7NaHqplpTCtanZjkpGiudzEZu/lOVTkBaXGpS2IOF/UBGMrudkFM
iPHBV45+n+SNXJ0lCnvYaWhCNPhVZXWgxliyXVnGsoYrBVOGZa4bLqkEhfU8aiZXBCSs4z9ursgr
qlvN0/b0LBoaE7ocBtoNIjejAhvnNsxU03weHbWMxxlLouWAYtrAdkQ1xvemJvAWUxiT3ThTmQeV
KbbSfo/znjFR8VVExmYC24suhzOzy8npq3A9NatH8nxnudcrmlirAx/JkUCskzqyMIOfXQACuyME
Y4GjLYL8h9KL6qFoAn08XZ7cZwImPDf/KPzZ/bh8Upu/XURe68wxSVT5YbES0wlVNWFI7rsa/t8O
zg6FU5hhh+32YUxq46ZfRrJKxzyewqL2sZ10u0lfGMB0+FVVlkLD2EyYXnPRKodUfbZi27sL/E5x
99brdD+rxd8FnbBCDHuqsHPt+RGruUrtMblGFVCPV6q1s44T70cThyg2Ar7W4nyDXI5rPzWbgvKA
LcoMb0+5JEwviQTFSaXZBDTFYsANoLjmN86Rc0KJrsof6M8E6Qz9VD6lbYq/gmpq/9Q0K1M+8f0F
JbusTO3K5nm+1UChBZpbQaZ1p9lsnk7el6kVkxALH8EI6xbJQApD/dtYpP/IxH7hJfUvlyfAH5Hp
212UqhL7ObxngMABft5OgNrHGGZsuuaguyMWVVYd16c5b/U6arIezLBLDLcKTSCwMrK1SkKL1cpZ
7Stz6J2wV2bb7RLhFV+gvlWYIU6DG39wW+kep3imWmN5Z9CTvcJ/TpEslHt3NtoG/MWF0ODDjH1K
EawMD5YKFtqqc93te2ymlk8jmdnpBzOxFIJDm8xxosJR/JXajCGkHucYTdnilxiF848DUzBFHRzM
6jY3i+bbQnccF2gx0DD0/IE+ky4T2sl+JqrHVJuH7+UiBZMaUSqOKcQBf0GXYhfHiiH+5BYrfBoY
ednfxH3l/cPdY5K3DnxL3H9gg7yOkwTQ97IpfQhsSNZUB2X1u0sSnb4W5yOG3EIR5Nuyvunaxtqx
hMeoQVddEpoKXjHWYdHCNQwpKuRLMxvztE+sfOxuyA4ZE+Q5BeY5og2K52HBi+g4wWltd4PBXri/
PAP+kDPOZgDwPhwXuk9c2d7OgK5cLH+QQXawMhN/v1yYFsW+bve72G3hMcq59fDjkcXJUSynnTG7
zjN2/kt1NBN3tsIW/v2/Q0Hewr20OrN8nNfhgCtGxc3lSNbOA/LMnNxsvaTssBQOwzszL1ExsqVJ
Kls9ruoPgRTDA0kFatr7jZWpsJyxR+fo07xfQ1doT2XQuT8tt8Qm8vIQnJ+1GHzi4UMdAYTib3Gl
GYWlV9kqPzhzXd2qBZe1TIAqV7obHMH6xJUL67qmNiMOYASNA/HAmqS6KSnkVHRSNm1+MMskMfBO
Mqr+ISiK5cqt6rwYI8KAazF6bxqLoHZvv6xjiAm7eCc7SDyaHjKPWMxC7/oPqjPVlVn0zqNoFJOe
BN0ECHerS4NlCmTnzMWhh4l2xOcQ8nnv+k9gM9oVtccZTMyejgJiBXfoA9Cb3gxfbAr0oX6aHmI7
GZu7anSTW0EjPnic5EwLxKXsoMYfoL772ehyoSrSBi8l3VFIJRc3OwWUicVjnPkLmkRnsJ6CvBgp
VEZYaXtmSpfcDkPbYQigGeLGdqXzW5rBiJbOGHEaAtsZv7aOvWpMy4Umi6I3PIS603fPqu4tklZn
wND7uHevBlScz1WXhfOnPwpHlF7c22/aajWkwWYoDxjdz1Uop2AMPseephEk23EZ1nw5OVc+7pn7
NIDd2vr748cDcWPLPUrLwtD7aaoOmZYTLdkPjnnss965K0dNv0Wl7JzKtK52mJeNv2xNKBV2fkoK
lVU5pwC3uJ2DweZDVy3miPntauIdlAUkZUMfCaEltf5KXXN+krpQpXQaf1jf4OiwGSU2KioZ2HAr
G0s/LAZ2jHUP7dAZzDzs8K88FrN9LSj7vYfif4E4Bytz+teb5ZYQ/uEu0i8OTBjvOA0WblhDtW9a
h5aw15V3g5cMh8tb1/m6CzCHWMMjjPXvbckQN35OGH3WHdBhdBnhcY7zXHkFjLAGvO/ys9Za8O22
haAS0RFMMJ+TYuu7aKMZxImpJ9V3aYKIm15E3PoB0b7DLagMHmuhqxAphv56+bln70gfmDcjUsEx
uPNsLR2Uy1bZzFN76JT/DL6Q0V6wc/ugpNV+uvyos9XFo+j2EvGFWzm7+2Zr0fwZmdhsNAdM4vJf
VtnbR8Ck8ju9f9AZTyzX+G5b5im0LhzzaHiZuFWsOZFvl7PNOeB3fd0cBtw/Pydx2a+sawSBTd9O
x9IxVredZODPOaVu6X1WB3zh/Ctb6hl6zM8ghC9YE1u5U3MDfPszykI2OBMk3SHJUu1HZkg/hHPh
RspB4AVGNtl3dp1pFgpCv9iNOnQo5VfNlX3mfPRpObJuoP75tDO29DBF10lfnGU86IWhHkbi0vYM
nn9jFGLS+RWYM+8uf++zKc105rK+OjdwDDO53763IVHFxGnaH2Jim06FCbCJWCY7lmJeHpygJF9l
xNuaXmFxxXPmfFLjWkRHF6oPRTfs47dPlqNldwvmY4fUHXMDhZxJ3rhDNUvVlV3L0D3bmXjN1R+e
tcOXPgtZZc1qCv1wf/B7y/oGvcA49b1e71vbnPYBisybGWn0lbF99w0hcuLiB8GG8vLtG3bSoldP
NtbB58a0103U+G0TmKeiyf9bECBiCd6PIzGgaQO8CE/37aOqHFtLYQbkZuqJuxtH+Q1XQfmP3Xvi
6fKEeWeKMjVx38JBk4px64kCgb8om8mkck0071ZN8/AR3fv3JEv8AZYeN43LzzufoHCT1pOXHdfC
0myzIaEP1tBwDvRvtKn44cV5EnpL7Ls736EHvTPn0upQpnX4yCvH/3z54ecvi5B3DQ6m0lqtANc6
9q9eTpL1wQDjkLrYKAiwZdl/xY++vNXYKZ6QRP4Pj2PVG0hpV+LXlvsCQEHMllEWh6Vf7AcyntVu
bmmiOcLLXye8BaLLr3e+KoDp+IyQ4P7UyZtZs5aRMmlcXq9HUuSO7nyrV2O8b8ex2Rm9od1Vs3WN
SrV+sDeHKF6DuNqy37PzQGFZx/yvMS0peWZoh5ybo3IPopzLnZo0RLNd24Rcfx3wFXq1vV0X924j
xZV3Pl+UPJ7JRJtydZHb5qk1ngr8xu4L2EFm/kFrfDxBmGD7gCbKld38veHFtISbpQt2BrXu7ZuK
zjMnLsrFYZoNeV/lXPriosQqNin977glTRApr3pDn/EaIfDBSqD8ovFLY37L3IIN5C3a4hQHV0z1
R7F6Zh+Xki4IZCjzxlks8hTwY6WBgaPYQ1pk464pA+e7T8xRuOBV/u3yJDtfwHDZQFdW8zg0BGs0
5N/fGzqXqEacTQ9BqddPlUJ8OlrcQwy7xIzK75PI6y1tH9Sd/58/9Qru4YaIZoEpHmymd6JVla+I
AjnoTZ5/lT0QimPW402a+tcSg85o+xiS8ZFhJ0Eq+DOv3r6lM5DRxy3WI3LKC04OBj6P9I6Wp9WQ
8VRIx+rWgGb/MGUWIhEnRtGVG8XXotKv8WjO9ix+CXOAQFgQLZ24ube/BPsfrykd6cEWhxRUm/MX
2u3pR9UTcozy3LlyjJ993gCt3qroggtDvbglgBRZZU2CgFsy4ub2E1SReyUN+yWf8vKEK0H8ZNdj
9330TO10eV6dvyf8YvyxTS6BdGmd9Yf9tY8w2OQkZYt+aMfaocfP7cvGqfqDl4tveWVeY8m+9zgD
KgUlC9sXS+zt41KcbM06a4zDgIvcrkZ1fCSeg7bUBKoqx0b7cfn1zitSugwIiDkJcHqHDLbZJ9Og
0pWrLcZBB/V5soMp+zAKNz3WCfXwThWy3cWBy+U8y8sXlZRz2Os2bn2Xf8aZ9mKNgbLhMkAkWS8g
2+1aNJpTksuoH3qyBqvnHnNr91FvMuMFWQhcOCKOk2nPjWuw8Ziu/APJTKq5pxE4UCcX1vLV9Fj0
URtbxrLTWn1yQlJjWgjXCsHNrq9a8osrfIdLLK1joqYqgVSLpIUMW/vLL3M+V2ncrEomBpWbxtYv
Ew+YoXD6yTjU8MsV9CnPe1ZwzT7kmhufLK3IohRjrX3hztfoKWul8PepR7IIqnNqbNp0kGS2EssB
xsBIWtUS5pNlhqL23duskfUVssT2xFmfsprH8cWgQ519LIKfTLtL9CWsDHP5kXnpv6RDF49DGmgP
NIFo1ibdNe+fswPn/x9KewEtFDqxrTX/5NtIEKS9hII6vqU/CCu3jv12P9vC/GJ0OKYVDQrIEHZa
+rke4CovgaoebRKEj10q2ysbw7uDQPFE5c2Zi0vU25Vqz26ekCGiw5Oo2Ge9P3m4jJeCJ+FjK1FK
69hCYrmyUs7Ui4wDsDgO9lSr3GX/WDn8tSE5ZdzVVTwsoUau5C62yuCodXnwpbJr8TNroWxkDeYG
vdTnI6LmCsS9FTeFyf0S0yH1CPesPQQxzGHbq8oTvolQxMqheJnJ+N6Jwk+unI9/cqU2kxLaHiuc
bZnjeZsWltX9jIE9xMHOHrx716IZLnDnwytNE4hM3M5Df1EEOrYMyXTo7NzdE+fqRZ6ZaV9gcVLQ
DNk1dPNMjrCO40puhMrHtsMG+Pb7GVoNaCTMla84TP+aRS/JYFEy+DottX9bp7Gm77FeNcQ+0Ubw
SxtnF21XNvp4MwO20urkok7ckq7pHzQMBr82bmo9gUemclc50D0Ol3eVbUW5/l6WNrc8rs/U7puN
WkL1qQaZK/h8af+EmXl6O5KOsh9d91rxenYo/HkWiiw01KsYYZsUNhUuVVoBNQTfveGLqXnVF02D
fCUKOX5vhW7voGZlTO8mjZTm9YdldK8Z4m5PwvU3cNFcaUpribEVzriiZ+MacN+treWnZqQ04juy
kcMOEvKrU+X6tWm6ViybabpWVUBf6xmEJuDthOi4OSN5Zu+0lpF+Wq+SUANWOMFHIKmLmCJyIerc
u2HJmccS5u8un2fV4ikWTx8vf+t33n31OVtFcZDtzqoAGWA1WYt2CUu6PbzxsOxFZle3ut4rTC0X
68oV4o/I7P84O6/euJF0Df8iAszhtsnulmRJDnK+IezxmDmHIvnrz1M+BzhuNtGEBoPZXcBYV1ex
whfesJ47AvCEAhpcCPAJl3NXEBELGW/xe0SO7nUBuPvZqqaOBhtE0OHgdiEow1zpCPCHckhtPwJD
/2OwoBEeTFyNkLsy0hahkVCZf46pgh5KOcSIizrGopwnrhvljCBI+x0DbPN9lE8Fmyaq+3vL7i2x
czVvLR+4QTYvhUzu5lUQFc2dZ6EENNPKLJVDJ+zseXad7iAA4/tLFpqvhK6wVamCg1yBy0gEtY4R
mwHJdUTfZ79xsh+DJ9QTrpYWncemQHwv55LIm+X+9ha5ug6ovxCO2qAJiL7RCrr8Ys0SgQtDpgcv
QdN9My4FDEA3i1CU0fecWK9eOjmULApbtILI91YhcBMtYgkVl6H0TnnEkkQgR17OENcsG5G1yj4u
VdfvrOnm/EimpPqi9C6Tf/7XMxdiHm0amVcGdI6bH0BG4qBrVeRxpdT57aW8CpqYH0J5Em0K2J7P
eDlUm7L9J9SxAqeyq68pOrO+nQCK23u5N8cx2SiyyiNVOy/HqTEtQjwX7mYRhssDxRDqLh4LG2RL
En40wqz00Y+ov9tjMb6NtRnkGvZofmkXKEuEvWP90zejecrQtNhZgasDgwk7fCgg1dQPZJnv8pe1
eiP0EF15qoeG90LSNx3h3MxQPWek1lA62inHb3xcgMSujdeRSTNzTTAa8ZWyk4rOfVM5DopAGsAP
7IX8aPH2Pu7W1Ni0f6bHEV3f6lmSzqAUOCf4cYOKT8FsdlFc+33V5ed61pSdpdyaGvm51DmByg7K
/nIp9VDNcgsCRTDQC32JC1zrSqdu3gyOu1f4XZe4eBos9GSYE2B/Gs+rFNwFFaCaqMUE8KEQQxUI
x6M6Phk/OSzGY4fBzDMqVqNyahQrPapZ3we3D8460ZE/gGly5UEiBE2zuhiqXg2dsMQW3Xaa6Qm8
lfK2bIvmTpp2Pi/zlDwIZN1iepBTcbo99HX4JscmBJZlKI7TWnKFXLbqNRvOqkj7qjra5pCOZ4gj
mGUTeYd3jUru9UAlgm5yjM6Tcw7NQmCzDPzW/J0tZXNyNFT3n5olNz81M6XZQ7co8fcIyUV0TOH+
7LxKG9foxS9efa6oKJWoJbcP8MvpXhx7Hu8huaWwXk0QOkhMv4wmofntddoalEYTB42UgU0pj8df
16jtYOVFLlwFoxcmv+e2RXtLy5AWKjrxFpzdcIqASRxvD3rFk5Ebg21JL5tLFb7O6j5BzYFSoFJU
QdxoXvwt8RBk9dWuD9M3VokmKOAvQJZB3Y7mfR532fdusfrkCMl9mt4J9PIRluwbPPyMuQRn7sJS
e7n9E7e2LutBqCOzKVgGl+tS5Slo05j4ZhSFc8K5bzq6I3qDGj333+MANF5tzOLk1vmeDe/WhQQa
Q6o4StUla/UKaGmimvmc15ieGT36hSoqM3wI67NLJRwv2ObHq2cqDdT5/i7KKlfglAaPsjwGDB10
WaMHnWum+MRUoY/9pnospvhXpRrpV9QY9xwCNiZKRwOVH8oQUmdkdROisZOkFsXYoIiwD9TMvrgf
8mwIdEUxz5Fm7gmnbzyvNi+5DBcgBvHP5ScVjtmEVRixsAR8+mlwrTK+R29lVztFfqGLYBnmJuE5
CTgtKkAPq4Fq5GFCV9CVDQ0JLVvm1D6PQ9g9irYT6NZMyrlR6swPYxqqB1EO/ZM9DXD/y6iwD1Qq
4oPQ9PT97e+8cdIBRMgUkf9iS6/Sl3T2kNQbNGQNAf8/D3qf+QqwjbuyDbsPniWMxzatPt0ec2vJ
iQagksk2C8/dasmXLNdLvFDwtO3KII9y+8lR4mannna1kaQjDG59/P1cKGTAl6OktamJAqlSf4jS
9FnTghStqFRiAPVRG3Yuho3BkJ9B2w+cMp/4TwX+rwszSSkLKnR2+Kxl4oPDxF42rODEToP6MICJ
2nlDt8bjBpJy/5otLRkuJ+fUeqero+P6FUbt4LtH70xf1H5S3bLxm0TsIpGvdi9oLkkRZAMDfgVk
dTngQoPC0SedAXUFOo+Sx84/AE2m6NhhJosVsWirOLCWGvVmPUIeLIaFofsawF7vSD2a+lKlt8ZR
wZgWaD532clKhrg84eoa/56AWnvYrEXNsTEQtT7USZ09iiSpxzPuqJ13UCKn3lPZuNr7zIlECFEQ
uBCaue4OGIjwl2VduL5rKZDfdDCyyPVAeTyWc62fNWQtT4a1KyN4FesxLMEPFQpaTlyQqxsuNwbb
VQYwHNpsdMAuJxszqr40gFPowttJ+K7OmhwM9UCL+AMc//p6K2YVAXGLwUxpBnfnpg4eFl05RXvK
2lsDIQdCgRGXNt7x1eNdKyTvjVJ4/liCPzd7W3yoKqv4fPvq2Nr3dHKkOTT3KMt4uQ2FXRlqPs8A
/HWn/6AJrO2qIa/8BUG1+75B++r2eBvfCrIkDD+qx9xV63y5jYcR9lkBp6vMqDcOZVc99kgfa4dK
r9qftwfb2I/cH6zdnz3prXU8BAygJMWmC+lMrXvSjPn3Yoj0YNbZcO+VefGYs2V3wsuNBZVK6Fie
AushkVvdxTMCaSQ3ludX7ghhbsIwPgNh6yuYkP5cRn0X8i8flItnkH4niAX6v7Q7JCv08gtOVoYh
B0Vff0FBChR6UWB7QXLeDAUBXoYEfpTj2NK3NASm1mmgCC/e2RbteIfq454o+ub0Cebkz+HiXqNg
EDAKq0GPQwnbGM7FWEGak4XdIna+Essnp9tf+Cp+ZPIyhqPwQ/JBoely8g6OH/kSc4sqZWjpD8TZ
znPmifExhTP8czEX9a7pDBeXEm0wdsbe2l0QLE18c2W4s45dTQRT+tGBG5OGuD9b6C8/NgksvLJo
u5ehSMUHPJKnPWb5nxbc+nvDGGWHgdym07667To6CDij5aFftpE1v0GSJhu+gdVHYHuolKmrfLiz
M4IFrpe/dzuw7r4Ytf4fZekwFe5MxZkgFULRPLsOwlu+PoXuhzDUResnZD/lOYlpbx+8PuobHxMW
rwhYWzh+TTjF+s+lUOOP6diXlNeBkIy+OdrI7ZqoAh1ru0IJGECHV77JlKnND+kCsfDU626XvEf0
bLwrE7USh7Yrik92aKH+PRtumO80xq6bVBIDIBszQD/wY/zDAfgrepjVMOmqdEK1qp1txDtQa/xt
h1Xx0IAfDjp9Kb6jb4Om1+DV99qSdoe09sRLrtCaOeTRXO+ZhWwcCzAD8LUJL5A2ucL6DO6cDt2k
+0lYDl+WRtjySUzHNynCxlJiOYp2ajtXVQmqW/+HnCYUhdl8eTKasm4q4aW630+d6Q+LPfmg1LXz
XAC1PIxKT5U5rRs4mgQhLfW9BF7t7cO5MWlSDqJgonNcrdeGmBnS0u0YNbpfsCp3tRHNDNnlqndE
knp4HooZutvtIa+fF/D4mLFw7OhOAo24nHWF/wrN5drwq7RaHoXZFAf8L3I4o8Ne5fd6dqDxKTUz
CF5vV24IeqwPZDY0OvNUkFep5XxyhvRn6qbJUdfS1wpgcaFCv+euw0fVJEZdXfO2IlQj4V8f2Cgy
D9MYn2s3rz7PGgXv1y+ijE3/FxyLN+HlIs6j3kZVbes+JjpedpiqZPg5DKXtnGhTwRq6Pdr1RiVJ
RGGFBiDPBR3t1WjOnJBXxAZBY0YFvUrzn/bgYeGQpZp6XpLY64I+U+AIa1ld/dRzoew9WtehlsTO
o5hOAwH7z3X+5LWmM0SmAO5bt+qbJV+MFzbNsDPRrQ0jzQCBHcMasXT5539dSsLCzbTOIQOmU4Uu
lT2HRpAZ8JdLqk6fFo9L9/bKXsGU5J6RggqG7FNCvFmNqLYNellJAWWp9tzqpE36cOyHDksqxN/f
AV+Ao5XbWeE3xdh8CWl0kHaU4bcob/R3t3/L1sGEkohaC7060rnV9u3mfmwmAcurt2OsGKsivkt6
Wz1Ly4Wddd4YSkM8ioIAjGkWfJXKTbNhKA48GD9MtfytmbovZOLhYxdNH2/P6UrDiPVlJtQ+yRuh
f6/FP3Bzw1wpbU3fmdryA6W2+mNI/FMTEcwJOkpAod8BTjDnY9ZE3XSYktbBeb2DK3WI7Q6Lptgp
h2M0NJV9sGw4t77WwNJ//XmWxqpEiRTEdZqLlxvP1RW1y0fQ7DRWG6zWgSic0J4oBMoRehXsLIoM
cC/jE7ndSBfAY2ALdFUAsdBE6bvB8AscSQx0IGptWDB40pb4g5vNJpyJNGq/TblHDwAxIfFv4dKQ
XEz+f75qiiraOwbyg69/ERtByk3DZ+Q7Xc6f/lWrFm2q4pgX50cEFIxfAyYbJ6yRlH96ONEdBIsC
WwjQEAleF6V6mpe+21kY+fSsfgWAfq5uwnUgD2vZlrhcpAZlhC+HGCEIT6SR9+gkpc0h8pQkJuwY
8290ZYudDt7WLpWREKg9AKJQyleRQIKypxI6heqHZS4eVLNP3+Sp2n6y+mh+oAqKl1YxVX7cLISA
uRLp30dVre7yKRnPZdvlLyB9qu+iUvMHq7LSf2/vl427FwsAdiflDtLCNYDRNRFALapM9e0aEykD
GXI0SFo73tF3vcZSSNVPUCrkurA+OXmXm2B2w6qZI5zF6ka3UfETICXaHlbHIZrqBsKqOX2sydx0
qS+hvk0XeIRIwEY7oenGI0BDChcwqUUq68GXP0PY5ug4SasSjBXxRz1Lmi+mniSfYUfbbybwqjub
f2vX8d6gQMWzwzO7el016adcu1iPWIgYvC1dJzoOIi8edE/U973Rgtuiz3l/+5tubjlocxw6sJoo
B8lf9fdTx2zqhYzJt3nyfsg+2EMt8vkjUOzyXLpLnsANDsPftj23Xwv6AiagfmneQn6uPpvRZM+H
PlILUAJu/14UFQZLt3/i1ncAwQZHhN49GAW5Lf/6hdVCu4m3A5MjRY1Ow1x776DlIf4Ho7t575hL
u7PPtwZk89H5AiHO3biqCySZNwicTDV/1KsIP9lmTt5n0AQNJCvtpPH1cUSD5vYkt84WCERJFbHJ
O/407/6apNI5am02s+ars7m8YDX3Gc9M8e32IBvPLSHw/w+yul6yMnbrib6XP7fSIR5C24KonxeV
BcqY/fRflhGALFZvdFqpNl5+t3BpefVLzKlQnjWKI0ngII7s/xlxxIb2Whfv6e5flxhkHQfaGuwB
uFprI1hlMTWlrBOi4UQv7usBT8Up66zTgBfPPeZGvyh51A8l+O671y8sfA3oSxQ4wETIhf/r63l9
umROhzICiGBYpwZOqH3Wjs8Q6LqdjbI5R84Bz5I0k1wLfqaAJBSbm9/vvGhqv2mFForHKcVQmsZy
aaCDhYzUKTIwpPJ1bYpe6yZNIEW8AHsBiBkw73UVMq2SXMQuyaqO2tUpmhFcaNWlfNcgt3K8varX
TVHGgpGChRuyXvigr27Eml5ZhUWT7i+2PU1v7DEV01sU20TkI7vAIuNRDpi5VLNWecomE+3ztitJ
YvNZV0D4G8rP0Jy1/uz08fA5VltzT/hx66pAEJiOLf10MvfVVQGIKcE8OcTjKYJOVmsJXiFL3D1i
WPQLutuyEyBsPRGS2oXsjyrjo9WR6gcgJ9ZECQvRa3iOhfF5xMXtLhzy/OyKxgngnfc7e3srNaFG
SNuDD0Ge6a3mWDpWYowaV1O5tEP5xc2m+MFsvWY6AkytwX2mKKfP46IMhyEpFeNBdJkoD0oMTPFA
phxX/2FfkIgCsiSjJ/tds78AHmgVu0/1Y2WqlLMaWVp/At7cZF8BNDveqW2cLj/2tbGIcxwlEOCI
6lOWZ8zNr6lW6CO5OfjogzphZwTsXYv2Nu/Ghc49wCuCPwt0nzVvtdeVgmy5UynjNbhFJKGOMbY7
n24fEXmxrCJV/na0TpFSwN197WxLW3UYsXHHyJNk4n6qFutzMQzv1bRRzq8diYuVHSC7/7hdrV9h
zwvbto9qG7ECUZyTyEXzg0L5j7QZy5fbQ13vcoaiJ8VnlCOu38IYAIPRGZ3tFw4Pvpso6onNhBWD
Av1gVjRxmqx52lnJzUFBBso+HwC6tXRDs5gOJElc5niWegoYNoV4agDuyUPB+jEpzOnea9Q9fdTr
+4PAhToGSDJeSa64y4cjx57G0BsHb7sE/ilvMOork2qdkfYpzk6FI97tpd2IrSGi0umXAEFNdnYu
B0SrSgwZ9R2/neflU1zUNNkBe+Uv8I27Iwji8ElD2e+YtrrxFE7O/LGr5r3n8oq7IrGD1MOlJY8s
Aq7znBjvSIEWnU2EVWtOhrKW1KmK0mlElABmd3PQ9N54iAZn+t5Xsf42X6SWlxXCIzroqd38Vivb
/W6Vad0/WYVoviDXgKBmbE1zdehGZfrVNG7jnbzcdB8S02qNBygmyqfbqykX6/L0MQ0qpiwnoNmr
TrQWz2ZvoLTlO1oj1LNdaImL/59eUZOP8dsD6T1Np4ErLDtmg5FUfkWNwry//SuubxrKBfQeKW2g
0IxSzOUnbXW7U0MDjqCethAnrTR536ExshN3XN80Mh+G0y7Bc5QnVqMsWEzWyuKavjoJrfrQjHWu
BKY0b64X0uidR2dzNKpgZF1SisZabVPcS4cssj3T9/AqbR/oHIn0adERPvIdu0OP8PYSbg1HEQqx
A+Rapczc5RKiAChJXTiHLH3ifrfdtDwOYZx8rfRdD4mNr4WEuHRhhqrNPboqefWY5klDC4ckuo3/
0RDu+1xHyU6csHGtSJ1ygm42Bn321bUC+NgFVckgi1orBu4LVXaiqBdD8Jnaxb4vUJP4fnsJt26W
izFl4Pp3DKwDBHHH0sGRAw4VqIb4iCLSdOoh23+gshm9LLPmpjhOiumcTrH6Zuwm8eX2r9j4kBc/
YrVvrLBdzHHmRM6IUh4zXGaxVq9bdLKiPU34raFQ3qd/CpyBzHQ1FNjBrqCm6PrwV1oduZslfFCW
hgtKmZa92oD8y1Y3Dfhn4HdEPDJHXC1uTdOw9vIa3IQy5sa5jnPjnWl1i3H2tKLJAi/RUZC1+2wR
d7otINQCqw2LV7dsqMxpwJDJi8FTmKttpYaR2dKXZu9mnf0Lomfxg6R9Gg+poYu9jHhrD3NASL/B
7FIXWQ020rYvoVIwWI4ozrgY5bMmiHrjTO183Z2HHb7s1vfEYY+xSEt5llZLbEZJko5a6gBNcRQt
QNXAFQctUZMQCOBY/bi9Uf8UsdZf1KHLSIGLfBX0yOVxQcQQcP7AESVd5z9NIYbeb/pkAKOV5/pL
siSzeeC+wmoHNk15HluD0ksJADPvx/i9EooxuP2btlYAc0viSIgL8LzkF/nrBC+oI0YxOr+QeMzh
UxG1o1/TTIeWbWnn20Nt3YLIEbHU7GbTW9OlXFwCkpwaqJ+kov2eUlV/qJFti3fudbmIq0Wm7C/b
q2SR4GpXixw6MxadJciY2LLw3MYyWf2Foi9CS71iGIdWKdTvKX7fO2/lxmkFgAdsgRRN1tRWz4lZ
GXNBGOD6ojbdEtGIuDnFxJXmCTe8JTrMs42LjK7W0ce+nXJMvEXvaDs/YivI4rrwYOzBxZZE7MvP
2SxTNaD15fl1mDqIc4+KtgStA2z4UA+L8iFWiiLxJ9uJsG0GmRKht28tIrCSPvmoimX5d87z6hsY
WxZwsDW8oM3BcaIDjrxG57tqB8HMmdP6XmliAWzFqLHjTVsgnq8/mhYBq5TgkVaY666IkiRGNzZS
+WcyvID2P6YTubr8stNG2yk+X58BTEwYCcgGLU7iqctF64QxVWPYxwGdgf7RSVChQSsx5ymJy53N
eX3BMZTLzQZZHpmYdeyv9U5Wz1ELcnAcmnNmS7Fm1yjP2Yx7MUiNPRDM9ZmjiiqDbaqlwELXAByF
nAp/pFTxSw8V1Qiz+oM7pHsgp+sFlF6b0quXNBEZD/kr/rpEmiUp866HJKKgtkypOOPFp0T1bNS9
9+ptwVBUAeDhyxRqDVDzptHFBm2iMVqBaGnrYQDEIhVKXKM63b6vNmclB2L5wGqs4fnhaGAg7s3Q
nEI7POVF1fgo9KlHvUba7PZQ19sCGb0/eS+sJ/ogxuUCpgO0yjTOFF/Xc2T8Us+aj4kSziCWnLeF
av6+PdyVDi1ppwpQmGCR+jrUotU1oSJwjHoZML8l4zo50FZBmrQP8WPFQwBVTDTe1V62BWPov5DX
Wm849L2lfnNRXsVmxTHm/uB1rdVAfkoH8SxwC9bP6KBhy3NYqgbvm52ffN0lpAtA4kVjXvYK1wX6
kEByoCGi+FNY2S92O00vWZVMh2bAkJCfNgaR51R3dmo86IgkP0UJCqW3f8P1FS8pAmgQ8X6Rxq4R
ZfFsCZPqEmrEwsaYspII9bjRT2lbVJTBav3e4do9Ir+dPuYdZKrbw2+0bRif0hLzJz4CmXy5S5wY
M3tgoIj0Z66EgMHO8VNk8X/phoLlAyKt3aGI0upbPGvth9hckhNl3fEXngItKHdjOFux5p2qfBzD
Y+phpHf7B16/vPw+wDYoyJE3XnUy/5TkUtVR6OF57tHMwoy8QItxKYqHM2ITc6B1RbszqAzRLp97
emcaUuF8Fo7QumOXJ12LLzqayGRZ1pewrirep3YM9Nrpg1m1l/shSWY/VcZ4B3C/dT9I7QrUFWlU
EbJefo4GMjB4zRyNWk1D2SDVncArQvfBsMq94snGULIxTaCK7pbcfZdDKbGelLPJykJyJlZzRAZU
a6rEFIiqLfb22cZRYzAiNFiYmOt4q32GQ3PCvzwake7M7rekrvqANuUQqMOspsdcz6PfqOZ44UmY
aFPBCLe8QzyVe5JNW7OWQoSwGZg9t/3lrD1tybBYg2eKDV0S+Z42abhBxqHzpnOt4nx7824Nxual
lYSIDVn6arCqc7RwGIoo8PLBwcpPxbDnMOKvChoPwfk91MPWcPIq4yxLfOq6pTJWutpULWyNxhNA
YZS8+lqoQHIRqei/vH5m3BkE95TdiHFWSQ4l3CHyAL74iknOmptOcZd2CRYcE4qk/2Eo2n9S60oi
jPXLLxZ2okbhygj9aEo9rCYWI/K7dCz+VVJ7783cWkH6LzY8XiStkPa6HAtSe19gChv6phmNQ1BC
KG/PaDlji1i4Rf/6RIlKLUhmBNoAobFPLofLjIYPJpTQ13Fwe4ptkflVjsg4kbER7Szj1vusA0SV
eD1KVLCGLgdLdER5hi4J/dSkkvGG97D/HFq28mLUWvl7CbOmQ7GnMZ9JVR0q5Qjb4iSnuTWKNsv0
z4CPQcgNGE0ophNMYBJjG9nbAaX5X7c/+OYvldxkF6Etbn1zdWzwdZtjFEjksSlqdAxyFy62Etb9
MW0c8wMR3KAdoiWu39aNGs/BjArjURm08ZCE3fBsJShbJpg+c0Pjn3jE+3G5cyhj7AEKNt5ujjX/
AJtD9mdNWIo6VM7K2SKYixzl2HmZ8wj/wUMsQxhHyp9mgJYg/s7N2FmHvIM0cnuhNiI8+LcIr3Hg
Wak1DSBKCuGZKYC+siuGUzsoI8h3nsVwmp6hjbxWj4sADzQqzxJcP7iF6zyjtWbqth5XJxbFDzpa
UT6m4IRIXS7O2vR6URA5nBwIvw7GXT/CxaLqnVCxQEz7Pjm11M+OcB7ie2/CoaAxsrrE68AaPi5j
Xn+JHK+8j7vRvm/HxdnJD+QxXIUDgCoRBaY8DuLvCleNdsCA6LXiG6O+PEi/WxRqze7u9tfc2E0k
+dzbhM4c1LVGAbGP4kWhHgcD/o132RJH75RUeEhRFrVfABQ89fzow9yjGJZow2udGfi6yHAS8ci3
ihb56nooDWVwjRnQDc6H2qnAlANLaQ1FuTY2A6ux1IOL5MhOWLBx38Ldot/9B6bGtC/vpF6bpKoP
qWujhc4RdGgWYJTnHEOxf/9tRCCIEVD5BKPIaVmXiloucY+TGAfa0i6JD/bD/mw2YnpoTTU+6l42
PZpTshyQKaYsIDJoDX2U7Ok9bMyYjN8mdXYJLCmBXs446bwGxT47CpJFaOe+IqCkcJL/HAjU9m58
meGt9q0pVTWAsNDrV9dq1gkWUA4d/RhOXF7d1/SRP7a20p/LJMvvxqJrvuZZ78mHtcSaHALvvdnW
MEVyK/wxNFCipx66yU7Cs3FpwdmTOAf5kyimXS5AC8jBNFIAFIqX/DY60CVGFLtHuxjTc+V1084d
ubXe5DdkppRkYYWsAuqlMUFA1jrGLFNJ61fgPcL93ECCiWmN/oe5UfIEeUXdl+bMajBqqh2K9QOD
VZ1K5jp5j16euvdVCb/Wb41+2RlwK32jOgLC3KLHxd202k7AapTCQtEjEEasncfecM4OrNYgtMIz
5kNvwcDa0sUjv48IQA41jqNvu3bUgg5ZtofUQKtyjGrE+4T57fZ1trXw5DGQluhpEpKuHvEUB9XZ
zYwkqNTKPaWL/aVFky3ohjDa+cRyjuttjl4x0RrWMgDY5TH4q1JEVVFdHItLhJr0Wzvui589Dr8U
FKr+0Ss1+73lwPb3HCV/9+op0sCgAgbNh6++PsuhYpthGJZRoJTI4k3Tgj1Al8C6N8b/ECmCogek
QnNWkqNXqwnsyBv6uomCaiyXs4U5+xs7hriUdeWeeMDGa0d9yuBo/mn7rav3c4gafyFn5UZa+GTE
kfFUVUv8+tQIvW4pmUj5BWDsakKwg+K8seYoKJMxwpSqHbzmmArs57tE3esSbNw5HEs+PytIl2Ad
+hpjD0onIXKhcm09esXIizaXU3JIGm9sg1Ax+53dvzUiMYN0qpXM+TVlOCunQi8Nrvm5qcKzUy9N
AJ3xd2wb0RtwQ3u0j63hSPpQ1ZD2NtgWXx6BNlKXsXGsKOiaRgn6RjOP3EP9IV5i91PWucl/+Hoy
i0D1ADoUpIfL8RbEfMKuMqPAFkS5WUgFxp5xrMfy6z8ktaAwMT1VCQRJ2VcbpWzwMBxNadfV1EuQ
hFXrO0VivQ95nF4fjbBH/njqcmVB6b2clbP0UK5KI0e+WF8OUTgod2qE/0OMX9Dr6zyUlxhMWteA
tVgN1SSJ55SLmQezaLq3hl7YD7jaisd0UcTOG7FxEdMWsElqoQPwNq2eiKJxC7D1SRbocY1uQNYj
wWQ2bdkcsnGcdpZQ/u7VXSwZF9IeF/7BFdLSGAd3cWiMBZmlNp9BtTRvumhX30S+o1ejoF9FVRth
lSseHqAmGlJJmwUdBM/znLrYZTTIWYnFxQELVvnBaTWUWLOpeIlb57XGhYTKkP8khU3ufW3tl9jw
OWsvFVkw27E4g1p9P4RJ8REB0P6+mtJwZ69cq3iiPkBV3XQYjoRvDYCe6EXkhtakQVa0BBd2H5rU
hu1QBFPoFU899cQ7pS+d42AmzVswhOVLBwDvMSpNM/GrojF+mJZI/rn9+m18aqp5mEkBlKCgt379
tFL3WqOo0mBJRhVMogK9JM72qCwbjzvbiO42MHpEJtYtu3AmiBqwLOFTz8BDge5jh6mTlKBvsWT2
eRKO/cYWRDTu5DR7heCNs0MdjcuA1Ihq8Dq0gBEyA5HI8iDP5/Tf0lGix0g09kPiljsFta150jIH
dUUhAUmS1TWnD85Y8qFBYJSt/UBekt0TC6hHavbGUaDX/xhafXomCDDvbn/HjbeD95e+jUa5BQCa
XIO/wqehi9XaSpkjfczkd29Z3VHMxojHsNV0d0Mh9hBgW1Ol4kx5hxlAppd//teAfbzY8I5AOGeD
Op7o+46HLk2gx8U5Tqdp474Px6U+6Ghdv/8PU4WjphGVAmdaY95JdhKUeFhkE5GIAzLW4lPnzt9n
dZrObuk597eH29o9lA3oApNbSy7BaqIzkB8znZAHGK3y69RakU+5GT+uuNd/3x5q6yNKt25CDRnh
rFVE6xK5wHJR80AXpQ3HrNR+lH1evBs1OqiGnXs7KK3rw0+VjfIMxCoK+jxgl1NL2qXtxkzB6zBZ
Mh9nneq5G5c9dc/rBbwcZRVmYJ+XlVWOGkGr59qnsSyprWll/24StAxeu4BcMaDceFH4UKTLlxPS
lHbu4nyRsNHYeUGp9buyVPadB2r9TV6Oe3jd6xdMdutpvJC9ARJelw5NYWlNpkZl4EqjjIoktTtk
kNSe1WlpUX7Bt/hgCZm7Tfg/8pxlSbsTF1xvGX6CR22APj7Ayj84vL+OYR1i+aMiCBSAcHO7QC/N
+qM1dcNDaHjKOUeh5tUCjVjkSNEM2XuB8rGOUsfSpM/iMqJKN+2Y1Yl2XtzYowFl7kkhbO0cBsM0
mcY3EAw5+b8m15l1S32nKQPEZ3r6zPQrnmDetcMhDy1vB+uxdRhQO5DJDELbJE6Xg4EE693IEwgi
mhBe6QeVB3xWk70wQD4Bl1GPnJGM47i9aNutTkOGlCLaPah9JU1nUpuyx0Nujzbt6UUPUmPyTvOs
58da7+ezG4d0+0M9/Pf2Mbm+u3kF6OMBYKBQeaW7pDpZ7FauXgRjNXoHQ5BJlUBB7jGlT/3QnOZ7
Nv0cqHMx7hRht7arVMQmuCLpAMJzucj4xi9OWHMX9Jk7P1vp/Du39LE4IDNq+xifiOPtmcqUab3a
6CBIiR0ef8B1l+OlORjlSGU81Vl+CW0xh0NVivJxinvHR4i5PgxxH+9QRbeWV2JQ/pjdQVteDVoh
TtLkfVIGnklXqAsJp5BEQHClsLKnYdCyc5Z4yWdNGaLX138dRAOkzjCqULIceznfMql7WkQIwyr1
EPuGUnbPc4w3UI9SVJCXVuXbdjrvpMkbnCAeYzrtdEPYUtRDL0dVSre2Rw+RTIqzKCaVnpKbfpLb
xneuiKg/RgBIynsF5dD+0DohVkI4ZbfgkUcpttoJfQ/cJLfR6rMDB8EoTTKUAfytl4EgcEhVtPwW
q9UOTeYsD8jqo12l9+Hv2ztsc/KeSe8PoQaYN2sIt1VHnWXiaxLkmS2COi2y+hAjXFAfiGR5UK1k
fKxEvHwBcU4URsI4vp+taDg3Zur5Oz9m43aRvR1ePo/uA0anl19izvqCMhpa1oUTI6DYL8W3Uf6K
SQuTOxcHaaJut7i3UCAJKk/PTq1t7rFKNi5SmeEAT6bIJeOmy9+g9SGS5Qq/AbSAwBBhxCW9q+5e
P1P8kxjoj3Es0nWXo3BbFkqYkeZHBH/qUxNb4sl0Zw/dgjZjnYmT4+pgEYi2j4qdxJ/DPG0F0ism
eebt37IRBtBqln4eLDxciNWiT6kyY+AeZcGidfXDIHT3LtMK8VBWQMQUIzQeqn7MfZQehk8TXOWd
6+Z6s4NMpCFMQ4QQgHLO5UrMiYlR9Yic1TIXYKGxBPQnQ4kP46C0we2ZXl+nf0gldF5wiEJ5Tv75
3w9yPtRTgq2uD5LPg8mr1Z/HOpuDsJmKewXXli/mZKv563c19RwUMCBCk7LzPy+H7atWmzBt8PBL
6fW7Dm5PkEFIf4K8JQIMXbnaFlt/gV9xNwu3eqNNXbHzG66+MQtry7YaLydgkD/iXn/NXMm7Lu8N
TfizlgAryxJAoegBVDl8qVFxDpq7WB/iak56CvXtVB4pv+b3r1x9fgNtalqXpCEktKsPLRTgFTrY
HiQIrOghm/vq7JhNeoxTxXkvhtw7ePOumerVi/1nUPqyiB9ImcFV+tNpXR+NdY2QoVLVaJ3Ew11Y
m8Oxm4svShSO59tzvC6TyPGk0g60QlAV6xAehvZoIO0sENYsvM9VbtcPrRd3D/WyzIGBGtRd79ni
gYDBedcOafgeH1Trbui94bGaVON7E/WztfPxrx50WU8EWEeLXsYta1Ak10mG2mIrgJYq7qmsah0r
+bL3zTafDpaXCT9zECXTR2xYby/H1dmWIyP/8Kc+Q7C+2vkWrp/eAELA73MvOjZt0wbQ51N/dto9
DOPmJGWBVnryyDEvD1lBh9jEXG/0HbtVnpFfVA+QebW7tkjrk/A85dTqTXtQ6fbuxMSbIzOkzOeJ
8tfCM569lIpXM0nXGqHttVOjPZWgxn7O+lKdK81t/4ez89iRG8nW8BMRoDdbMk05Vcm2zIYYtdT0
Pmif/n5Rd6NkEkmUpmcwC6EVGcEwx/zmAyaWbYi5u2rsRP1bCyy/LRgF+rm8JZez1rtatHbF2MQv
QxtUiWH8288p3evK9LK9Tt/V/UlSygOBUxikHcCJqxOMtMJUdhNMCreoi/MyxAAxE4x1P41jN54r
o2g+OHOPSebtXbQ5LLEJmQdt+is5TTTkDa+dsgEKbbGcQ2O07/Rywsw1XZKj92rUUiTtztbd+KoI
O6IDDBoBGNb6xgR/TSJpI2LYZW2K3XLbH7CuN/wGWhasgiH8ZThjdC+WdDjdnu7GN4VGgp7tq1IL
vPDLb0qLXBtgEKBjW6rlPYz/7MU1xvy3Vmv6ztbduB2p5fIewl6RHaLVocnmxhBEu0NACIg2zYDt
EjYbdfeU94b5rqyi9svtuW19SuRyKfwS30pg6+XcdD1CD6drBtwwY/MYpXN+nxseehpq2R6TNkQx
cErKtzK92LavaAdKYNwQ6zuZ+9jVgPEPILHi6RQiM/cw1l30COM7/otvRycWlg4aszRvVhUcleW0
OYhD0CKDek7SVn3njm0RJG4ffr+9lK9rdZElyGlBJ7Op1NIqXVelRWdh7uBEQ6CkWv/SK1kKapY3
xQogtXqxj7Bi0p5mU+ttv1G88LsXDdnH3PTC0U+jtIeB1mTQUEJDnw+IbObvDUVXrKAc1dh5EHnn
eAclD81vHiH5u7TMox8Nmv84AAq6DP5MGfjNYDLqsQShnDj4njxUq+tMy7pajQePq7RPzafeEN25
84bs2Gle9wgsfK9r/2pRsVpDKaksN4U86Wuspa3N0WI0hJwtaAoXaxC8439TNMstP83DMXpYxJh9
d1jJ5W4oi6L4kDZzPh4oniKq2Tth8t4dwsLzLb1E2oMSrJi/Tvk0oWNhIWXsL/0yfMoHbdyJmjdO
LjgSyaHk/HITr1aKNmxux6EyBSRscM5xoot+tb3V4EyZeHHko+WRODuJwlVmxNdhX1OjJ1ckZpe/
6Y8gUsNvrB07Dcu0eq4/RJ73U+iVvrOttwbBypWKvFQQoNZyOUjRLYkmOp2QIc57Py5NGzJMmR1v
H56Ne4iqJ/g2kAyAmtZAs6Wu3UQVCrGoNix3fNLh3lyEVA+I5rulQMM8iz1v50nZuNgNGjiUA6Vb
L+nA5dRScxZesRCHZW1b/jfMS7ycQsUx6DegALcT9G3NEBAd2jbsE6LfVRVHHZbOSCMi/rpOsE0r
ZrP+IBCe+9oi/YjuRdqe3DayP9xe141Xk3oymHYayiiGrtFeaTdqYwWdJJgqVYggKu3kQzoj/zhg
zovEWW5lT6qZJe9yMSo733RreUHxAV+E0EuFb7U9QeslWulxeciu4LFvZzU60/PoFkkIVMadR2Vr
n7JBJcseHP8VPaNUvQnMUjwFTlna3/nmuu6rqb1XcdyalHSehRkDvBd29uWeWTyvaS368QFueDNm
y3X3OEy18YDYBpKOtz/e1lhS9t2hx0ttc92kn3id1bkH5txT4zpY8US402lq+5RmbfcXZ0Gqy/Nw
Ees4a+mOEslIcI0YELQa6uEh2yOY6fQ+zKqW7pyEjS9FOsalTfdWYi9Xx64flxEdUk6CoSJA3tVm
+JiVbb2zHzYuZAqIOILAp5OwO/kr/rgcDbMURjGP7L4mppMx1ppD99AShW8NcdU8zLlt7wT/17U7
nPrAAxOhomBILXz1CFA6aXiS3AGdtTpRjpxu9TeUKfMdOk7zf3j5ga/Q0q4GZeFNhXrIkqg4q43S
6bDhKsSm3rx/ZPYL0UTerASWl0sQFxFAqzLl6qaM4qfT7IAN6KvziB7KztQ3tirILV4+ki4K42tS
cjpOekqdY8DSt7LPVifsL32TGlDlsnxnqI0rzaJKZ9LZ5LADubiclU3ZrW97LImA8Jsnry9+Cc0a
nxVHn16sJVPv3AbfAjR2jfdvXk461FIwBEtBKedxOXAiWMbQYI6WNcfPUV4bhBPJWOe+WhjzjsjG
1oKSz0hFeR4NlAkvB+sdaMn9jNRC6XTZlyyF/KwqhvUETDe9vz2vjZMide0IWinLgE9bDWU2ll2r
GBLA0VTG57nT9NMrerRjhx+MdtzDpW28hIznyIYVwrCgQS+nlnl659WahcZt2Q+niAqZrwzNF1uL
jTsn96b7Ut313ZInbxVXcq3x7QiXME1cA09tRUXANBn6YLbMrPAjeoSdb86e/Ryh6VH7lTEUX3P+
XduP6qb6rLtZtefbuPFJqbYBHeGkQOp05Mb+40bqvVCDusc6R1ZW/BubSvZxVr35ne2KZC9w31pj
il70OOmtIv+0WmO7tdwkMmPyOgzM73tjso5QpIZ3Ka7cByk2B6A739ML31rkPwddbSShpdoS2SRA
tV3iGLY4832+RLCM48zBtTxNHhW7/FWQ/Eq1t794wWiE0m+lc40wzVUqm6lWF8vREfcxD9Wo1Sfo
9gpOsWV3un1itr4krA+6EmTNPC2rL9maUUQtidWd4mG+00ryrhwWykGktrYz1CuBZr1zpZoWPWs4
AlcBB54/ZStQHwycwe6OS1unj4uip4+tFmc/KgftAt9Lm+Zj0+uBlfZ3fV3YjV+YbQKHIbfOMngn
gl7sXzghLCk5d2/9L+7RVL29JvLjrn8nVDzJOJJ8Tnv19rnTotvAuNG+m0vllzPFk+7jCtx87Gro
32iPaJ9uD7jxEWBLcGXxIViadRgBZrwUWcpxgpmGVaWbd+8Kasonp42Wr38xFNwmCU2iJbM2MDBG
6n3toPYoVrfKR6PMwEFlc8G91QzGTiK58bzxuIDcZxUJkNYpN+2CpiituQ8aF/1pxaDh2HHOP/dl
qqCIWdZ3NWBKv50w6Ls9y424jJGJyqQKD/XLVVymzx0Fb2vqg9ywlTvsT+3Ag0Cws0+upZwARVBT
kHAPT7J+5dX1xzXY1GQai8mGVgq9eLDb7L3jNONxdCPlaEZK+HEcvNSfVPhOUW0i9eiUe95Nm1tH
elRJdU1ZQb38Cd5smB0LwWugcmrNyDUPikuKC25wPtxe1M2hZI0fSQ0I3GsrrC5SoUmlLrvUm907
3AQyNDwz7cSt8mZwglxY2vSwiKSA9hpJ46pRHi80BQOvdsJjMlAuErEenaNY9IEgf0ZavNqj0lzz
Ml9HBRiNuKF0mFztmiW21SIujT4Y0FI/LYWTHZEdXJ5d1OjuaB4786muzOaUuamBvWKVV4Bxw+Ep
VPPxZOjpeB6UEWU+J+rjYw6O41CCLtgTlt14D2VgLjtO/B8H6/KLN60bpVGucaq6aHjpkznlmai8
B3iB6SeEGL2DTafx7va333gP6fKRUBHBcZ7WaBETnQSgVGyztp+Ge/gm7fcsXeZ36rKk56EvMsvX
wz58SltkBJS41/d8xLdmzSmTqHWDOuf6nZpSQVknJuoxlMk95507PbYROV5kJv2hUfDaWHQl38Hk
bF0jch+gVEBNir14udSJ0Du9ojwfDFblvovwK/H7aNxzC9k6V/TcqRbJm4T65OUok6nXCIdzWZlN
0x21uiz/bYrud5g2YieRvBbTkigusg06HlKhZQ1A6EP2DMS8Pqi70PURl1Re6lJ8s21RPutKVNK7
NPWDGikzWq8lmH216nCFb8ynMivi77f31Oa8JUZQFsrov6xCj2oY4yHT5fNgheJkCOUnqrPDZxog
1U4vYmPz8ARZKG1QaQWEvDoyZZfpxOahCDKvUiO/K3vlvtTTzvTRMF9ekrYyPmBysQcm25igRNFT
A8TjBjGc1QSX1OuHamn6YKI890MLG9efLGG/TMW0y37fmiKa8iBWqTcjWrCKWWJk/UPuYTKfXjVP
dR1PXxAzoTChj3YvSa7OwWnKLvRH0QmMr1A+PGWJ09yDPy/PnlnNk++WaWoeB7P37r2EDtQhUirl
OFrN9BdbHngdtDmJrSdzl7P54+Gsc62tk9HDDDmmCJt7cXLI0zB9sod2jxu19RFM7guqXK9Nevnn
fww1KXPVK03NwjSQ5pKpDn/GfZ082k7l7GyzjetC5rgyImBTX8lvtUmiFBHD0TVhxbzOLo5aKPTP
t4/NRnQK1EEqDANmB74n//yPCTXziDNmj5G0UPUZsd+x8J5yYPPf60m4z6mStf/dHnBrBUm+JMOM
oAlm8eWA5my141wZnB504e5MU3zWFAWvm6Tbk2LbnBoVQvg82DtTZFmNFOd104yMhL4awSHktSCJ
QvSKcnW679My3nnVtqpcMjqUcTAVA5wdLgecYzPSnYa1pMMSAnhU468TCpYPhjng3NACrTni7KB+
U3vLeMr6UHlWeH3vhqzp1bdXuIj9CVYlvYh0bPVZu2ZsBzwd0TYc2+YlDwvj0OBkH/t2n+75GW99
URdsNrE5nAwE+S+nDWjeIKVlnesiiosA7QHroasQTvQNJZs+3t4+WzcTNQJq9oBWwLuvilyT0ubK
QvMqqBCC+p5kffatAZTyoYKzJQ6jvcylr9OF23ldtg6jp6EAL8sGMDBXn9Z0Ov5myxRBMYX4yIos
PCl9pZ5uT24jLpKmbEBfmB7dgdXZMJLesZOWUVJPjIdwTFUfOh9E5LmwAgim2VMo8uRprHCnDq1h
rw6zPTyNCbJ32ozr6F+JJiVE2ou7oIAZXU5WDeltNo7GIsT94ojlQViGOHuTp9CnNcOd83P9aQF1
cmoI1AHZXQmZtOPUpMIETpBpy/J9GnL3GKLWlx6qyaMyXITOqPhD5ag7V+D1/iXb4b+Ug4nKwPNe
7t/StauqjOMxwGSHEs1cqO87u31pLY7q7e/7GhFd1gJoGHIqSbBAElLpuxxqVvLJSDvqI1jWttZx
RMXivZZgt+rHc5t9V1tbP4e6o/yYlrR8oY2pP3hJGj/KGvi3WhuUJ6Rv3U+lGu5J7W0tPq0H5EdJ
x2R97PKXgSEpjcwJe0olIWyfTsVwqcXuucKBqosxiHQtP+mWPcTX9ZbjMFNalVA7bpC1Aa3A3Nox
8fwKPC8rGr9a3BmQemd338EcanaAzEJ6NoZ6+BEvaGWeMmPBjOr2V7l+J/gNyE1RIOO2vGqQLUVX
O7DhhiCuhubcqfnwnESi/kencf2ZPs2bZTxkkZN/D3oeuDso+JdLvThxpbsJZd6xoOyEwVF2iFuc
zUC22DtHamNrMyPwHaC+2G1rhE6PWrLT5vzdOc9x0MRDBJ7FtZFqKvcIMptDIY4G757cjgr95ayU
VJR2Y1IKUr34uXKlo1LhaeWjrfe7doSbY3FNgQdCj5jQ5XIsfXDyqKxJramUaO3jZI21d1dlmNqr
Xjn/8+btATNXMkoBQdOvXZ2MOPYSdfAYrG7wQAhj8zk1ljA5xKNTHLR5zPYoyNdvDWp6lLMIMvHp
5DG4nB2vQGJgRkxhEwDHMyxHEN41N8HtaW0ceLnhpZ4AXU3AGZejmG2mWGIinZgRBZ4OsYvuhV/H
TXY3T473ObFb/ZjWYbXX7t+cnQ2mgfiEmP2q2B/p9oyRNRdNqLhj4CVVcgbDoe7BLLf2CFcsJTsu
NfCO8nf8EdiqPXQcKscUeIwWFG0HiLdA9iNIKL0dbi/l5lDyb0PTU8Z/q6GyOg/Tka5UYNRqFBAl
aQ/FMPxr9qW7UwPdqBGiVUeXhISbk0bAfjkrBX0IWUTksnC7JmjNrvpVlYt7yBszu68WxX4yhfkx
GkbtZ5oky1eckfbIeFsfkCCFM4HqBffzaraoYlvCQ6kviGFRBZG9LCeUutOdNd14GGjx0UFw0F6j
MbU64jiiFVWbFyA453jhGRjD+8Gai6NRuf070XgdZn2COiyq3efG8PYchrY+KchRWsNg0Clvr+I9
o26N2Bpo1vRLkp4mJWsO6ALQWrUncXz77gG4CWhexh48QZeftIsnxS3KChPqMrWCrpnTw2Bh9zeZ
zZsphfztRB/0gaChc5+tPl0k6Dw3KqA/VNe7n+rQ1V+8OC3uY6BhOzt1YwHZHZDeTGxdoCutrpdi
FmapLDV9NrKQg1nEzVGZnNEvxs57+/uNyppNcI76KHfaaquMajggj0I1UV14ARJdDOhrS/1bl3pb
FNQZJjK3P9lG5UvSflArQXANYOMaz9AWVj6o8l0tU2zN/CJfKut9r4yjdqy6qfnXFmYiAI/3pQXt
L3U+NIWjQa/sQudlyrANOUZ2qfX/2/lZG0cTsCoMPE/y4mlWXG6ldLIixXa5HfJyak7KaGfNqRcj
rmxcGvVv2wJOEkBAjPV/uni032VYMvVBmsfls5nicPA0WbFDczAv1E/CmLJ6JxzZONSyboIoPD0O
4pHVqUIoZ7LUJKV6Ahj6YFMgCtCFN49ek70kDS6LPFPa3TA3PQVww9xpsGxtSV03sWyi8msAsb1c
ncqxyMhtJlzHeM+CQ1cek0j7qfa2tlPp3RrJkEgX4FZQCrzVOUu9PFIakjT2HnbxVUXZE9RNHFjL
NO7ckxvPuEwWWVbJ3QUQcTkpg2grRuiJYDJu5se6jWbC2NYFepEY0bnRZ5y3G6rot3ea/FtXeQzu
OyaPKw8eOcMqJnIoqnYQ3AbUyJIxGPUp/25bVbkDaNnYLoziSEwgFyMEjcu5YU+kpYMJoEXDIPdQ
LEJ/jLvM+J+Xps5JEWZ8QrTKPiRepPuV2pkfb0/yFQO4nqXmcbOAxpB1uNWGSQbPzCHVD4EYcMC+
00MIOYExh+EM0U6LwyBsIMYcnb5WzGMYV2LycZ3ofqcwe+Hb9uqPpoybc4UH0WkIw/h+RPn1S6dk
iX2MstHsTsYY64qf5HFHfWjkGj0mVWfXp5lqGDxCKx/zB8dSymNuRF61M7/rbJQQQmLcZbmBcsq6
3JDh9iVsIiNszLx/kno4e6EtG7gyHfUUj85UgUnUPENHKkBiafKqQy//W5HYH0qB/p0lPtxe8qvd
LHcUqmqvPH+CqdWrkVpDltAypJQUzdajQA0q89XGVR8j6k4nR7hQqQn49jQ25Ie8+NCvw9ICI5qh
uL6WBq0dfMhyHo4gmj2P3NzrTmYH0HUJZwdAaNbtvB9X98PrwQFMwljAJNaHtqBsVaNlTsG6cbxz
3QzjXR72RSBcfdoJ87eGgq4mBURcYu41+IPkNgWYTrNCWjcfhGW2JBP9jPe0toe6lrf3ehWBAtDX
IwGUINDL49qXutUlxQBdy23DCqqWMP9XZFr4FVJmd8ArE1XFNJ2e+3kxd6KNzaFRP5UQF6AI69a5
YY1VqpojH3CxY3RvddN363Q4u9MYPU1Surpo2tzvpvrNfkR8Sgj2/I+qL/Ne3VGZ0mFy0oEgTiHO
+SLXF7TB7fEY5u2etPPWLtVBhsLPREEI7vnl+mZGa6WWNwtcL7vcp5A4HyYPCc7CsvLDMtj6Tn9v
czxKujajEYSvO2pUIvnItAECVVXUY5GCbW9MEyMcF6tNmnx7dP7N8cgIWUs4ItxHl/Mj4kqncUmk
xXs2fhR94x1gRVb3rR0BMGnnPSeQ6w49385wQOWAzCGfWS+orlQN5fCCCEigrnFSFUxpTrECpykw
esd6KVK7cA+G5/S8O54SvVSqKcb3atwvrH8aj6Nfdkbp+m7Wu1gglFA1+UP9E/x7680ZifyxiN2/
mvqSD69Wh9xz0tCpoG/Cc3/0Jjd9DhOyZhLb/NvtW/g6y2QsgEMk6Kh7k2iuTnI0JmWx1AqdE0VV
vnFm62+ZuZh3Tj9rP0VbwoDVipauF5fAR1Nxl9+a2vbuTry2tR9IqtkNlF8QzVnluuEMDyFFNj1Q
83A5ZHEyvzOFbn9VwyT5Vrtq/s/taW+Nhz8L6GTpIYSK1uX+Q7oxh8zWUv7ujf5lCjOB1v0ydLje
hGl2EEm9B0O4CqNYZy4syIIGFVdKnZcjNlFWa07bcGN2lfIZGqT2IY7DnShqa1oom4Lx5IvKpvXl
IPi1LMvo1CIYvdl+6JriU9oBQbMyhQRgGvS726u49eD8OZz8OX/UXTQNPKnqViJAub84xInuBTGy
roeuS+3j7aE2Z0bBQ6KVDLqXq2jB7YvBKWhAB4rbzk/UJNUPFeH4t5p4rvKVmSvYf/uIVAOkAgUX
InCZy8mpoWeH5PEicN1mvPNc0fnUKGy/jCz7qAMr3DkC19Q5dgjiikR+YEbIcFdThM9mWZPBmxoP
kxEfLdEZH3RqOvaJLnf7SRlrkWKd1kzJEVPmOTkS4USOb7Wl+IJp3ez46E5oeRDTgLfuuT5gzJe6
PsR+lde24Sdqrr1P4w4glJXr2X2K15vpD0aR/hpNPIT9AelKfee7bW0R6mTcYej5SzH2y1Xs+DB2
ZbGKnrNgG0059ySMTD17tJt3EpWtLULNllKOisoi1YjLoRy3rJ3SoqVVTtl8bIfC+kmBLAtG21JQ
Adb3MtytqUliD51t7hEywMvxYnUxEi1cGE+nuFkqvREIZELOphnu7cWtoRBeATyHAh4c59VQWpSb
FB1p8Tp5mKDPPDZP6TxDhOnKZCef3QivKCqQS0JqBlS67qQPlmIP5hz3QY/B+e8QNfvKr815CGxV
aR7AXhbHsVarw2j1TbRz5DamSc4OIN6gW8LZW92RbedmSVWX1Az0ovbtxhJ3GTBJ39HG7HT7dG8O
JVGC4MJpRq09Xhxtbo2mJNhIkui/QVTGSa/7gXbUmO6MJL/NKlSGxYxrDZ0vZDHX5cU6i6Fjqzyw
UalUx1Qy/02r3jMF2JqPxb1BGZXX7CrN4P71YGYzH2GhXerHTTt+a4Q+DuSadf7z7YvHM0bfFtQZ
4KjVd5q9TrWwjOsDNO6SQOnH7iHHH+EZcW/ty+2h5F91tXqSncgdAh9hTZOesEy005zyiuZhE6nr
lXc2lqE/ZdloBehPa5SmxzdXGaU0MSVG4hEqEqRSlycbCd92qXsGBdsSPvU8AwjfjvppDuGZDgDP
dhK3rUmSspHLsPdlXnM5nh5DcnGQmQp6WzTH0ezHj7iBm3dsJ6eER9VW9wn6uzuJ1MZ9KdW5uVN4
4GRz8nLUZTI7i0Ic703TOse8HN17D+EZLJ5R1AOIOhxvf8qtLUrnhCYUzzdlwdWuydIkqpCV7oKq
X8pj5vTqXaWM/wLk3msobKwnjG0arrgYUQNcE95ll0F0jtLxzoFqjsNa/5qZOeLvlapCFXDUVsHy
U+jmj9sz3Lg7pfat5A8xOq22yxXlMg2bVsZ4U2tMBzdVLF+b8updVZiLNA8w/LSyYho4RbOTv11L
vKB2SloqnyFKPFeOBi3mOF7bY3Bqt6L6mEGBbqg4DOOLGKhA44JiBE6qFqe0F9VBX1rxofNGxO7R
j/63ntX2GClp9Re1Fq4kfhaaAPI5Wa1HbUxGb1UkzMBfxqNiNfp9ZBihX3pivrcjSz3fXv9rVJZc
BY9/CKIgKayjRKN1Y2rO1AY0hTJ90CkVAVKmF4l7pwz98lGby8489akXPVCfrbTDqGRDGpj13P43
uAOxw+0ftLHl+T2catRrZYgg//zPALlJ3EhX+T3x1BM+1qWF86v+nVLFX8THUjOAFrk0lwVzcDmS
AZqbWktKwQDRivi8NGSX/uwYAkinVcTPqWfke7D3jQuEriRFA4jxxMfr5rWjFVYNSa4LIMo2p6HH
e2iW2ssFD9XHJUcY7fZqbo7HGyobMTzba9Ijwpt2NLt6FzhTZf8QYqoDoeQ6DY+InsJUvFmJn90k
RQ4pRyMOcoXCdUXc9LmwOiRezNA3x04NDGo9Z10ofzMUl7mHD4tkLqyfOWVx8thqtA5mkkELNG2S
d9Ps/TK9Mfr49kUkPEYwnkeOOrdc5D+2pB4u+dhij47IgB3fWR3CjbhRf1PsDlcpQS5we7itE8BF
KDnpADPBcVwOl6DbOHfkFcEUWb0Pu8YLzCoRvj3uluc2Ai0+lUQ4EAAhB7Q6An3rWfCZYwrKrtlh
95xod6i7tzs37dYmlGBLEF2gp3hhLidULwmeeBodP73UjZdGwb5EB1DmO3Wl+nR1y514fPNOI34E
Cw7GX3JTLwf0EqtLc5dTBpml5A6hKJhUwjsqrZYclmzsT7NwlQOUt1JqrNh+rxfdOWodc+eXbM1c
UrKQbKOpDG7v8ocIt4UtofN+a26ZBc2CN7leO60/0ZU6NA3q2Le3ztb3xP6Co8dC43q2+p4JjV6R
JHzPJo+0UxY5VtB6nv3+9ihbG1TC0TAFRJOCoO9yVgm5heaKTAQt/udHymG/ajdqPtagPHbWbys6
kM1QrESl5eEaV0pZsR0Ng3jLRn86SDC3/x6ObfVEuaOg+JQsj16GmAyxQ/Tp9hw3V5JDz9UpUVvr
Xqw9ZYgLC+o08VBoX8sqqcFywIO5PYr8HqtQnVRYUnzIP5DaWMWTYgDlZNeUaGATKHf0/pPviVHW
yEOO09EYOxQBEHy6U4tBDbSpT3aCr80PKbF2/z/8Wie+rcfELjwmWRi1Ted7st4j3tAG0NySu9sz
3fySNq0WQnWEql4FfP64QzU9VnRNYWe25A6HSovUM3sUrUo3JbgJFyOg29aehLvs8XA2zyBzJI6W
dsLrtFVJk35h/niDK1EKQG1WD2asWkFMhBfMDTT8v5ipHA08oby/V5lJajWSl8V4VRHnz15chOd5
kNRPt8in7Bh2pvIxXXrxcdHcaufpeIUwrDcUgRyATQr2wKDkF/9jmW0hAC24EeVFWi3z/dgYg4Ze
3ZL9A/JB1e/JQB0E13Qlfj+mfWzzTufZMR/iECkJPIHsQKSN6kF0AAzph5nXVf40Terod42jK8fZ
7NSvbjqMLb7sg2HurN3WhrSpQUrcIiLiaxKPMutGl2IwGqDe3x+JyLXYn9QFYbMaXfw3s1UIVv4c
bXVbzlWqlaku9yTyW6cpz1TazEmRPCSLY+7Vo7a2Iek/yhNYLGIttXoER3Bv3ehRbdBFswRkYcWd
ij5q4OZzdfK6Ot65pLeuFr4ozBgedx7D1U6IliItZoWmLQBp5dFAI1L1TXueVdic81AHDSp446HX
+vifNLfcf6fZhNN6+yhsXaJQ7GT1Gcg8LPvL3ZglcazYWUthLI/Vx6VurU+2XezxV6+BCHxH0jgJ
4IWMBef9chidr5eGnQvpoYqX7Jzgf/orakdU8BV2PrK/dvi5KPFJQns5Lw6Jlse/ndBtEppFGF1S
IYxoo4zTVLxTSiMUB/Rzh9kfFWPpfbctlh91X4sicI2idvy0U0JUxWxrin1d0Yr6Oel0DSZ53pT5
YXRF82ZkDnuDHiq1DkpH6KSvAkKnqbO2kMzIqS/sl8ENa6i6anYSQt15bzfOH8+65InRtIXyJD/o
H9dHszT47dRUVbLGMn0ELaw7QqzQ11NQ0bf3xrVAgUR64v7JN6MmdkWmRk2UQMYl8/fCNC0Dp65h
7y7Io/xIUl35QHM1dfwoRX71Hr5Qb30SdWWzh61oLPzEsjE1WOZUe+dSBGv9VK375Knt2vFDN7OU
pzrCEXonN90oksiIAJCzbLvBU7hcngVU8NylFHpNMAOnZLbqo6voZWAvevdrruI68euisq2dW3Er
nkUZgWqe7OFL+MfluLWT200Sk2q3Rm4+K91oHehvxIVfURaBJowoNMz+ccgCN4MSP8yK59utWx05
4nvmIBtbhGRSp1RD4U3aQ1/+FvDtYnEWrwmQhTB+JvGgH7XGBe/aDXO295ZuLDjscAB7vN0QF9cQ
I1eh5KC5A29p2JRPbiaMYOiG6ETKh8xlrhc/8DLvd77yxgwZlBo39wkR4LqxisUT2i7tAoR2bJAn
73v93uxVFXtv8RetHumgTCWA55rivXw0/jxvqLvpndt2QWcOxdGtaaEO+aQf0Ubdq6tsLaU81UCS
AaBcgVsX152sIifLG3QEIcC95EEHaels10CEa7QGHx0z3ou9tpZSLiHZAvkzlMbL+S2ja0c6pmTo
QDZaYKapOJnCAQuQdGInwNwcigCP//AaXPFB81FNrCEpuyAu9PgceaVxFl49Hsq+3IP3bQEA6KrC
T4EOAxFhDTNPErWi80/poUw4aRk04YD+T3yc9BkTmxxdSauvMJhO6ungeXTI1THrdlKHV0nLVahH
1QP43atYGXjRy7U1nVqtB0RYA6m33pwqPutnChXRl6WtHQT+M5d7ss6UPLpzuwFu46TWde0XQuQu
N5YTPTraRK+PUp99P5YtYXmL1teX29f8RtiDIzmB6Gsvnyrr5a8c4qZCFkRvAxclZfo58XI0euNL
12r5Q+hZ0U6BfmMXwJLD0ITKHjHBGlpaqTOgFZv6E+icHEfvsIJlGUZPdb2oew+YXODVB5C0OIRA
JA0cS/nLqRHsDaExUWWomym0j8bs9Aea3AZCX0NT3k0lduy+FoYYWhuzck7xQy58W7GU05uXGNqc
jBFgPWC6sdoINfUbJ5kor6jDjCExDveHWE/mo+X17WNVNtE/t8fbXGPwcpKCo9KWWF1atUqCMC0k
5YbX20DKsACkzCEeBkoCb45HyGU8g3sLxQbuj1XQXE2zpgvbwMQoyr07TEXw+dJi9VQ0Ys/g+HpW
cigGkfqC1GpWG7XDHB7rZrsNerWcThbsYF8dwv6Uh7tcsOszQakdEAhdR15SoGqXG2dunMwMq0jW
ExeUzM0hvqcJHh8XW2982gLN/e0P9loKvdypLKAUESVokk0eOfc/nhnEV52KDhlzo5hvBOXgWtVp
UEjF/YEz8pKWJvBr7G0zAhhLmI9VZnp4B5hu1CExP5I6GCMOGn7olEV2RCnKeEiLcPiVuoV+CsNE
ZId2mrQn1g4nwxo95vcRCh7x8fZENi5eqpQ8XuCqae2TX19OJKyU2VYzpQ0y0xx/U8Av7it07u7L
As6Z7yhCHLNJ8c4NNr73nhuqXym3t9HOyd/6ftJVRHKd2Spr9niCplPWxBmXjGLrRyVylJPa9dZ5
CHUdP/tdw4WN+A+ZCep6gBoh/BB0XU7ba2PDUOStho+49a6cRqoJhkiVuzrHrDJPT7Ftjk8ZN18g
osk5CPatZu3KH12HEPwMhPd04ObMfc2fMGfcU3vBE2tE5oi5jNOfpzweEKvuiNypPN5lZrpX5t9Y
bKJNoNgUAOmbrGVhahKjKe+sNvBaF9aPU81PoZF0z6OXZT3U7wF14du77LpUhVgj+EootByZq6Bl
dNSyCqVzWpMrYAEadQ7yUUfWvKHvlSiKhU/dqB6cQW8+3x5Zxs6rcyq1aTA1oXeiERZefmfKgVM9
1hTg5ngyg7qs0nfusi/EsDkMnCr+Ia1AFOZymKbvsiWcvDZQzQZZidCeq3u3m2dfhHrW+QJhtPio
IG14jGbKrmmipJ/HItEOqpfFH4Q75NWpDeP4tMSGu3NXbX1u+LiyXA7olPbO5W9TOnQq9YSztaSV
/tkwob+0o5OdnAiUy0ELqfEdbi/61q6WCk+QQ1BcwlvxcsQmtFWqZIyoqKI8FrFpBrFwnRfhZejP
KTzfFtWxnUG3pvnnoKuU3mqqpbDVmHZ7n9k0J9Lm4ClEDqYd6i9DOL1ZHY4VlWEYrU5pPrpO7FV1
TMcow1nCnr35HnBZ6zdhqxwxKVr83pnGI0VL84z1854D+NVM6UNAv6EKRC2U2Hw10zpxZpsGP1wY
JXG6O9NsI0QwpAUG4n65mp3LZYr27FvkDr44SOSlBEQkcbAkgX+t6urhEqf5TPcs6GFXF2f9/zj7
kiY7ca3bX0QEIBoxBU6XrbNxpl0Twi0IJCQhEJJ+/bdOjW6VHeV4b3pvljk0kvZeezUbMXf50iW3
c5F0f3KF+2U5XS8GCczV3QPY69+F+v+crt5Mq0qlRAfch/RRbC49VnouX//7M/1lV8JVIIaHgc8V
Qf91tBNDwYSCDgSb3Q5PTGFAAKqlAoJdhhp1BASSQDBbI/2fJMm/EiVwaeyDQPDQouYwo/vnCrka
SUoZASLzC02+bKkcfqCqLTyMUEENQClGroHThH1HdHd4g+dRX9W9U9VDNy65PyiOsExQwbvl+b8f
yS8r9/q7cCIAXARtCc/+n7+rpCJx0QpPq2VcK9Jo1SXHcres7S1qtsWoHFBIgpSE/77sb943vJEx
y4SGAG3gv6up8sp8rq5U80J00/s80yEBVpj9kf78m9sD7nEdOgM5BUnturL+57tC9akXfAy4jovH
E88GOtUJdYw0u/b0I3BjNHVRtNmv/31/v/nSrhPhFPob5JlBUvjP604wHIRMBdcNPYa0s1nWI2Uy
q+WQhEMVkgpZVzSrgUn+iWL+65OFaS/aNqAU1wr834Ni7UCBwtkDp9ux3O6TLvIvmq3mD/jOrzsS
ikdU+uDXoKD4pRrehtHjxtG9m7GvmtHY7Ix0vC8hrPY8OOC8//04f32NYIvhYwGJCz7XYOv/83Ei
IbTaSIZxPoOOmTcI1jHHKV3780jy7rnL9/RmiUb1/9oIXzlqQEP+jgLEd/qvc1Qoi840B58rwI/t
2EvhWikIa9jk1B/Ww6+bLS6FHenKWUIf/G9q45rZfGQUPJoNNt9fB+m6727kyeMI+Pf9/+NZXtUX
f0OQqJX++SyjZNjxqDGwzGGiXX4Uad8Ph6JnaFbmeNpLEP84OyGPZ/5TpOFvbxIF6HWWAvf5f0/1
fET0AvgXizHW3UkV2XRLhShPBODsHz6YX9cfGkPw/bDmwTBEwf/Pm4RrWh5FKYAdqPrpSWUQ/Z2q
JdgTIZr+KPtY0tr7vLzP5qH4w0T41w4L3w1EatcPNcYI4N+kKFQiyLiPsOb6ZUmnWtB4nTA32jQc
/nsV3llW7OLYB7u85nQOPyuQVWAgzDeXvPz3u/7NZgBQ9Aobona4brX/fAxRN0y76zBHnYQRiMWB
sLRJ+EzJHx73764DPxHI/65dxi+x7H0CJil42fimMrHc9mmkjz5lf7J+/t2m879Xuf6K/9nMgeCP
VsE3B0SsbYJiFwm31HSgg8tVrUd4fNsf//34fhXhX5nvYC78DSxjqkP+eUUJADCaYarZYASdviID
Mxvajqflw4wh+2eLPfgGgE0Cy1y6kwtsR9Y7XhH2LLpZ3JQDgYjuv3/Rbx8B3A6Q3IDWBjviv34Q
jBzYdCVzyImbtyKS/MZPZfJZU1G2FJHRf4K8f7dmUQNdoSrwm+A88s8L5tsqljUAGOumiJ13TLPb
TvnpcLVV+kPb8ttLXUFHkFSwO/0yGVrLsBcUFDENXdgxlDO/gGiwtmOy5+f/foy/2x4w7ITsELgY
MOh/rYtCRNu49tQAqCp52eZ03H6sQ7etcJXOrnaxSEuOFxYfIbYYT/997d/c5t9KTuwRaNLA2f3n
Ew1XBcUMj4/Gwq3yfvM6fur3EspRCGeO/30peOv+ZmUCt0IpgOIT7dm/gc3MIBNDL+DMl4hsWm4j
N1EEJWvMbJEEQ+TzMkS4zb4Y0nBakm17hQTeAcWmS7TW2VBO7JiASvsSTUX0xXvXvcil64oa3gQi
aX3c6b01VCdVjTRN708+yXvbMl6y+KS2XH3XC8nUcVm29Vsxz87VS1iKoTaWmScfQ5zWsEJl36l2
0/dkdaM8Iwso47U2yn1ArMwmayBp1yJ9JPwbavrkbabLUmBGoOin3ZTWnHyQ46drjq4E2zgzBZSr
3fTMMoK6dUmRS4WYeTOMNeTC8b0ZbaXOgFwhqkLJCRbGGIflu7VLwR94ASAKbFJ056hakexVIeS6
ax1nS3FCLifcUwiSao9DFSg7d1VXobenc2lbeFvOQ+OlN/yAOcoc2kgmzB1hEMLPleI7YDUVUVIL
4XX/tNhefgJdtv8yL/P2CVmcuQRZQygD2Sfc99rMhvweUbSIz4Ta1z4AG0qiNuq2zTVRlbrkthuF
ympsEuO3OV+H6J6WQ/IMPplG+BYru5dkUSg0N1gswZFy4CCfm3gux2eLEJjxQC3ofDXPZ/8OGcDA
6jRdN48/0eNbcMESdERwZs3hOwKkzA7mfg4R0j1CMuM3bXnSuau6iv2o5rJHdBq0+32TucmZR7VC
DggHMDhoHXsYZwFrjFj6ECH7hd3A4W1+YGXZ4U6Harrp80jkR0Hx+Tc4oLJP0o7Dlx1C2E8gIFZI
MYezf4x5wOhPAgcqObAkx2yAuxEucl3Wowvm84g5wYw4wvsszvx+6GWpYQ7JEjfX/bAgYxWkWi9O
qyJI65r77t2KkOSgGsAcp132ZMyO5SYrDmHOrKZ72BIkID0IO9zoJAZxDXeRHPs1H7KbKHOAuEEQ
yqbaEDGomlrYsJxzW8ZRu24mRa4qsKCbaOjoD1gkIeVKDUCL8EDXar9AVjIiFKePyy/ZXun8WHSQ
/9QcqUm0ThNYYz9vbp78iVXc0cvs82Rs4VYp8xPpOvxjUeT8zZ6xPIJhxCifaKrlIzKR1VrzeDF3
YzeQ531nMfzVN7H/VRQY9TfpDibwCWlcfAIhby3ym4R2HQE1CS0moulB4z8GQ0OCkJ7cgMXGKG6T
l9bxS1zATvUWtfZM6hIJIs951Efwi4z7VR65XzTMTjbdfduK0k/nTHfrN9ml87vLEdUAtvueARhD
3rA8+t4nP4exGO987Bi2omLQts5cuUBPX/ZZWc96qV5MH+FzlV4DS8Mzns4O3yIEl8XGn7pewdLa
oSW4cXAMLk9IDEYnOct0/mlGzDdAB7cr/AcQODvV0abNpSw5yesFhfd85ICjgNcMXGznnZddW4Ge
nx2mgXbpBdwEOV0Xhf0GmJhs9Q687rlCtAZt7SL2S5/T/eNiI7BufTZ1nwuHT6WdkeS6XGzvhh9o
t/3nPNOFbq0gO05KnztY+uNNx62iVSQaTrfqeS3sPh/Sfpj6SzSE3cESM4KPUTor3R8I3eOkJfkW
hxp8jCw+TwRD7sO6TJ2upYQsutk9rLcPSzJHSOIMcUB6cKd62ppYznG9zMMIdnwst/FhGDZ4vRu2
edv6aRb2zLrRdbfVLPflhsVQ+9dDiVzEpl+dtRdJI450qNUA0fMOjhXnyDul63KII/fXwHrHX9Hh
Zt8Tug8IGVHDIu/BYEgBpU9BLuHJ4OfsB0o8ADH4zjtxl2hSuhNSzHt6i4cPg/rCg3keNZXm4/ro
qSPstguR7Q4aRnHye0FsIT71A5+xJ3qvox452AWF58OpyJeq/Fqw3tCvfeLXlAF2tYuHmyfsccv3
dMphrVnvediiF53lY/XDo1xULZ38vESneOhcEtW57zAArV2SGqisIkUn5aGzXXYfNzKeiukEC30z
fIFFcszrlQQavkeJtTpHsEmh9Lnrc/h033a0wp7VJKxa49fVbYl7Ay2xg3VYIpP9Ab6JbP0+bemQ
vkfZaPhthFOFNPBi7LufC0Gi/HZU9MrgOaE/8uMTmLPpfu/c4DONvqAC0bo2Ionk2C5AHOUPVoV0
nuGHvsrtBU7nTN5ObtclRns0IL97EWv/Ca5teazw+cRb/zDuWmUI9+udvOuB2INgs4nckFeawu8W
QHy2WZBId6LG54gXZuoPMp3IiPNKrx1V8GUA/fQFzy0mLehIqXmkmF/2UR0M3C1hVxOyPvMN2stc
2ndOIHw6jPFMvWocAGnHat/TvTuvxbQOD6uorPohWLi6RO4En/5DpnefHxOsDRBxYvjfwvEmBmIz
/sDIxPRLawkiuS8DOui+TbtCPNjUret5QbyexKg+s+qWSjjM9nUl4NdDmkIr2T3CClDBYjApg89o
Pau9gpXPOGQb5nSZ5Ot9Fryq7gdeln3txWY6EH+Ih2FUjbTSqngVhuGlgJsW7dNUr67a1MlN1ejO
k9iy9CxpbrLLJF0OhXgsq/GoCtDj6oxfi1kZET43QWxb3CNooOqH77QMtn9Q4DimdcgFHOh6bX1W
x9sG1ygTDZgvpsT7R3O14WhDx1GYKk4kwqHSXSHFAg614rg5SbJG73C80ggxXVnVIk5QYD4+sSSG
wnpGvseMZKfrKRm6oUX0GMzk82Tjj2CAw6Q5bMn4NqxgfjfSrnl0ImA0PlZz0ZM6lVG1tdam63sc
ktXWHFpAZHXE/X7BjA520vNSOsysGJJnWjYV5NFzZz5hmr+HZsuiZKnRC3XuZlZV4VtIWjbwPJhO
2QGeF7A2KsqVg3/Wpfj7eOf9V5HDYqVRle3ns88Dv0PUqBhb4pS8XaMkHu47aAD8IdhueLTY9/Dg
QKn9mF+pdUMd0qmgOLAw/2vWWXNMI0r8t40YNxQH5ViCZWYHYKrNuMCQDwZAiKGo59iY+C81GYFx
3FotqkapSHVddaUiRyTp2epEYYCR17uZFW3LVWJnXpSGD7VONoPggXjz66sS665PjImwf0XpmGY1
Jnx8/DFE+wjGCKIS9lNnIAdzD/0+kOkY+rCHqN6redef6MzXuDwGxGen8Hrr8uWgTbHzg076Kvqa
2CX+rBbo91OY3mt/ifdlp3UB/jXWFRtZeYiRVB/VHnIegbkPTdfb2eTjOe5yNt9Y5LbROoE72vaU
xHsco/7OvWr7uJvDoUBHt9z61Xl3ck6nKwrbchP41Mc1a5GThwDdRFQAZwvhAkQ0id1hlpzTcEG+
0xDaSs55crBsQV1Wo5te+gdsxsn0kO7FMD2xdU7mRy/hD3QYiVwk9FPUvcCwr+NnMPXKC9N8UI3q
mAqnjAFku6vwHk8ZDzm+jQxV7wFmom56koUn5DAoTW/MGIUfpQLN0elrXTpzNj9MuVjeOaK5TF3q
GCWKdhg4gKi7i6KmhIGMWgbCv2LVrF9zaDDiOtVBFXcqrGo7yFgUPwu69eZAil2LGzLJ8qe1mRna
HpvnnVxg8db2xQTatkCBK5okl5y1TlfiZcc28ZwZvULgCOogzmnB5u4BeQVkqc02wekFHsDp0MLd
JH12io2yRnksPwSB0+1ihhQnrZrH0N3gHF7gZDjMqGLXpb+6j5UeP4Lmg3b3FQLG7id1NZFalshO
NbZULZsh0jPCL5gwf1Elpifs5TRgyD2LNzdNAPWwEoaXTuX4R7cCkszGgdGLysxGfjnsI4NFmO0R
M3goVo/LGzgmnyE52Msao2Vo7aapmud2MRHaMXizVY3ROYcU2nXx08DGfERZlSCzbqVG3vbOxuId
8Jz50nVagnVoE7XcYE2Wp2gD9ehzMfB+wLxbjGON7JDuzdrR6hoku2DaqudLXKPAY3+thV6Pka5m
VacWjPfXUFAR7kymItYABV7XG+429dWSKuAHQzQI0isZ6H5eM+wCYpTVdtTlYvlNwcpwmRa8rWfZ
0eEusdgZD35JQ3KDpdnNF6AdUtSZRqbI3b4FbU40wwjhOOkZUQ9RxQqNwmG15LCWSLr/ZNJ9mj8l
e1zMNazY5vFtF1FRNVGQ2VhP46xhUTKTqgPFSa9f+oiD34HOZ2RZI/ZNlY2rUN8Bv05R4MJMIg1H
O/Kd3gwLmaZGqCFePsFU09O6L1n3KcXeCs8N3tuP2bgOn+Mp7O80ZPpN+3J+8EKFLxhvjfxCsXW4
mll8yW0qcitOnRzmj+WwdoBAGR7eDL+f9Uu0lWSvyQKK915o+qaHorLnfjXVV9qtwZzyvrPZc7WM
WX7QPs2+dVHiirYa55xesI1jS80ZKtUlTDy5y0sp74YCRVWNg4KC5apV/GwFGvYz7G8S8jDsy2rO
O+LPscmUnZzvuQnbdN4zNSYfRdjU8mFKUO/eKcvcaRRuVCAM2OgGb9J9y4K26pRFcp8/CBSm5C7b
su3nAGrm0i4ckuA6o1cvsolKI5tNjsjAW3MQX+4HxiE6T2CXmDx2KY0mOMzl9Hscu+qVI1duvQDM
YGm9j3yO7zcER112NtGuzaOM2pM1pEMptub8JMi892cmY/YhsmJ3t8WcrvvZ0KQ7DoBk1rt5H/NL
YROZN/2ehvhW4Okgbvzqtgfr+2S+YPhajJd+JuSV9JqjuCDrBEb9Qsl7EgcEqq0SwG0drUASr6of
DozAkHTC1UFEraHKRlMhEWj6ads7PSKYBt/oqOIuPeg0Uc/gjZK5wZkZ3epFL2O7lwShCZnGhWvY
eSw/UhF1qNq6lWXgQ3O2obRds8+5c5O4pIuCV1FXLOQGEo+xbCx6X/LBmY0el7Sk3SkPIuX1soRx
PViELO61FfiYWuyg2NxQ/7lvSTawuZXaRnFNe8p+yHHx/WErCnfDdvi4uZonPQF2jMhWd8dlJ5c6
21ZARYSxHAeKHGd5jD0oFSc0eSucJ2kUhl3WyYzEIcTvUPmQ5tHkzshNAZIWw+4dmwlkWcs1W5nf
pmHMb/0oyriOgVUnT6M0OhwBeqX50WK0/k5clfpGj7DtPMZACvqbdJzX0IJ7CyOSLmXjj7mDJX4N
w8AoOWFZp8nJokYRZ5fBCfaS9cGz29G7a2IN9FhZzVeYJaMHjAbaULwjfdZkKE+bJxBQYtdJIK2A
c1J+7Ltt0A1Y/Em4h7mmXQ9zJdPtbY1QJx4Cfs4BNSv06z04FLKxikwD8Dc0OlijVZ/DzCwGdmJw
aV2zqCxf+qSby5oNvRjqXm5AWujQa8iNprmLmhQ2+I8sQoZ9PUGuvTxmgy/PU8zHpQVulXzAJs4/
geQwZHXqsvnrEGXihm4pSLiRYPF0UTvqRJg15nvRjlPInkdopv7Cr72mSUzIpz+NwCg+wwKEvAqs
Pnviqdb8AF+c/H2uPNM1Iftyv2Y4nH7ua5x9hMF1Yg5g4o8PW29pQEdSAPsBhOb/gtAnQ2KodenQ
7GMas7towcOqByv3i5LESFhjpsnTNk5xdB4WRLDd5ZgGbC0cnovbGeqTqZUzq9QRfDbyTEW0VOAd
p+NSF0XULWj6/n63Ya+i70DplHoJNFHmscyQbHnQW9bvhywzlLfbkpiXHJvEj2BRqTYwFRP5hXBj
P8YLXM4PCsz36kBx3CTY/am9c9Am4svHOjlNruLRRzlP29eQlrtsVz4QfUyynV/lWll4XLUy/GKh
dFxrnJ/kTSR56FsqtqE7E591TyGVDsspjlAj71GsW2kHmCjBJRQqncEMUBWQ1fWu3sKqCV5rj9e2
daF8BKMZ2CE+nzWtuQaRpfWgV553C7OaOlWgyx/cHMdLm00QraAa22a4N0zSf7Eg3Kpm7Pg+1ayU
DLChWIdnGNN3E0y4UECf4UAMHGfKzfS0KojajkBrl9cln0AtAxlxXRromDDfZMNCv6O3cZcyQv9Y
A0tQJ8FSYA/VyuX2da1SbY7SxETdznm/RF8CMgN/Vgtbu8bwIbvrFq6+UwDD02H0e/Zx2zp2CWnX
8wNKhpzV+T4gZ5YCQvxJJoBnh2FbYH69aLPDnWLuMI2v8fan7XmRqQvHFQIm2wbsFJcMxTQ/QFmY
vVaddBjYDZF5q8jsnl2Bo4d74ESN7pfkVfrBZjfCKf7k/N7FzwWKgu0YxTuGmx5ageWEiad55FAn
8Bpb6/wYBTSPh0wv84ViCJg2LqCGvM+dCKcdJoDoE0LCxSEdxvU9BffZXGDPyh8UN91cl32+2lMS
GX6mTqbsRlwJJGhyciEBdnGJ0glnBJTR3S6+e4DpHpDzItLGrgTl/N7tkFuJIqxd61Pq3inCWnk9
0ZJ8iAo2oB90NL7XiKFcD2VauS+oTfnYxCtat7ZEjc8bWBq5T6rq8g9wNhzFqZ/K7ONCM4B1tijG
gOwHXwEGlnT8sll2fdVpyA9F5ObP17HH0KgwjxnUglt4mjOBFg4eFrDeDXE32NqEXn+AxBWppWIv
NywEJcoj3bNuf7CFrnpQKcJ6CONWmIeNRqiYeqqne5Q1nrWGsdS2riz2pK4Anb/KHmFmb5OeBB4T
YpHMS4wG7DOMX2loFEH68oPybLvLYAiTYzVAXD5iy1MZqSfkZfzkEmO2k/eLeoBirAiYBiBW45Gw
Ah8cwGZVj+l4Lab7XctTPxtzQCkHul1KBIJvUzh3v6xglM23ec+6s8GJ8iLDnN7J9BpfltJNgiEs
qi48RdWQQpKDWKfaAc+E8VAcqfS+36L8K8DBXF3Qx+f3QcuiP+9BQ2YJ9Rf5CzT56WuHHQsoNjRu
dz7hTNYouMwbJ4xHmOFE+32xywhLH8EccBr2OiNNJigzLe36eISyQmB9YqlW+6GMcC8AXl1552lf
ZocEZuMgNyM3+THJc+ATvtq4Bk/B0LgG4pRFdTrQ8KqWHJWF9h48gi4imMeYaO9gbp+FpOkTpfoa
qAcWDzotYKCoOWH6WxLEsaB8wCDjko9excBQQzqeAVLbF5zRUdJOHnTVQzEEy+6KxODccajb9AMQ
Sj/eWVmh/YHvcKouIukH0uZj6h+7MYi/Rl1CKmNzxKgSiijEh8yMeGzwpmNRM6mVh3sniHi3OSqw
Ny6K9Qu3LM+fOSEGoYJrviV3FImwN95lzB52JMVgRXWEZcBS5+I7n6o+qTE0k8P9oOL9fjUGcxSz
VNuntGflCAQSZnpIgQ9lvUBgcqsKwLWtEIN7kN1ot5fFroweYCCxzHVGeoXJDeJobno3Dfxj5at0
u77WAn79+y4/k1KL4WLRCUcHAgf/V+2cxReLeJ/qK1kAxiFfKe7f9p3Td4hR8aOZgG9gDU9B17Wb
dJtsC0c6ddbCle6W02l+8vhA/Q1RqvtIkXOXvc5SlLoZMIJ2nws1LjdwHQQBJsRERI1YUgd8zi4V
siWx56+ol3Ar2FE4rPihHImqcweYODrPJiLRPWfgINxfocQvxUgKB4uIAmWJVSYNrZ/jZW93m1t/
iKKR/EW21UR1ElWzqTtnNTvqHdO0NmRkeQOkU0XndfLL12TGOONBEbF8L9Z4fFy5JVDugdqaNmvq
IeycErerpmSVfsIgHkqtsh+qi4dzWPo65QzDpITAUquFvUVZvTtM0aYzEGVn7ygrzAsXmJp9Ndm2
jY1KVomNvhC+5egCPPo/NOC1Da7Ib9MK6+ncW0R+37GgcgXYEcLCi4dDN381w7CwGkWMHjDgCYBT
DRq8qpkGSxieYukBZhfTw57v2fxU7av8ifTwDKlYIHhhNxV9tJxXzAnVGWmluCGc+waPBjSy/Az6
SekbueTs7KMuk20Fd6vrCKnrbjHyydEPsLm6h4VOwcA3q0ZYIVRa/yQZOo6WzAapr0XYinBVocgn
CHHcox754hoFw8MOJ6hC6kWBERXQb2yqW9tTmZ6vzC/4/6tyYx8wcoVfGYbm3bcYHTtMOkQZYbq7
FktoaJEsDwxRnUs9JCx8wfgXI0IEh+ZdDTdSVCrgk6JmvRpQ3srCSnI2ahrfC1ph5xBj6L8ZITtx
QM+NP95B7IURLrR5oVYb0PPjKGj3PRRi+ZExjWJ7nxKGOn3OnzK4PeoHDdOU7WgUiQ4oJ6PhqJme
16fc7uqcoL4LQB95LuthQMd0BPaeqxPupUwBfQn/QiyY0s8a/bc+WbdHbxVfPcyGrK6SE7y8tbpM
8Ig39RQP7gPF1GU8rGmQYFqzzu/wKgloWYAmrTECzhLsg8GYxH8i3mkME6vZoTmlHGIAh2hx14TS
xc/b4Movmx6SsQl/fx8zRCC8dSBWYwYe9mSCP3lafYqXMCSYZBj+bU462EHLSELaOYi4OFlqRtbi
nxxfeh3p5KWaETRS76nh5lgtmhiYCZUeCM9GMEaYkMNWHDEuy0bA/DGEETtoWqHOZafmG4yf4IqI
LDG3HKliWdxOvez9fQfbzcdAPKg42Jzin7Mp+R0H2Xs78XhEetxUuOIwYku5QpFCc3BWsMyHCmKr
Ri17OsKbjADCUttK76acquhCVCLHAyKBZnWP1rPfavT7aOSJKKYW0zynbqqJYvycojXFrJqmVh4s
DgEAyH0EYA6+cl8WQiZMfem8qsMwpxqdypYqUc9Wuc9wXTA49xzhJ9A++4DtVWTsXLF+NDcZ5pt4
Dsn1g+XK9W3Ro/S65GDfsoaUO/AxIzs4FgFHgQsBPMXmDN5qaSHhiTFUrp7kUCFPDQcUmCQkYNFH
M5Q/B6439aAnhnkkuCUDrdGYqM+on0dfo1HnRZ2UKMnaGXzU55kh6/Z23Et0QZHJkecAC25yhAhH
LG2Yy328y3OtxKHqOwoAJXf9bVVFk7+LEAJ5J80ORdSyphjhZW6Agt/0epNnHFPxR5mK+EeeekRU
DFeGKpAcKZAEzpMJ31vUuan521/rYHpijp2d5vmzmzmKeDvl8YNZewH+u5sht83SJQG+Gnmz1BS6
bV+XiJO5wCkEk4Vsz3lWg7M5vEws48lx3TrMslDebLcYZe/DySQZxnYh6fHXvQEP5+JA4o1Ars9W
VQc4QC+YcHr73GMYZRou+g3/Q2cxiycBVohelCM7ombe4Y0bI+uuRp+1Xyo/5WWDMdukr54d4dlO
IPW3PRRB9MwHKDAuDJ5QbxrzyZs9rF42ErP6HiXTtvOjV3MU1RzNxDXUIlEfBXCVtzn4AAu1/UpR
sLTga9sxAwsiqMhHfRNhQP2iUTZlH9ENGvUhI06XP4C7D6AJlAzDGwFAyLV8HxJgPOAiourtd/l1
2hajoLM10KxBz9JdOjHCOc74KWMXkjjjW/A4sVdjat75n0UU8IcWTdALmBoc9ToxgdQg/8RojXRV
HRkd8hL7qfDpmXM1vYy9Zn/1G+bI8GqRPQgLSWUDlJ3z+AMzjQQDhoBZHMN27qg5+qDWtAVWACIE
6nHQFjGrKuDrWa3V7ewXBOOVCAEBQ0rk4BRZqdRXdAooBQIt+TeJuZmtHQMKdUhEYsOtnyZy8Mh3
txC6pLrNQXpXF/QamznwHsqCFlmExU2aXdkHdsBe3oB+4XHC5YPDpFzlc9xwmYXlUXqYQwAbQ85c
LRW2Ns3BOTjbTWK/pksxfwCbR2dPcYr39FehAg/nDXs5rU1sh+JlpCotoTQbMcJ2cGsZHjD3wF6H
yTJAuNRkaQWpL4zW6h4wF1ZrwWfALCLZgbxx8obJEY5+sY798lbs2PbfecY4WtDrmY/znfhmq1bz
Cqp/Nx2ullhDi8es3vW+lds9m+N0vABlwdRf/H0rIaY8wwtGrfPUMwKygVNhfPfKD7qehIPmrlL9
CM9dxkYCEXZQF+dQ8lyp1hNtUt3B2sXAeOVTBigDXxbIIaJxiP2Yj4nIcFSV+D+/6D3Pd6DqNH4t
pGPfYz+MfQ3SSfxVmrIYbrtFI2cOw7vi/zg6j+W2lSwMPxGqkMMWgaRISVS0JG9QV5YNoJEb6EZ4
+vk427k1lkQC3ef8cT5Y2zC8LXJr/4ZDI/eMVCex3A+qVRG9ZuFITqhTEsu7K5KBz5Y1Ff9aYwrL
hOxoghwxM5ov7EDoz2fw7oLPniVL2yFKLOFZM/f3xJGedBSdLBmRcMUfhTTqbUZJv/AHCMtPQ3cE
hpSua9ipjLpi+T0EU/9KVX2ESGmfiuZAP7WNrqCs/LTtiacnRWQcCSUyLYl+YB+jmfI8dy+r+6kJ
7DUWNVlbqVNMgPcj0OT9jhAAZdG2ev/GQBPzS/T6+E6PmyScRIbba+sPlhVz9zgw1zVxivf7wJGY
BvvsU1IKPJw/jHIC4p/G1QiygUTL5bfSnekmWkhlPkC/W2PmdkS3ZbaRN9dw6uwVpKrhFssntetn
fzF8P5VyW8azWA1GBllL98HPHbVlRF3NZbqvIjIzjrfBjMvQo4tmhK7J+nCQezqXSNxu+Ox234WT
5R/0pi0XK9Q4bFlnCN+H59uaX4ZGHghEoPjM6wUF4HNeBREHthr8S86c8Jo7LoIvJ0K2qsFpMJzk
o78cokgGV8aQ/gvCy5GP4VSL02za63LqR/5pwjGa+tFye02G2TgMV6Org3/+3jAlQLiG3QEe3r1K
Rt8vyILei/HHILAhCJyg0HFYgzD2SgQQd7kLwmQURFr/rZ1y32KBOgR2dBnWOmXKRPoy7VAgQzu5
VTaOnTZJjCXNyzMLEUJ4mKxMMbobZlBzQPqdUXTLfU2Tzswk2kDWZJ3XFijAoPNfRsxGXjIvzvST
bxxjFzEjz0hzq7F0Otw2SVZZoRis86K6qmlt5VtVo/e7N2jge7uJSvc4dLf95IMqT1+ss9M3VG3r
PM5NvrYpqpncywwm1/u9h0dNrMXY76tpXd0YPUTkxSX4vronGEq+lp5HlxhPMkfQNnscf1TyDo/9
7lNViv5ia2K9bO1vv1VefeY+876XXFWPGwE6b9E0+qSNbx5qd+QS9Tv5/jpPXBPEFSWTGT6B8bvz
Q+lz8cSDLCOy+pSvf/bKBZInoafYT41d1g+bKSpUUnD5ABtyQg4Rjk14Zkh3yrS0YEDSzS/at0VT
iH1AES3Nqyg1Jw+7pPzptlVcW5kbPJIdp30y5019sGYaWSAQQWI/tq6dp1gbdDmjh8+3x37ZF/nH
6/f1qmxHh0eG+9zK5nzWERpGI/q9D7XHQkjeP6gSqiLrT+CgFcxq7fTHW1cG/rTWKRn9ligqE46i
ZboIp1hn2ANi7hLtV851MDz1H9fustEZ4/RrZs9W/1GIvUZ/NJHveeoicy3OQ60mGM+xjR6tQflu
suUh1DJBYI19KqK5e2f3bqGk16q4cgiMQVqi8f0etkB8OboAjL+BYx9uO5ZvIu+dICnAjPibye7h
Yazr8JCH9ExkwW4W741Z9qRFzkiOUA81eYFIrudALdZpfIH6iOJ8oTgYJenkAD5NqFoZH8Lys1FV
M2V1GA1veZVzKKAY8J4QxyLksvj7ntvJizyOikK0sZKjOz2o1ii+AFgp3TWrqidYNBo4Zv2ins6O
u69bsvYVqY4E5q1/QfUwbhLZvzeJEhDcGZFohMdaox/J2y4SmC+1anobudpqlQSnG+3jHtXOp8Jf
YZ91aC1nljabO41bRR9td3f25xrw6z8RbquRDCpgq2DNLPxDpXTwaycxWjyu1W4XbLBN9+VtRqCy
1ecj4YytdraSaurNLNiCGeCnbIQ6CRX1WGgLp7gDixbdobN8cfEdlMdw4g1XarNtoPz73tj/Gasb
GceiaQr+nGi0HwQgs8FTusgh3cvQ4edstv25TU7jH9H1LyebJeC27svxKVwMu8wmz+PJDBFhfZES
Byy6FE6HdLwpXyoZFEUyKuX9af0AxVFLNd+71XbWa1Ub2kAl5xPus0RUyyZjwOhxMNrZ+wr03Pyp
Kkv/IiMD97nf8/Eypxk7CJaIdKy8YP+nkZqoo+2PBltbp5z7Bs3gZ4WKbzws0DgB6o4b7Qwpp/Ay
0p09IPBmaqs6d9gSxFkFY3E3NJc5D5YukZMt3t3csbZkIU3GOO7tjfKn+0c/t2ij4E7yoPmFgsft
USNYfFB25XtQxuwRT5U3F1S5VtHynzYFpw0JTuF9bqKwPCzbEi4xWG3xldfKREVreBZpU07TbrEh
YN4ZHomVGopqEBkYafvZImREmjVbDX1Dbk/izHTL1TkBkE6c8tZkgxqK4jnnsUZcXhkAFZPsQiQt
rt+Rca0c+1Qqy+xOo+WtVx9KQyQzYp8gJjtlFTFBM1Le4kQCHRfeBuliugCvT0GdGy/IpRBlFNMs
3rWGo+tizdZ6Jimh7tBXLRWiZwzdrEyMihBHxuAeibJ2t3SWQTTyDxbI6dA/9HvcIyKe41LmwwHw
X0IYRlvpskvoQv+OyKD6I9w8+IseKLg40gNIthbmenQ6lR+lYaTKOSuc1baPAZ/BWxBVtpshglN3
irSc+ZGmrfrPMhql+YgYw9PnqV8bdS2tIXyG7+y7ZNDSfhILGWRn3Vvt7w7RN5Ir16Q7rjUW9UiB
ob/EtXKqe0Qm80gBfGv8giEs0R0jVE/sweemsJe2ee4HI/heSM6N/iA2dOaDQHXuwmcu4gHBPODj
oNzop9chsJKDsiyTWEqp/rDrvkpCPbvGqd602NGvbnt39uZ8XY/tZLVtKlEXuveQIfmTCuH/D6vs
BmB4p8jNwzoJyH1jHGtqC5wKOIit9dVE/9ocWCz8g9xKcz3cukhwiOxDqFGsKYjFGtKty9YQKciL
HtX6VUy9vio/LIaDytUIQeDLMcdJaMKm157rggRow5EECNrepViQ/sXmFPWE/TecPr+Wzq3lN7Hu
3HNbOwoj3ZG11Q9OuHXji9dWyxqbA8MCwn1dW7GqV5X6I0vurQCnsmJ/htEm/RvdxQF7bQATM3jN
YxHe2j0RxZkH2lJsfBBq3i5FpznqSYRAGib7tvipMEb7DN3AMxeeCyfrlo6zEAJ2sNEdj1zhhL83
G6nb3vi92CGeo7xfpJv4GNYBfUKtSm6NsR7frdkG1mFRhV1cbl4DpOTj3B6prOvrU07j9UtB9259
L91KdczUYrmgcRl+bYSoX7amcCwAq4pjzRyxREJJbctqpa6zhFZmDFHgPoRqMbvjbKmlOw19ZW5p
NzMJgzQBBMcWrUhc2LjnTqOHjBuDsVMjzOqt+pulyMVcJK1lyqwK7QtS/JKeVZSW5cVrDDihMigF
T0LorA9tR45bhhCty8zK73vW3XDgV2lW+eVOG3qfQbf9XWQPsMo8EfDhC9/G9DwNBUJM2bjDQzRw
W8SFsZV+jHBU5tdQWxWCoXxzo6cyouYmqxW9BA+BZhdKKO+InLu5KdqOccNvdFquPttojXjpHrq5
749ssOrZUy76tMLFcB1beWjLO46taWZV6/u/YQCwheh+njnI9yjsEg81U37wKDRCd9KYvXWnQCdo
fQg5STRNYG+yauqfIIAnyyhL4+UNxkl9GsDsDqchC1+MCrPYDj1SMxrpBkGWVW3p5t2uyqU8tLVj
WuQscrlmRjl4ENOjXrhpuoJ2eF8M4a8d5QQDeeSXoB9iRdq/oBtgn+gR5lbIc4HMcgX/X4ZmnW46
b71k8TZ9JeVhWDPc6ZVM9l1tEAR67pqHDvJoiKvIFn1a79TCxjuf+8p7XW9rCvmKFmM2fOOoOdX0
YaIopzyUu3vTGKxL/uiuegCdNoYyj0dz0R9EXMvnpZczayNFp1UyIL33oCwxysReW1dr4tSq3e8W
nmbA3HbLPz1+5JPjBPNrO9EVlXV8EDCGgUZoLJtADmcHpOQBJEuRKereEhZsro6rXPZaHMJyCIjx
36oVCw7qR5kUq2mK9Objhzbl1PwOMA04mT/MS02Qsy1Yx9VKX07YUzobV26PeDZyORQQGY45K7ZG
FDWiwVHEzbTi1dBVIO9U7pn3na1CoDULJ+OE7hHswOsd/2IGmLDwNizihc72CYYt6KbLWuuAlxqU
6rvOzd4/AEDz3/KaSzUBnJhfZ+aOPHbmqLoCKHhhVq2eU18Db1CvS+eY64dwysK+m6mejL477a93
zeRIA7I+L82fDaZMPnaSSKwU9btL5L1VN/Mxt9f6aCPWF38t+qn8f+Zgrn2MMICAVGFPFo3h4Wg+
UYkAUDfsk/e6S6dtf/msyRI4tpK3R32/PTLD1gK9GzI88ls62wknhDo3Tlv4J99pbES2wd5mFojY
muHSbRu4J/IZ7wpsTit/j4RtzwHtPoui42wxUNb/6wrX/CFzEPER+bz+NcfDBNS+FTgYBVBTdFQL
sHaiyKCZoWkbhYzcFO4H6Jkls4E49RUaVns/0TxgJ0E2iXraQhD9NQ+D+TuXMvIfZKN39bFw0X1y
jexR6vrE1iWoOYoBUqf1v3HGANPKxZPVo2ZjLTJhjc2WUPlthHwt9XJyB+giFFFl7afdOIJ7dNNg
vsoSjvPIL4MSkoVl+GiQBE8paK49ZTZtTCJjEWj+TtgVxT/Dz7ufukPBcRRT4MxpT2Hwi1fBtgm5
s/87wCbeDNVcbr9MHmsKgysqnJMo2verQOa7nXm7x+FXtQaIuOJF9/o3MMk4H10I8pUF1Z2pIsTY
M783qrDFyzx4ZOorz0db7+5R+1/euta9IxcgojpgcE3bkGT4vFhAk63NtLYLEsRmT8TeqJc56DB6
cHcu587VHeH8RotEEsaQd1VGLieyoxrOHqlm/6n0mxUpu1GED5PTz+HtgZlhekx/F3VSODIqP1ux
FSJmhKSNAfbGIl+o4tsgC6q4VEgK5d2sgxEt++SzEORhxxxKWZZkTB7abUkNF4dKHCpLbkwsDrMF
v4T9tMIuzUddmesbL5fUJyFmYR4LLr4TTBlCqnmc7QdiTq3tW0Mf5BkfMkJRl3RqtE5KDfdRTbBJ
agXsQ3crVkMXxQ+1tvHarzZqMWHt+3+zSwnh1abiKj9qWDr3fljb8NAIbVsHm6jUnwW3+gNQE2Ls
FQQo88SN6eHjNSGNg+X/R7HQJVhzr/7NZri/1xIpa2xJVb265F0tqdlM8mps7tYfO78B/uuMpSWN
1yvA6JydF50Wb/QCKV30/ZrUlut1310wjWCQ1pj/A2SpMZfYo64P44RjJKkrHjImnLr4LBsTEo2Z
dYmSttvBW0QA7pwUPYKV87KBE6l2AqVdLWFCMwzg8uyFom1OAi7LeZLGsl8xWeAuW2Z/uzTs6FzJ
5lxya09mOcc7LmumNbfFTFmBJvqPq8bkgduOAyEcbfMFYcTapBa3c/CgB9mNdxsNlljLXB7JjP1q
vTKTijoWFbgxizVuRLBfco7RcEWOStHfmm5Kcltgp/Vc6LdQMDKfrbpkUXIWI78M3Jd3puOrj2HK
4eQcWkfw8YsWAdocclIccsM2PxbJiBa3YlSvHq68J5zw4CedzpsvY9b5mwmEDA63zXWfjKMsfsD2
2KbqmRiSd5OZ4I/pgK4C3THJQ7k229O4b5qHvsYccwzNzvTTmrvpGdjFA95W2HePYZh775sjOuM9
Ek7OONwG4UffD/tnz9yIymKvmLq0txLaYXYELBvaRFoorXZ6bHhQmywosECyly1+dV8U0wZnxO8E
KEFh6RmUxDMPrgpN9d54bVDcmc1c3L6ftsQyUq4OAyyTHaSI51DiPAbVK2BkXp1IlSi/sMeYKzhc
J+EPPSxLB86Irrt2rek90p1ToR8lqvCtrTvjk6+m2xJkcu17f+N0k94pgr+amuR/vTQZ75UzOF46
76FsflQ3C+92gtpLD2k8mO/SpoTvjLZ5717h372Ck2cOwW4E8VQ/kjcTpi73R8ZfUVoMarVpJ8SR
aQRZm0FjvA7r+pIH2llfkN46ZyVJayQ4DmXBqesGYzzZE0A802uo3AMoQoVifEExBJUqIhhp6X7P
ptNwz5CWRaRbucxPBCDh8hTY0t+myjT/OFOxnafCqgE1G7hzJIL7+oT1d3hGrlb0wBrkyzy7pTu+
V71t/FJtI51EMXdcrck08tMwGcYDGs98frc7fHcpQaX6RO89ILbRavHClOiMfH2FtmMM3uYlHPsA
WW7EExTboE9EBnireQpaFfRHpyq28ehuo16zQijkoeEwe+Ipoqe0+nL6SEZXgIFVP0jJcJkOq3+M
DNI8ZmX/dndhv0LrmBMz97R5xzI37eo0YWzob2SX/Y9SjRwMdRDzM/BYXZ4QNVbXett1+QT4EJZx
tfvLX/L9OZ5K3OqrERPTV6mDW1lBD07XVXsy5QE3dNfhDksGt3KD47YCNJ281guGrNkc99jOlKUf
yoI+jS+b6MiSkCwh4ZwF2jHwLaCAVG0hLm8UDqyI6bb0ZX3XDGr8y9FdvO3ObOjMagRU1eBM+GQE
7cz/DKbwC7L5bbn0AVtv4lYLIW/K2p1ssQevTsc2FOFhJwISN8UKYt/UfK40pnADe97Wamje1sLo
auWWc4dTvfpAQxLWmCxDuEIGoHx8Mzaj+8azAf0zAIwSDLCpwcEoIvF5Vn3fX5pitEhpmik0PC4T
Xu1fpHUvM1QYGDbcfV/5DPGey6DcbMiDWpf2FAR3858C9HxlZe9q9OWYloHHbQNxIh4DJLmjZfOr
yDWsDhQTDB7Kax0VYGUmPi3GUfUJsdj8drgELB4wFmpEyKI4eCOxuDeFQPAGDVE+rphyyrhrRrc/
ht6A+Fb7uwP1HQ7uvcVk/s/ugs067CH8QjwSFPNnYr0v7yDn6r925aFKLLTW3xwiw4rGnjH0gE2u
/6+yqiDE58KhE+Nxs2W87Rhi04a9ECeP1+UQy24U/MYm25ILUrWhBZPU9t9BgGdagrcGiWDgu+TF
HFKJJl35h1EADVm/uF5EykXXd3cOSomXjpJ6XspmXT1wyrr/p5UZfrkKywPBSJC6drHy3keGy804
TNMQHuVmImkt/G79htYW4wnxnP+I/7zarvuM9OTEMg/BSOj8rnBRzuYPvjPAMXwKxbk18ZIghLSa
JllLZ7UyDKyYMoPZDy8W6FtzaPYIqyEJBGj8XCu0/w67FXwoOahHeFog8i7s9PvMe9zylvvtBTMM
YrdO4ZISrQNnYW51dV0mxzUP21S4HCWFRGlfIu4+Gx43TkpbmLySED58h5Xl/tuGsb7sG34A6DK3
h9HD9PiPYjfnzWEvhS2l9sg4VMFM+VatQRltp9vbVCvyv9ErFohv+AXZbZFM7E+81fIPikfi/6cO
JupUW4N/YgAgSKHrDdxIxtShQyQtUqTl6NjeV8QapVJReJ2duF1Ubidn3m19tzR1d+48syqTwugC
9wT33bdJQdQg8RG9uU+fHm0Y1h1ycnh30g1axEsI5iakIDz48RJ06z1bXhWdLVak6UEjQX7uV7f1
SSJoK+7zkNk2C00i+WIh9PbgLDcIxhJLFKTL5Lr8I0bQ1b+rHR/LEWCcxzysLUO+kEnk9ombi+hS
GsYNcMt9cfXoU/xrIiIx+b9XwcUsw+I3m0C0x8GSN/4dUW1dcxka0OwXqxqN6q7bZbWnOYp+BK5d
ZwERYXMJhBjqJ1kvwoqBafrfbRRBO7ldB4u4WDQQZnNh6TKtcZs/YgLFrsha6WLW9pf1Ho8l3HvA
4GHHg90qJKkqIJhyqlt3TW1rrT0uTcpKk2FS+t7Op+rHDme3/wrK1fpvhRfqRGq2Y95leI/KxxB4
qzku/Rah6qMAIUpmDuorYgzH/sP71OaXtuztR87JksO595b5vudAwNDY8PdZ9w3QmnOuCaISdx6c
4HUpZ/1fgBrpx2SXfJnJVnSzdRfTZzhVhc5Kd+6Wlw7Bd1piu8W1P9K62IUqiM6UZRYns28XWM9C
llllkxWcBiiqi4OTu2F7B+bajbRuR5y+/P5yZdxa6ncVTeZ8bepKXAKenQ3eagRryDW1F0cFCExg
VFM3iYWiHk8egfC/rOUmfESJHr13IT7e2F+C8XehS/fGQQtKx3qfGrwkgkWuYteri//6DkoG9QTY
J30a0BUpl8r62guf96sS2DFjg3NN3uUi158e8+pTYTU904NrLz+eJZe3VVC+wZCpnEOEReu3kNXU
pojHjJPZTfV/oZxZyGunm2PYLJsMdaTLTlpCYutD7lZln1LebH6ieOr/MzwxXXgiRm7EUgQv7VCZ
+cWm+OBCrMnq3BUhadwHlLNYIokJUi+kIQ97inEPQ8pAnkh+YXtCchO0EP7xBvEwxdL2lcMe1Htf
kHJRebJ47LkC66D9BYw06fsCeV5z8Cka1cQ9mt0/BnfPoaggsk1uKZvUedwOoXuSbEDY6KaxxxJi
r4WdCHFTq/WVsNp70uf0cqij2YHB7Zr+uYWFBBqyRIisf829/aETjNDMM8p37rrRjnqmFrvOD5sH
UJEtgWUfyOwK2YvhIBDH5e2Y1Nh9ae2s5w2X52Ybd8vCgJItM/RUbIKPoCigsIKgCb30bFskJcnL
rG+CcNvmtiFJegqQU+XYwNBniiulsnBZjlglUTSLpimtpaHzQC73zl3bkPsSEzknfy/L1LzlU7e1
52brtutU5+qRORiy0nHtDdnk5I73ObpRLNZGPjGEO4a62jj9bXxVnr5MXR/tv3D/74+BOQ8lq7+N
cpphVgK47SFGcl6JlzUgCOlg+DtZwHwqYUDEC6fQWYTc9kdvbpvlYEA1ctkipBMZOQbtlc5fXlqu
PveFXdntTvlAqgkZXGP3KZs8uOwWx33MYNv+Gh3RPmhil/u0aPL5wBYWYmQD5Llj0EXBVPc9Sfq0
l4UHjzHcZ8HtfWjrIBj3n6F3UU0Muzemc5XnjwSazMU9UKFXikS2ZsSfNepfRl145wGTN58qFNpx
bTZXZxMiQhX3wKUA81Vgtz/2QsHARQkMbzo2KnftPxoiVv60o4N6zJit1cbTTuT9ol1vjbve6YMD
Ix3DjyBEoI7JJhyhy+oNXSIEvVVkrc7NS2/5N6sQRj+BoN5wkCHcVI9JvSI7xwNnu6C0M0mDsRzW
zUuDGwwDMOPm+Ofwqe/xiBJpfjQ2tCLXoQ7872EeHDT6DAgy2901Mj+44YbwvFK8t0Odc/jG5dpL
7GGrb6CH8MR+9mv4mC42Fj0bh2FkIkxnc+QE79B0Jibe/iKJkC9iH+ZuTNYq1I/g5REv1shcd5A1
PtVbgvnqXJBTUS4OODAiOayE/Ml9NRfvKEfL6eDxHOXJ3I+kC4WwW5j7ayVx3mIgLJ9Ubg8vyIg0
flh2wTAhqyP64y4qrO+CvtQ/7bqVDyrUPqE+Q+tdDcfz7P9qcpBQR5coVeIBdkOlt6GdpaCsMR5K
vfkLiQHLzUW2Ff6zb1IFwKVuDAChtpqm57bGPc8P67CNhf5aTVlYje5LfrPCMnGbbpuxw7q4kyek
GTiYyt58RlyBNE6bRf948x3drS1SD6CVFoSjlSX2pjGqxonVuwuqI2MTvgbH3179gXzU31uBA0zr
KGyftt4tu7syL2X3dzFA/WMsFJD7PTz1dEKfGzygZ59hxkYbb0MErAYMlEe8+S3SwWfYfwYbaSty
f3wCeT5kgHskdjZvewMLd5+lkut3BQv65ef74Dw6tdgJs2EDBpwZupYpIGj+WUWx/TXhcPJ43tX0
WvML3VAR2N+0LnEnsotV5ufUB7ntxFS0hLyagr9WQ5kNbQRROvceon3mJOhb4o4TQWQGjARIRmYV
lAeViHbnA84h81zsvlX1R84MWZ45Sm6NcIiY/cxGR8itaTr7N5oivacUMIfhua6BIBPXletlbLm/
stqui5FwKrt3Xv1mLOU57HL1Xw/zgReKQJVfN0drRZRCtT5yIjJvBRWX80GWLbCznNjWSdtAZ5Gh
tirb36UxcOYqU8joTkyL9VxuxC6eLN6bIi62Wj8aKtpUEhG9wJLhTUz+0yiVTtjrsY7CCSxYNy3C
h9H6991fqyRyMG6j2pszp6OriijvAl8Yf0kO/GX7xf2M6OsrgNCAFKhKksfdOSijtCArpUpELdan
nsaAD6Pd9ultdnhCeEp541GFDq16Z4EX6iPwkaZjgd3nd4OYng+gnpt3fyz7p7yo+WugSdU9yRwj
JTpUlQ1x1M3eK7mEZBAsldi5FVju0UNiPAiTSJjhNbJmiQF8Re2r4Q2qfrp3AydEqWEV85OTB748
WGRUfFBG6f/Hx+14JzffTRb2Cd/qwZT16p+Q2IqzRftonziTZwGaAQ4QDDWj9k12auYhwFl7w4eo
WVmHdR/yz26+v4WXsd+W+74oxum8VHkAgxYSE5MAIoVAIyAPWGD5X4CI4Oj7Az4AXEKa7qkqwQKi
cHHV5r6kTLBEd5Sbzdu26SJ303oqEegqWSABAEplZB2ITUYrQF6ala34gY6oLUY/M7DyMRSA8pkp
Bku7jffOxUzu9Lb5PE45TmyOyD7D+1oaiVJoFJJq2ncbH1Eo5GlZfM4X0fSF+NOyW81k7lA5G+tt
Gb7KbY/6E9o+14/NeSzeKl8X7xoTPNylF81eVlSd/A+ois8rLOvpa2pME3YIU0kQ4yOS99DysAKz
3Ajisp21DI94C8c/tSKmmjCPcMtjVXX4PnKcottB9Xp53umYzWOzQ7FL5klbv5Iqs1tH4tkxpOU+
X8O5ybW9NJxr5i3emPS5Bl2S4Z1D3MHDuWoCIgg6pvnpyNYuXreJ4z0p0LDN/ANAyVmAlX85NB2h
K3FYEQaXOmWUv6rWFNbV6lv/DjWAqhJydooDCcx1c9q6cq4uiO640CaUrOY5ItS2j2HOZvwZEfmB
iJL8I2yklPcWAWtWEkrdv02LG71ZmKjdg+TFuZnee+Oohmosjjyet1NeGZJTWg31AVZXoR5a7eBj
8ltkhtNqIGDSLu9kpGz3uIwKvUZT2W141P2k/HTBUnq40bX4XLCf3hBKFygUg6M5HNZ5CV8M2SP6
qNxubtIIrf7XRnJXkDZohV9QosM25TiOkaJT3ShjNdheSyBKiYZ5lRJPjwFTEiEyxZbF+FWxqK0e
CkLsRSu5bDcxYTlao4hn4th+NHfq+9rvZA0gQLLH68LPerR2/BMZ4RlGwc9tptOGZcq4ANE6frLi
Ql+Q5tbeXY5BVaVNVwKYcnIsUYx77f9n8BhWT62wAT5H2KnYgmvML8umOvOgGptMBPJxHPfvFLjh
YzjOcoGOJz0HzZyYBivGvRyYSZVH6pkvTzeQGV3/HdED/Dkg6AnOgZML82RF5hYxNtt2d++savd5
2zz7N/au4Bc3fG1lCsUn225lRd+WNKxXwgHYfqd+AedoUfZKjIs/0TjtdtISJ6POe15YxREQO/o7
+MNQ3lmOWRB8DghvJIujhj0bKSBa7wmdcKqUgYo5uO21/Nhl7paxNMIeA7NRWghYQo+ZvUaDoe8s
v515faKmXQ9Oj4kgHQrQ/cz3SPUgb4/iXdj/3AheSWrAfOEXqG8PO9AioJ63uncWEPAAEeMSvOaR
pXhWNH57CXlj5Bys67RS6me6IUcIgsVnMa7ChY9W4NwlMuGLE2JsJw+WVzQVMEYE99nG+h8JK/m7
4xtddcJNZn9DFhHMyXi2EMOpbDvbwN6sxA+nqYfn8jAP17omb67EJ8NdbmoKpzx9y6BGOMzAF6D3
7mIigLt/Lvau/hx4zGaJaLn6M9q+gluKX4lPk/cqYuknf0S9M2zxLfUUNu6puwWW+DJHf1oRrQ0E
ohTl3j45EZWQx5UpmCccXKB9IaOzB6vcXbCEmmPh02jQnJ+Qx07kSbYBgCLtIx067M72c7zGgcmX
vlh81NdGQk3cMZjQnM42tdZnRDvmrTFa10SPek0Z4usNCU7AlA39t7cjNzmHxb5fgkZ1eEXavQkf
sc7O3SMAtP8VjFBybwYpMGG2gdvxAw1kXQRb7APWKKf5H2fn0SQ5zqTpv/LZnJu2IEES5NjsHkJH
6hJZ6kIrldRa89fPw9pLBTMswrLb+tZtiQABOBzur4imvQ1DlVpZG/rlDxfY400KeWu8A+Ympr3s
4Q3vO6equkf6qd5jm9vxD5E1dfgeEDi4RfbgSIkSpjGviFJiYyLazlLfJCX/6AbGXBht6tQno4hZ
wByCpwEUrKzzRrsJDE98ikfsOw9xO0QfRd4gcdDleQ+NIPbhCTlOmNzyYbont87zcMv1k6c/opqc
Z1tr4VTuWysc78GTIz0+6pX9JYiBFw6cb46tX9UBEFjlD4/ZjK6kAuW8F8hTQfc1ZLQrqfb3tFxo
ILzPfBvwBTyCuL2LXTmondDSbD8JXkBwdEWJJAWrcavrRVeu0UNz7W0XmZ2z69BSBa9vodYP7SJq
s2Mvneor6p8FLQpJ/+qQDShDbvuah80hQhRiO0Zukz+6VpN9scIp/uwgGcgbSPfGj+MURfmdMQCn
25LWOMbWN8Avb/xh8r1N44ygMAMEmTgbPlgtKss6nSIegvT3B8cARphiVh0gHzTdDggItfvc9WNz
zfeLO7i9/sBmzavsfaJFvfYMvBj3XTfCq+1O4YnpbUEfBy49M8EjSe/7LDnwhour+1or6ycxyKLb
dk3fhaAUosDa6shffolBZoU7VbtNu6e5EmBu6/LgGgoDlAdNkpSLcNKibtu6ZXEnZV6Y6MioKdnX
3mBwii1QvLw7tLT93rgD6KvCQgMQCrrr7CfgjMGK94TBe3LSU4n4Y9zknwfuJOAeutakKwhCGd0z
avIDLCszSpG9UG2xAtIqhyfyQaNYowlJIdeJc+vGiAB4H7sq78NjwVpQJgD6WtyBBO377QSK6T52
Ot967JvYje/7IRxoRsf1sAc+Gv7qNU0JTLsiFk03JuNI9QyxJ8PO5gNea9ZLFnTl8EDvV1W7Oklr
92bQYALSPOghgdNaa/ytjtwnQli1KT5pudVSCZnshutfjRR70M2JoI3aoQNbwUpnjpqGNZHTZAK9
wIluJJU3w9cf68L1e3TKbGVtC3S+CQkNWddOL6gZoViEMN8ktf4XaA3rJc4r+NdOGkE7lnk+3sN7
C36RhRTpTHtvNm4/gP+bY/mGp89AVzYY/Pd5FVHfBbxBRVBUQkY02bLqN3pl4Q8eWTSQPPK9vaIG
ENzBFqsx3wZ91uLK0STth7DPedc1gfTexaWe/+ob+McoOUAs3MZ6jfVrkE4UNXRHRxNeUe100XIw
kNlyCBpcRNAbPgVpmTs3np+3n6Zsmj4gooH+Atn4b8hSOcFH4W+MCEPtHmQNeguxnmn8KOLSmsEM
I4hAm931rpZBdMBSy3/i2UQDym4gzt8kVs07aVYdy9fIgyGjYFa6Fq2cptPVsWji6ldb9lAkjQpa
PXq0Jdwlh+rDeBCwEYpPRYII7W42CPtuxUPT3mSc3T1sZa+5HZosfqGiWAvAZfieWcA0GuRH4aC8
uB1sKSp5IH05vz6Jd+ekstwiSpe7q0p66d6NXB+bqJRCyM0QRYlO028yqNtaMBVAzRTxA1plfvKA
SA2hOO9islxbUvLdlAlPxvkR23k3jqCxuBXGpPKtqFw0a60MHt3KRE4WfCbs9uYh56R9Myu3+VWq
3LtD+EeAau4b8CB1UeqzjjwvG3J7O562kxPo79CBBvpUuUnxDnQELe6aZT7USIHRwOeN+E2Af483
wHgRdkY5Fvn1ySv0eKvF0n5hsSp9naHBHRzNcDCo1hTIIK49K4mtW6661t+jR2QGe1iULAH/Z3dw
oizhZrKkqu88INE1bfnRYwvWmfM5IEepDr5AxlrPMu23Jbx4OkxZGxq7IWqnfGbTpO9AvFKLNXut
+S5QCJLANJrpJU2R2btHvqWSu6ATzU+E7IPfvGeGhxBo4zuzz6H9ZYlefIodXT4T9NyHsE2bLy48
yXbra64DRT41YWv1xmefRPKTNU19v/LRQWh4pk0R7uboYB9jUE0g4kJhcp2Lsak3Me8MWO2OA+q/
KVpkmT3Tsx4TYPYaITRqf/JepnuZ9KH+PQSj+a1rpfoqig6/CD1C7IjHtm99SIwWYFSOhy/XVGz3
t+hj2XKdUJjIxVdaYql3zHPf6bcpZS9zHUFernZUubQPkxdO3wxRVdUGg2rrK2VytjmmRLyUEJ6t
nkZ0DJAwQLCF1jdwpEfTpxC+IokxSJUyPXzQSvCYK7fx837ranZC5Yxe0KauQqeloU4HAriq0f82
xyh5wtzXA+XMFYZSlWfWAOc8HJfXluqH6A4tTvHcdOQFWpd4GMl2A6VL4dBn6y2VaWvPla794Eyu
jupmbYmvNjyHd6B3gmAdA0fFgDTDRR4tLK890BGBxp+VmvMZJ1WlbzRywB3FTLSI2qRDbASTpyHY
Zdx44AbA4q1hR1XRFk4YdUwrRYrtPXB7AVcONRHYZ0VL53qYWxEZTV6oFgn8on4y9GYfACuYFQHq
hDdXSA94VVv0BlEOAzx2g3yhsZcYuJaPtYoQfACeoxn7RB/wV/IoQErQ4YWdfmptpLPANDP2u8qu
Z+nclF80llXzyw8R0KFx1+vFDblUfhf1jY7AxtAXv0dbE3cGNRpK+TTI72VsFO3OGV2Q1TEHVt5R
JpyijSULl6grubEf9BHIxHZKQy3dFUnrfOZtgC2bqJBbXNFY4i4NxwkJvzKqGsRiyAD7XepMpN2e
dPJq7i374cbqYTRszMiY27ya5T2P9pi8NBlZ+oulk+/tUCLV29u0ROBmhcgfGvldSRdxZUZTbm8z
bCN7egyUTlZBaFrPfVDk9Bscg9p+VIZQyOkHFb9Ge0oH1Bnjut+EkF27FWpkpYUPvWH/TsH43VZj
LV5mYJG/0jveBEQfqg+rFnXBmXMEZB9J2NH9oKd+Fz/1mtMGt2Fd2BD5IPFzHCtIr2WeR9CiKr/Z
p9i+IihqugnvT22afoSUdBC/yyt9l/t2Y1LScUzwgQ1CyvdeiY7OCvf2Ojn0yqKiBR9NVCuv0awP
IXLBvxobTWQkXNz+MXYrz19bsibCeiHnd2cFQBV2SWWN1mqURf6A2i79ew19FvRjB/HZrmX9o0GG
HESNQRq6d+xO/I5wM0oeuG3zB8hMWHfXntDbrVZ5AqB0AkGRCfgR9U9Uum+cvok+In9CPwrJvOq5
MEsMOqEDdT9R6CrzVYdB4+/KzIW3QXaCRgaKZ85Tk9gB2QHRFi270oxeXI4g6r9GF9F1Mnv7ricB
hqMUtOpnioRth94U2jmrhKegWqHCRBDIEtH3MO4r+HQubdebqSTd4Ok1kBmgzWP/smsg3nVUVd7a
SDxuj1xW6h70OQQXkEjuZzDlwcGoQtR4qrSHihxZCHJvWQ8gIQiWNwB2BkfNbbYAtIUuyzh7FGlh
/MzBBBRHF8HIFI3yWvzC2UOT69HPJJTRzG6ivQCt/mA6Q9rsXcObunVS0dvcjjjpiD2ou/HBdoYW
2srg68Mmja3ie+L74VcPIOOzabsDQm9DxWH6hZuhSPdoP7X1yk6FLwDbtO27EL8I7xBVcRwewTqQ
UwOya46OmeuISAEf/zxkofPZQVqf/KXrBmAvaYfKtD5138NUkq1PTQ16LzF5cgKItD5OjqkoZiLL
BQ3RwmqFHkwTB4+aplvPmpvABdZiM5ndPKlxtygY2GAl0soGT0zJaU4D8HfOP1jNRFAsCph2dDvr
rt7ZXWZ9bf3Chl5uTPKjPQEoxDHBF9uIPjVIDbQ1DHrPJq9TzlBgoTcK0WIDHFlBuizgB64EDdFw
q4+KMpPZIXm78lNC6yagBrbt0WdqiTZ06tedAvT9AA6kQa+MJhDK1gIShBGuGcstt6Lt4+Sjj9KI
h8z1QPMR7KTbbdHbhXfg2fFAO85zxvTAhRz6G8ohZnKQEjTdtjA6+QPt3yo8FCIAjB2oRt6hZt/F
mxYEP9HdxA+CzabJL3rl2x893rbOVqb6lABRgt62kQosxwbUDmkqDMb8bsAu5VMKHuJHm1daRuvP
MZ/TeuxQyYB7TXnCL/QvaM8n752uGpk+KK97FymKCh/l2zgZb0phzyY6FOFfMmLrCOItDxzEFLuC
mjsS2PhqKGd4Trt2+FJOgN01J4qBINdTd1uFAzVmaYoQLVzw3c8JODzjdsCDAF4YOdYsKwDNao8n
U/WkdwYbpAdS93EsZI5dYc5XAjMEfRmRxh48FdriUDBskJzaDoARulINJogfkJ/zjW+WXVMz77H+
egiI4j9N3TfGnR0hTn2vwS6hVjy6TkR4ReGdYmAqnSczCaAftBA4yu1kBNAqo2CU48YHgnnkRmkT
BElzkNO1Zlrv29RquckSLqcCDmm7Co1Si8kn7erG7kLX3URZoEhSUIiRWzU03bdJjfKTHoyZsanp
yuLR1ZUO29rH0G7Dlx6pHmeQaiSwo/R2tIQUFFlcr/ka9NC378hXxhv4y0azqyQ1fZ+QAMWe9j16
4NB58yewnzxRad0Gzx1eoSC+W19GG9pBDoV5j5rHhidV/EVD76NcI1k5ql1Bj/dLFtT2gPiMNtz8
U/Iw4TVEl0klFreMyBHq6KoSEfN/ysDt+zJLcKJxZCruKnxEfkg9iKgCp4LeSefBTUCau5Q//QbS
KTQ04GvoFPT++8Kio4OrS0S5L0vRaKAMIxqALi26gN8ojbfOU1kFWXtPK9sgh88r3/uot4OYNkY4
mUe4RmEK06YMstU/bi/lmJHbbcDWRLf0FVx0w9nq8e4fvaBiUVAg3ATKs3/Rq2ueMxmFcwIFDEvA
TP78zzRBZhSdhP1r14ZHWisAK2qgW6mFFKm9+wfyZOMK5SXb3DYCuRZcnjcixoTnEIFhHq/YQp3x
MzJmXzX+ihIIVcyeQ385Y+nCR9xFFs0aTNKI0pQFyGU39M0gD0PrJ3cTGLtvoxePR4fCwea//vN/
/t///Bz+2/+dP/1/S9D/ZG36lIdUvv7vf52zGDLpfZPMm6Zw9YXXYU9Oo4h1PH1gdwBdQpKWcp57
e3mUc7ZJSOWZgBpBmLjOwgLQj8YKyyBeT5pBcxUVxhetbaoH3hnDzeWRZg+tE+NT4gSoc1NI3j4W
H/T0Y/ZR4OdoamEpW2nhbT+1xp7LtF+bGr4QViq/V3aPwDkGG7e11f68PPg8jcXg8xrqysTq1aYr
fTp4GXR+DA8f74isio6FCPGrRKpjV/sNDEGzC9DgiZPt5UFffVu6fnT+GE4AqDPcxQpOY9E3gQXq
barb4pOQCGNnRak9IocfvtVTkYm5likdib4P/mWLZaRZNjT4G0AwK4p6lyk320BVbTaDh6vSW2dl
6tRUdEuZKBPaYmHyZXpGV6CBj9iksj9UbpTcD7J8MdMufXj7QLwlTVzodT6jWJiyJbptAWxCLQCd
3Ho1UBF4NIiqO3rgsDMvj/XKAI7JmA4mkC4+ew5U3dP9AcMWw5XUNdcKtVG0pEdjFcuchgUo4RWG
GN1bD/c8njsvF3HFgCt3Ol5UND5CZ4xXgcbfo/mobc12St+9eVb4ehouTQpBacNcLFVa+hO3uUPC
iR3Z2ssjdwdhFGXcRiB+Inv7ii/i6w2PtLaC2+saio7Q8ojrGjzYVIDBS0Rbrw3LpplbIk9k9s70
6c1Tg11pWOx3xTc0FwvWzaWBNMRuYsoS+zkqWhoOqjBfGgQK9+BVg7fGSWXifA6Wj/IAB8yYp/7X
VaDhB8AFCYpOQ4z3MPk5GTkQqjW39zU/xjNfkW2BhR0STSbsmMWqoXHQzMQFBGfQAT1g6MIJoDqz
hrvWXjGYPD8USrTzvy47/3RWhgczBQ7RfJbNcqUZoTh6AAgrLTKvBKgzB0wSM4iFQG2J/ov1KgxA
hkPAVCpwDDB0eWD3/hDtA6tHcW0qo7dHKcZzhWnblsunXMRevD76pHPZihkuyPuhl/7GxDNs39TR
y+WdePYbGq5EasQRigv79BtC8sc7R0EMjyva8lPre9sqx6A+Gvzq30xKQqcUfELbkouhfFJ6Uw8H
olRvoJOHUsDR8qBdIPygrrhGvr6t8XdG1pO+GgBFPG1PZwWUHNCNh6QwWjgZYOYe1ZydTz5OQx67
0Je+qoDrNYZGF2QCl3wzupIH77/4tI5wXFN3HOksDdpzHu9ZNaDzYHhaiQcSbHOKldVBOH10JSD/
+VunGQL8ZYGJhS3o/hr6Ij0RftrkNMTkOpuy4ItW0cFZNQPWRgUos0cRJPFTWFXmLc2x+g4zPPHI
lTttabU7R6A46vcYF91vYNmZw/sebBbd/fgQhTrFXQ36y5ULaz6Zl37uYn00DZhqbDtyHdOv8LOA
Dqw3YH2A0cUWuXaxTscmRGsYoZDLa/In77w0snG6M1BGgeLSM3KNeCOAB5TlUufRpnC2LnW7u3Vn
SABFghevktWdCNPgULbelV9x7tAR/Fkvew5czvzf/wrHkIfMSILugemHtqQXojFeA/c/IhJeXhlq
PlSv5ouAAiccGLBtLw4dJZeohbpnrr3mmwVGc09TJqOti45sgYjQ5a97bjA5G4uC9ID+YCxyHreI
G3PWv6XtmPn6OtfN4k5TUbW3+iGhFm/COrsyP/3ct3SoFJCRGLYylm7GLhxrsgg8OBFwqdH2xYsA
BLZXHBXp+nHE7QswimHvkAvsnwpuCjpceAJsKY1Ez5rh2rcjqO9yA39G7EqK5fvL32S+GhYLAKlY
Rz7FodbHFXK61tn8+XMktEDFQax0SvD2Jq237eVRznwFriWXhJYLyhBisa29aaD7iuzBuh4Fkrom
AinKMlZw78fd5ZHOhFbCt87FbvDFpb3Yu0kvO9B25H50h6rjFGTesaC7s6aMMrcg7Gzf1XqAFqSr
3eEcUr09qJJQE+tsat5E1cUWSweYn2EfWGtXy7V3jS3gVoixyO+gXCdfLk/1zHa2sDg2eSmwsfTl
AxqEJBzgkrEACs8uABKfWup0oKmnEmIZ1mdXvu2ZVbS5GVlCDLotunmnewUTHcQ8LUr6gNbqm7KP
0f4rGueuMhz3ylDzn1psS4ZydYO0hpfz0sIZl54aYyCPyzhRtICSOmyRKA0DRMAxVdv2pjDuccbS
rkSIszN0DMe2wNxYlj6flr8iHyDOKkKdCUU0SBc76pygSAo00WF15Ic3rx6dCfTIOcOOQm70dChb
Q0seeilJ7uSJD2ZZRPQNwB0fYFXGLji8rjSuBKOzs3NtXpXc+bpyFrOzZKMTA9kwwvebcqshKnaP
sokVbUKo5W9/rvAVWULbsQ1JBnw6v4aHE2pwfEqUVWyQRuQ5Cr/ubVUA77z8Kc/Ni8jluIaJHayS
i3nFyGjn4I+tNYQzC4Mh1Ie1BI/aFvDhlQ1y7oKeTwCPB0o6cD0X04KrL+y2ZVqYPCl/XTh5ZwET
UPkBYX0NDeMAyeGkd7Oed9rY/66qsjvi5VPdTK1Ocv72mdvcZTTPCaqWtQg3dYIrlOrRycR0Vx1a
GFC7wa2f2x5S7L8YyXXRwwLfw20xB6O/TgavNwxK+QVkiwaGAtDDkDoywL3iiHflG587+2p+n+Gq
Rt/XWVwW9VAB0aqBUxTAfY/oMdJlw71qU9HDuUE4WjtCTXT+xXHkfQH/lshNjUKezs9X6DyOCGeD
KE58mLbAMNLA1r+OZnooJte78uI9O0faR8okxULPcrFwORwHxxjRbfLCvH2nQjNa48EzHVDUiO9g
CWI5gVbh25+JxG45Q6t00jp7MccJCTrwdUi3J2BV9e1MGgUn2CjjwWXsH1YYhF8v75pz03SUw95k
h9pEu9OvihKa6Q3oeKzt0aqfhwmh8SoHzhrhSPqpD5zkru218dflQc+FA+rKKIq6POdMaxEORJWp
0uxRSoAKM2zyURvXdqJBEKBbvH/zUNQ9qclQFZyLQIsvisv2zDSjdwD9V98EVCvvKCvHu6T0uis3
4plZUSaH5iQUb0ZynNNP2UJfgpRVoxTrCrGLQVbSC0ls5K+dl8uTmv/S4u6F5semJH+iGiMWizYI
z6vjQq/XEljJQ4Vp9QDXM8Oj8/I48x5/NY7kEQxVTjClRSh1VJnFEdK24F0q98BZyff2UNv4jksE
pyZbPcsOzELBdYgJgop/XB5+jljL4ZWwAZbQKLMpCp1+UKfKWstXkhMvrP6D8sT0HlQ3kqVOl+3K
MdOuVFzPnAWF1ykVcmpc0llG0BZsogpiWorO5MM8SnP1Oxe1vw5p7yNgMttTAoF8/+ZJErORf5FS
CsFD4nSSSB8j2g9We925iNPlqEQ82nSnd+hBomnCi/LKmv75aouvyqXI/nSkxRlUi+DtJv1Im7RG
WK2N4x9WkKqfc4j/IRSUTrhTFfrsejAEUJgmSB+gufyPKRVIe3N54q+/tqVsl4xCkmXhLL44LpA5
kG8KKZQKWzPeYZqYvNCSwAEVAsItUgmWWo0QbMzV5WFfbypLcUyZP7QQRBvmU/zXNWmjLxw6mCrh
X4jjWJzNUibYTB7hs/xmE4ZXZnl2ON2Ze0yu7nJpng6HZKEOdQmQ06wB+BEcj3msEnjxgzZAyg5y
ZObePL/5i+LzBQleZ46nAzr2rEqc9zX0H422ZCTT5sPUmvYxsrweA828uTLDM+uIoRtjKu4R0tbF
RSnLLkxxWYL66ab1IZQF6vVYO2w0z4sPQaB5x0nTjMfLs5wjz+kmpqZPPOeJwyuO59XpLCnQ5rSR
OKp4eoBuqgZMBmMyHqUXxS87KMtfUVPjHwDJ6Mr5eR3l55FtMgPe4zbwq9ORTZSFxqq0uDDRL93S
elbHSjrGHTo/+ZWW4Zm9QwVXl1TlKOUSBE+H0jwjKgLTBOJQoNlYDeO0hVsN2HkqPuQeTt6Xv+nZ
mbGC1JVA15nW4laJUxVoUwj0BIpztsvJIIH5e9oO6Zzkykc8t3w6BR7Xdmk7CbXYpJExwPFIZ/2Y
CQJgV2n+1kR3B4Vv+YnGr7FH0Gi2SRi0K1ndHFRO9w35FUM6LmkkX3SxWeN+xJkorRooINSXNFyK
diGFjytH4vXC8f6gfMy+JNS8OoOdjiYJxO9mXdcRkjqQAjaI0BQ7lDpRHMIZ5srn1OedsJyWmh9n
dJ4MsuPFcahEgUhyIxuaTqX5ECW8IIMow9TMlGWIa4tX7UVRQxawRXooyxSp0tBttk3nS2Q9+vJe
IKr2fHk7vV5jG/0+g1IenWdukMV2AnntQ8Fjjes0QR2iI8h+8eNm2KMTZH9uGpiYh2iAXbgBxw3I
8vLoZ5bA5Z1J1sc/8DYWYd5V9gAvt6SxX0/ffOSPabxgMj1CaSIE7i4P9jpPIgrptGk5N5Y0lu3n
2RQXQUTcKQTQ7gOGXIjsqKk/eCmWuRTW1DH3U8Qk26aJthZQhLfXgxWHiPH5FTaC7IvzlFAiFQg8
tWsnjn7xIKrvcWj3EJKNzXeXp/r6ADESCRkUUu5u5nsak9oSa77YAm9jDBmM4zJo9iHtzisb+swo
ZGA8MOfUgJ7EYvVKzUVGW3h80MmF9ov5z41mIJV6eS6vA56aS5DzbKC3sF1O55KjWYuS9IA86yzn
NQayO9p69EX207T/FyPZZHiSlx1Vs0Um2yFaBnulx9gVMDJ+pr66SREfRu9DJsfLQ53Zi9TOeYTo
qFTTWV8uUOBgS2PP2jH4PtawJFprZw5Gf68b1OtXqazjj+kIb69WXfm57u23V5JRnwMyZABQsOl0
Ls49Ar3Ud1JgVJgXZne0w6dt3qNLGYvB3F6e67kF/ANacP8s37IhiAZM16rW6JHjKaFJxZDJ4L5H
T6gdXutMzJ/tNMLijsuMZiCLQFB6sSMdD5MqfYRtWcpJfkDvrvhcaLbx2dDA9666xnE3aZ7lb76u
GBXkGg9KndrZcjGR6xmGxDe79QCU8hZjpWKj9671L84BBnfUAWc8AY3c03PQjxhDCxOJdhiH6IJO
Eq1WOVVrvPzeXqRiKrwniR80VqkIng6lGzCWAVkDe1JYlihEWrc44VkrXyLH8vbNMddSZhABHXBr
ceaMqsYUqJPduvTqcT+5KGMHNIp3STf8uDzSuWhFI45rZoZX0Zw+nZTdyNSdEtw2yqpoj03FCzlz
QPpfHuXcZudClRbcWlQxrUW0KqRH6S+Ce1k62Iagyo8UdGWVh6nJuyuX56uhmARZNS9hTL5AmCyy
pAmdpdpu8XYVVqf22KOMh7JvqTHAQtpentWrczUPxZezKZKS6ZqLm0vDyBteEXJHcZb6B+DPPhJE
TfCEJ1v91e1MKKkRjh35lRmeGdYmy8VeiC4C18wyStLKZh8UeGFyBZBVN1+wTdT3SRobv5FcdXJE
oKzyreeMB8Pfgy42v4UUTuoHw4SWXQ45zcBgB1WOZjeGfXe4/FnPrCCdPJcZSiA04hUUKeQJZKCZ
sC4Q3rwBsYwyp8LPDQC4eeWcvcrz5lkBnaRdy7cEMHG6+z3AJaEc4tmYMxmwZkPa1ZQI8ABf0PZF
Z9jfyMPiD4Oqrxy7VzfdYuDF1kHTBVi9GUzrptH7He9A1ItCC6qmPkXFDWrrwQYlLxj4mA/f0VhO
rxzIs3uIy4CDTweFyvTpxBHZm5rKxepEBJhQrUKBrOXGD5LszkMiIIKiUaIMMiJxceWKPz+wtNCd
ootGxnk6cKV0JFhx2qLLF3efUP0ovxvYEO2hwqhNKdS0jzGBfPtBnXvkVAO5/gCCLb52X2iunnn5
PFtA/GtKVnV61zZZ1v+cukx76oI60qjg5tXPy1v5VXQFVsQrmOotBRQJvO50tnY+meWIAs4a+QVt
gk3SgorHsVh9fPs4JJ2SdNMFTLrsvXFdGKVTwZ+2KUPNjjpj5d0GAbyVK8t3bkKEVioXHDkMGBcT
CptJmYkXi1kTGfPWHP+Fqe6u9WfPRAD19yiLYxnEaLQj/CHWyIE0e2V7qLgH7qxCpN5cEmGFSNbp
kUDOpEGzuC7QkSrTLjAA3di58TXQRv2d0Sq6XeCJNpcX6czWVyS1uNbbc+95iaPDKMdxs8QTaxTf
UNtDsxJV8H48Vp1wDj7OuqsOcfYrC3YmwpGv2DbtAx3xTXuRSQgVKA2TLR2JubT6SeXlO4qI00NP
TLiFgp9trGn2lnMVovKXp3tuEe25wkU1gXr/cqtgduc3acwuaVN73ENLx4gxguVnoLVz5XI6tyvJ
2oG9URmxX4FlXXo9lW8hEUIBPN/nIi83iqLClZg5R4mTNJqtQrEQCJ+CvegsO4fKRPKznHBxA149
oh6pyuPsd7srZ7vLvhyNKw21cx9wrojM4E7F63gRo90Byzhsvox1ZWXpNg/acYfz17iH13itDnp2
KEUAEaTrFs/J0zglSphQNJuMdQkpcUu0RJgQgzJ0J9U1iOzZr8jtR12R0iCtitOh4hC0fqoSY13j
iXmExGAeC9xTbgaYi4+9Jf395W147tSxZERGg0yN9tbpeDgnRE1jMzUpq98xdMVD2MCai3HI3TQY
RmBePeVXxjw3R548f8rm1FSWkIECwLufDYT90W3EetLLONqMZZ9mcOjxYUSEOru7PMvXnRE2p8vV
BnqG4AJf9nSaVm5jCDC6BObIbcNVEv6RvB5cfRcjn4xwHaphxDlnFwYWanTwDfWdlwtoZpd/yLl4
w7x5wgP7okmziKex0vGJCkLwb5FjPGkYsggwGna/p5zW/8zyxoK6hCx9V1fyGhzu9dicfwIsRn6U
86klnX6DQvPtoRs97LryqNy0pjnE6OStDHcHN6nelGbQb5u01raXp/w6+jCspbOXzRmTtXzoQtin
rjVf7Hirm1s1Rt59jPbd4fIor4/oPABob17S3BRiObnYmUaM5AawtJ5F4PEx00LuZTcU5ec3j6RM
osD8piZHWyYT+KJTpBuUATtRGls3noJ977jlXp96+8qkXh9OGukzcNexAWO8Apn5dmhpWR0CzXeR
VZdZjnq40JClyhxvByBWQ2qgvgZUen066TsDCuW9y2OUNsjpNmkVZO7WAsQHdzM8mCXethU2c4eh
gXlbh+CI3/o953ISz3neifSalt8z6+K4xn8KmaxgauH6DhWRIefhcZeCr7myGV+fgdPB5m30V4uw
aL2g72cEkaoahKidGq0Iv5UbMVk9Vr3w9lVOiE9x9b5S7zkTggxgX4gpgD2fE51FpM2F1Vg+vU86
7pG6x8awW2uB+SXTLNyKCmRPESbFPnZAwrSscDy2UqO7EgZfL63NhQmhamaXEADm/fbX7PPQdYJG
6ONmrDT3RutHfz8myjvEaTmhMDReS+leH0rGow8NjYUBqcCcjpcg4YgEkDvipGO491ScB8zQArnx
zfZaseH1wipBkDF0w+ZZDBHjdCjUZIYJrYx+YxVVh6phVzfPoYtmu942cQtleLC+YbxS3fq4sV/Z
VK8/K2OzqCCbTSorS4pVMuroqQ55v3GwCr/vYdAcMgqy6F4Z9T4QenslU379Wee8kUYw6Y8DhlGe
zhXHnEGzQ9VjiFgSvN1oWCGngdGpqL5cPpt/Wp6nSZ2aAa5cnbTW5p7X6VBJULlU7P1xg3UsMo19
Cp5oVZlYpQL1k+2nDs2sJxulnUdQuSNa/xHNkdUsEI1HAQa7qz5J7Su909cXijIIwIKkeb7KlihA
xKNaAYwYFRVPYDqInE+wln02vlye+3wVL6YOj8uaExVKAK/iIDxxXLd0E3UFv0ZBCKq7WAP6KcO9
ju8o2DQJwAGmlLNBrrORq3REN+/yTziz0BRd5tEp1iEGMW/6v86r6Xpox8YOm9oS8R0pQnMQlSVu
AMzLKw+hs0PRT4OCQ8wH+Xs6VB1JspBa7zfGpDV4oWWBbq6DukbxWcm+vfL4ORMMKRbz4JIg4eb3
3mJmQcdKCCRLUELqtWzdGjp8aTR1biSU1XXX6PDW5RjuYQk7D/VU+U/+pF/je55bYWisdIgcYNww
gpZzRkPQ0PMBfyFdvxsNiU9MSOUuSyf0CnGDRenS0DZJAr+fLKb9eHl1zw7PuSJ4WOzn5YPXTGov
iAkcG12PLTQodRrKcQct2omsAb1E8PGArFtUHgpsYjX1Zry1wxrQWJ5JQfPrcLEGjQ20ox2qYeN3
afGjwLFwL73WWvVt2V45smciJBcPexlOKFWRJanF11unMaZ+QCYlRkoDB+VDPwDyRuomRPXGaPaX
P+253QzwiM4tnUyd5Ol0ZSNMMWNTsb3Kzh0+2gywgeHY3EZFeA3JcS4azcWROV0C67XcyU0rMI4M
wTrGsjDyY5A5yC1hhIbxwOU5zaF2EY+oUXBvw3mFYbukvKpk7Ao/54bLS+ncYo5qbb0cGaK8baYP
jYXoNXJb7vbyoGc+JBf3XI+ZkRXGH3TCXxEInVPV+zGCerZf9JiI4RW0KeRsElTViH9dCQt/EHHL
OdJjB24Ei2TmH5yu2wjwOM3EiGUz6ONeR+88czH8mzKhdlPZ6dO298ImR3c5HX8gymChLY/cKoK/
5SxH01Mh7VeNiJADjXG1eACf3Yx7eqK6v+tbpOQntDa+tUJhMIt0G2uEbYw9vdN0X/NWVuV3zhal
9qG5iYwwv2fifoIys/Fmzih7RZLvkB65MB2MRdkpC/IqUVaLKB+qmB9E3t/4PXKLeGipm8TESuHN
qwgdjtcmIFmLgsm8yn+tIsJ+XZ0kickTt3W/OI3y73IECr5Ko5uupLlnNgwMegfGKGAC6COLoeq+
RGcpaM1NKVPnAzIx6W0jrOxgDwgdXp7VmQMxN7KoytgkJ6+y2bYO4JO1DEUjfLgluXY2ejMFN1FC
gw7epXFnYH50ZX5nIhnJJX1OviQtNHOxcnIyKuUhSbZJMzt7F6rwiI0FSVjVg4xvmmsYw3Nz/Hu4
xYHIkvlJTV1jM+F35R4ax0dwTUyYJa7cmquqo0OKE41ZiO3lj3tuHZHIRDOA1ycl0kWOGSKditwg
Rd5+HMTXmGrNl1L45XMSp9PT5aHme2Zx6Omw8EIwgVWB6lnMsdZRPfFp0W3KcRJbioiYebfyBZMd
TLwGzVjnGMC8lDUNissDn/m4DKyAbrKYOqSc02NhRehodV6tb+JGocPTG9pHUFMveSu6h6EBV/m/
nJ1Zc+M4tue/yo16Zw/3JWL6PlCkJFu2007bub0wnC4nSXAHd376+TG7Z6IlK6zJ+9LRVa5MGCBw
cHDOf7Fnrbywrmf2j0fhh4ovfXdi3MlkR7dGOtlhzCGSLhcFAiW3BSBA4bc6Lk3l7Drbj2d55ktC
E1dXwAjdFgq0x7NskQXz+gUB0xEtpO+a2rV3symw8KWVd+F9eW5BVxI3X5MgTpnreCglhx5WIPmA
7Ginog7aydHtHpyudOiDdLq+0aXr3o81bKE/nyPURsNAg4lMylpX/T8CXNpQ+jFIIgMZRVgIdaik
PjW5IpFX8wp5IZk5t6BsVgqKa7ZMJDgeTDp6l6U014OyjNyvRjVXGEukmEbYbjpfyBHPnQ1rvQ5B
6AMWOUXcZNj3dVjAaIHjRbLFB04bDkPuWqh18RClHLNGAppeeogqQH8BNH8mQfUA/JBrUB1m9JME
kdi6iEaaWBtYtTJczU4e750IrflNM8fgxLpcNz8XkWE/FYPV/ypb6lMff9dz06dSuaLo6Uzyixwv
Nb6gjjW2jRHYWYFMe95aYtqZVW695JlUryxMx8ME5F/QzjzSLgx+bvrUa0A7rYzSd/gFQ5/6qbJH
A7GwpMzD2THiBrFLvXnMPKC0ZhVlBwwD7IDn6hBChb+E9zq30XjeosCwqgpxmR7PPqPrLhVUh0B0
GiVCuJ3qp7Vn7hXkOf4HQQKG8IqeJz94l6AnWiYSB73yoBgT9BwTt98VeLxeFTVOJx9/03MRkCEA
PfGAJ7M8OT56XGrInAkjwK/eiDcj5ZO3cgSS7OPtMh4G7Jr/fEikFjg/1BjBJaNNc7yQsVXVaIXJ
hbg0Dvc9nMkQ307Ma/i300sdoVv28RzfB0IXXSvUJVadpFXi53hABMaljVDgEuSaLr6B10DlKlI0
P1OxcyrwS/SRYZ4uRN/fd8fxRQrZ2KCLs4o9UBo5OS2TruIBnQ0zCqCxWgXTMGmH0bSilxFW+WMe
zclNF7coYs91ae+7Qoy3GY7Hu3nw1L8/XoD3W5cskLSBnj50t3d91QGVU0QiFCp/mAE8qdCIf5bg
BW/rsim/fjzU+2NKFriCmbhSeRWdpg+6QW9YSLEEPWrb4VToXpjgVxvWRWs9eVFfhOqYSp/b1dm3
xRSFHw//fjuvSSgRgg4rudIp7DyGKW1TDkMVAxHFEtWGDIk8AaqB5EyXzc0wePLChz6zuzRjRU5Q
BgOF7p7cdi4s6QHDwjnQVlrGkNsyNHrFC7FpWX7igdTsMt15+Hia7yMxCs5U6V1uWTLN09IxJmXa
1DdIFMo2TZ/zQr9vI7f6TCRU9tqYoDnK4z9wSYYvhItzO4ngB1YYFDZv0JPJxgWmnV6SqVivon/U
TXp8UHKw/VmXxRcu9vdYe9clcwFagd8PO+m0sNp2vcxHC4MLA1AogNpRoDCfYSToyqi6Y/OMfo7F
bCD0cbpytHj+nJJ3PSG3ihdql2e3euPE+48X/tzHpmlJtR4YFhnAyaHGXUxgZkAoSRfIBpiCuoDR
MW6KNxH2FpgrITR8VXoWum8fD3zui5NKUa2BLweCWj+OYaLCzEtM4xK0dT3eYBikf8GtNb9yW6P4
e56kuq0QPNhqmTle2N/njhThC4S4zvuYEvfxyFqFPlbUoJtMvb+7m1qtYq6a8hVdrO5aJnF0IYKc
22IcYs6UBRaXztfxeAVA3dFJsaeEPtpvJ1SpN6R+GEVMbnXhYli/1kmIJlaxmnTciVenFd2qwIh3
dchEInfqHmhQmAjOd+PzH3866jXrm4q6FPnwyZlpEAGc3VbMuHcWU7PBr9C5akoEczQlq7dIblJF
atMOd1FYHsqFfXNmw5Kpwf4lR+ZpdYoDppzbDC3VqmCJlxr3rKa5supRv+uxJjtQLu/9SZuqP4/C
pBPc7StYib1z8gktWv5WmpargmqLp6tpYrmBL/RWHaxnN0v13ccL/BsvcPodQeuSvyB7YHHrHm8Z
AzVbPcPcMaBRmm0Qf85CrCrn7TJa9kNt9NUPDeXnYMYzJZxUXBFDKVV7h4dm9pT2Nbr1KEqaG6/h
UXThVzuzm2m3E22p4uPGflqQJJWjj9l2c2BXjn6fecpy5Qx98wj0rfwZ4woXqjNyqtkok281r8ZX
geWPimikWW1xvEzDBf+Am45YtFczMV7YHWcq/xRP6Futr2CT6v9JPIMQXi+OMUzBaFUt0jr1OOZB
iszO91Y1FGfrKPikXtuoZLyOYP/jTRWX6g3azCgRXFipM3GGE6ipNO5oygIiOv6IhaA4nFTU/60B
l0rc9bJ426PwfFg77UuImotxPWO3trfxSEbw3Ctf+3mu07BCqyxoHKW8BRdr7lKnLm4yOWLC12eK
dWFrn8lviIIkUmhSrs2C9ef/+bYdGge+lzoFIqomSvSLmR70uSoO3JXeD6TdkdetUHtnKcu59tVu
jr58vFBnTvRKHqBZANreICIf/wYWYn04RqocrtTC2i/GLvsaX4Ph2c5dmjdDh/B2iFuf++f3AIwr
hlxpiwBXTu4B0TX6QMcerz6lr7EbldhEvyXSUKBQ68AfMHp3Cv3qjydLf1wzoVuBYjNOH71WpGGO
lY5qgOOQrH/EypzsBV3PZufiFZD6cYtb1DVON/MfVxapJhK2qZwQxDhux6sMCNHEFqmkMiSzusEH
x8OpxciaHBZzpCx7HOuN6lKwWOPiSRwDZbYqudKjJ+05ueShf+pQpjP06ysb1TstGjMsBvv64A3z
TwMM0lao/f3kZcNuQmdlQwO4f/x4wd/HK8oTEOy450GdIId3PG/TEMuYUKkNQJrpXykWWbDpLASc
2hIt74/HOhN9wLWopLErCoPm7smRTzzeO+rCYVn0sa0OBQGqDIw8cb6bvWzlbbHMs7v1TDmb+MJD
cty0ERrceNYU1SU69/tcADCI85vQRX6LLubxxMfUQNoEMgbW7IQVv220ZLdgmXPh9L6PcsfDrD//
j/jRjTXcEtfoA+Btbowzqdsf2hpnAzw92hdPDOb240U+NyAHlsoRuAEaYid7qhN2b01FNuBFB2XS
rXAMwsoUEhUOiH4E3OZChnxuHUHMr5+TggJqdscTxGRTA5DQDoExyPi2WtrySbemS1f++zBMqQK1
DAPpJrJE7WQZwcx5Y1n0A1YCTbuFjJnZvocFzT2dKnm/WF5032SKcVvVcRHYg2ref7yqZ44JY5Pd
kKBaK97keJaUNhJzFIyfFG0Z4L2F03jXtrfzMjfhx0O9z/ypehlAPghEZE6n7AfErHt9gUQTYOuU
YZFSC+WrKHTnOtY0rL1px+MEUurRGy+D7FLV7b1o31pzozSE/hD9qnftgEbBaiDWOyaaYm6xwREk
Ojhjmx1KtbMbhI9QrP1tqfgtwSt5E5l1/6Vr+tci6YynNl3yMKuTCYHBwbmhR9R9/nhxzu0DyLhA
Zld+KWzz4+9QJZOJpVAx0MruayraiAx9Vuwq2c1KbRj4RrsOenfDiISRMNRHRN2tC8nnuf1OHoBK
KkGMZ9LJbxC5pRlJj99gtHBg9ZOoALAr3PZC9ffcMYbjCfQfvil8+pPwlGGtN+i4zAWKog7PTaVm
OE1iwjrvvGVptgNt46uPl/bsxCic2b85Gu+79mlr4iRQcpC5mL+qkx7dGTaPlI9HOXeQEAhBg4mg
AcPnJFxA5y6rKiEelnmnhp0SOUFaDJiDVcqf43coWoCKp2KC1hzP9+O9EqUJ0TZxEMwYXLGrxtEL
7ERNwij26gu50rlZIRxEjYRSFIOebIq+0qo8Nbw+AFGK0mvfd6Ge6BibJ8mlisy5jeEQ11eRRZ0C
1OkCdp10a4v4PmNwdtDVTgQYf5eYPQt7dbkY/xjoT1YA1mvFqQC+P70naWyUdY8fURBBIkLru5A7
OTVxoGHjtv14b5yJfLpKkg3GggcKSeDxBwMAZQjqaUPQOS6Ss9HibeJSEYBHhnavxx6PBMUErjlm
0YVDfeZFiTIRIQ8s0lp/OhWsTnTwTbSB+sBUkva5zGYnDTDldHwtBZi3b2pP+47MNA7YKh5q8yYZ
KafyCjXL1WAdUyp2c49bGTfYPq4hIwYfL82ZDbbiV6lwUtVddUuOl6aa3bqlmTYGJk4Hu6XJv9fY
A6EXbl8IsGeiwNFAJ3GnjXjCjwloygXcwBSgIoJlidFZ7YVq3/tXDU9QuI2kDeCg6EgcT6jHgHvs
FbaxvizqzhsGyctXU0JpoiToqqV6p6AneGHQc7cbXEqbzgDvKSh3JztMpy3QGy1Gpb2wk2qzKDNG
wAaaoRt3LPWfSl2o6FionREIXpojVi+G+VAadf25bmYUqYkcfUYWFcUHwbNzx4mZvn78pc8tDCj6
tetGRDFPBXgy7Ahts0Y5RWiK/ZRjyhoaaa+EceZRWhGTE2CmbV+IyucGXXGAdFWp37xT5ERVH/9V
JxoCl828F0n1IwfmFHbYk15hHobfawT98+OJrjHx+PFDZ4JbwCK8aITok50WiXaBbaOQaXhx+d2u
hm8ZApm7tO7KG6UboqtUc5DKmmV1yKLs7ePBz3RryI45juAfVx+UU3Jt7Y5Rp9nr/QqloA2KVlZ3
6ezEnj9Xs7VLqy7fFJE6bqdUq8e9zIELjW0J2JUm+iWG05mYvr7B6NcAeV0xmceHAZ/LPB5yjW9e
tPkVIXa6G2P9pXPkfG1PTbv7ePLn4izaHFi/rBkeEKiT4TKcE5UG74llsbpfOP3AX+6K2gqtscGX
HQfT9BAjEXe3WLV34To5N1WXug8tbRpGZCnHYy+GKiostbtAa2Zv5yUqTtEWOie+58kilM14oXOy
zuV0l6EFzGWyXi0wf47Hy4o60bye8UhNpzAv8DxWbFltM8vpL7wRzi0rZFrKvsDg+T8n+YYolzkr
MFMNUkcf07B1LXzoKIZi39W2ex4q3Ruqz3iYAtPWv378Sc8c4JXHuIJ6ASm+92nR4yorYsbuS8Xe
9kq3OpBhH3zr8m+bjVmK7nqyGzf8eNgzZxjwDk1PgsdaQTj5monV5BxtCQM2Tu1yn6nqiGWZQg0h
jZTp8+QYY7MbdMV4nMGyo6vQmpdeLGdWHTQIRWB7bcoh4338gW3M/NxFidpAcbts6835o1MP2Fsv
er9Va6++Qnw/CVou7wun6MzOAhexQlyJ8mgEnRS9o9SR3tjlXaCI1P2BN625y2e9pklVXpIy1M9O
EposKQCKwtCejidZqosbLSq+O+PkWD8lBsbXdKb0nRzy4Wrp+iRIYjvZOFpafumxRLQhQwDTWFQT
D6TMjYbYh54wXg3TZARlDByRwFqi7gzyvP3W1EaCZ1JpfxqjJTUQXF+GHwVs7pH1XMbrPk+bDWHC
cn2KUrjuCbvZJ3N6yVvj7CzRTVyLf7BYT3GZrptgaduOHX5USvWkTON1jirbDMVUlz699VnBt3Ja
bqm5NhceP2fCEuglnj6EJqDLpxtZx90wkU7bBR12Vd+JnI+NUcUt4FfQCVaiP398bs5kWVTAVm7H
Gu/fSY70jXAT8sgusNuaVzR8xV73i/KSfsq5LQqAiHnBY0Mt7WSLOk0bDWWidIHa9BhslFmRYiBX
t/N17eLu+fGczsUCILXrLYbCJ13q4z2K66uw8mHhZaeY87N0TVk+LF0EpbwfW+N2pB41Y3nUDXhb
8roOxwyLvo9/hTOEGXAXCCnQuURgnKLm8e+g4LUwDIYGv1Kzmglhf5Rj0Yuo2+jGXkrwLjI25BdU
Qszi1klmfbUEH2IUQzrtNavn7E1Li/H141/qTGgmx6UdROIO1vE0QCWtlze5gYsxUMvxphDYVw+d
1W2LuJzDVLZ64qOmc0m47Myo8IlX9JJHbkU/6nglEj3z8J5UmmCoW/urB8cMz8EmMh/VWjdnn6aJ
d8iSvvrzydI3BrJKAcvgzj25bqUrB3Cr6GIPwlXbTQZb6CaraOBsPJxQQrSlgWpwU104vudmu8oB
AnumPMiVdDxbQ021xI4W/MpLy/tqNfrEQ8KMBLQAGddbtSv7rT3F04Vhf5cdT7ILUCfkUGuvFZvG
k1eMWmoyc3UFVH7G2bo1tBZP+sHw8p8zNfTPwpNG5ufQvPf9bJa2r2V0FIJoFI0O0j3BaNZFGjfQ
UP1GlRHaAhpmHdZk/lIp8dvH+/BMMPj9dlyb33ya00xIs7JkrL0RoStZ6jgQm7mXzve2gTJHgW1j
Ly8FhHMDEsZpM/KwJrSe3Mwg2GqK6ihrqU4N1p80Oj/IvE6viw5BhM3HszuzAzhc1CnWLcCWP9kB
/eS2bsJ1H0SRsL620n6u6qW4dXEUDqZmqLdpE1/KAM5cGujcken9rn6z4Y933Uyj0sxqpwnmSsEe
RuStg5+4mqM/azfj18Yb/wdlcCjJ0MjXh8JaCjgeEXdkc+m6QlLISsYM/oRYun3iTjRxs9RDL23R
lOTWic2xuB6XxlSEX0pdf/l4rc98WFjeCGTT515z6pO1Tuk+RIVsmkArABjPjjR8JXaIYwmGdtuP
xzq3xsjx0ARH/4QU72QTeTkFAY5zEyRCDp9jLZ+fM3UofIZ2d+VSJxcqeWf2EdRJfCJQXCINOFWh
dUxKHWBQeBHmWvOA3B9OoZMqkgl5y058auqIDM8dhkvkmzMZwapYA9GQRBodspPb08g1YektrbEU
9E2YoAkRaC6P449X88yXQ1qS8jW9BQM505PwnKpe6nhZ3QZ51ldQzM35WuD6vkm8rPnzhaTzRROB
nGod82RCSzV3xWD0XeCVVtP4cQawK6ti9zMr8AanyNnCcIjDP56fh7UjNC36i6iencwPwLRa6S5K
zFEpl/thxuUWqVAFLKAmLsT+MxsTiZBVKetfV/vJUG6WIeff1KRwfZf8GotChppQ1RsoQM7nstIv
kYHPjUe3gefdmkVQOT8++n1eSonkdRc0k+l0IRerWPassXcgpdIfp7a3LsW394Qwmg+QzyAew5ai
RXoyR4iRaT7MA0U6PUfuYHQQediO1MEL4aeDVomgaVXjWUudJbvSBoq623huul08qCSaZqNGBmJd
laX/lNbkyF2sWuLNjSw5bws0LMkHRimKh4XzuApGGNF93Jbx30lXd9jBKV4FfnNxv+aVWxQbLyr1
eOfmNAIvpI3vzjwngRscJBE4c6rPJ1GVp9vUW6lkmuBeHgRXVDAZUvXz2lz2whpeWYfnjzfq+yEh
5FOWWNXd4KKcKqIkCwjIrKysoBGtOxwAJfF8M3O8631qBHLZKhlpznUPlOdSZvgu0tA9pffC05Ub
hEbaSfRuBS538xxbQSvQmAjj1ek+jdgAf3oW13EIpLwHaLTjgXG8YVs3wkOhwYYGZZNx9mekxDej
khs38+QWPz9ezneHg7FgvIBIXMm83qm4CjodpdOjzx4II4p2rlE736Q07nslicKq6LkG/3i8NdME
A8x7UaVUezw33SkkppasIQWlQun9xo68X0mSDphv52zhR88o0T34eNB3z+MVg0trn+4zCNl3lQ6M
qqWGORSDqjHa6Kpog6UWRSBl2gczcJ2NhdfQJz02LjnErFviKM1lZJgoKx+NDYdy8PF0KxyG+zYV
dtAmjfI8xADV9gLpjI0e1xfNKH+naqej8S2RMyW1Yn+eLG6r97mKHzy0Ew9dVr/tEvOmwaB89Mk6
xIPqQnL0Iz3WeZ43OjLXViKUT1pluZ8xkyl+6U2B9AEjFkYAR2ZZQZ5ln1xlQpL2eliH3apZoiFT
ESXTdS8gTfl6pwKXdKKuEr6qIMS34fuJH3aVzd8//orvK880PFQbuA91sxVadvJGNROLhA2PtKCO
U/UGqoA++t5kFRW/phTSHye3t0KedvWhtyRamc5sSeErU+p0+JIYTrH/+Dd6X11af6OVCk81i6fq
aVNdbc1EUp6skA0z0zHko2btNjXiRQlRYdRpeCwLb5KyBZng4w+fv5m8d5CHjLHP2yxCtduNxKtd
+ioY+NK3EeWugmVSTXWbQkPINmkrxH3ZqDma6YY9f6febdV+h1p9FlaYnDzNuoMKVp6ZuGNg0Nxd
pcvopdgMWBrkHoj6rx/P+f2ORrgDCXX4q0iyUIk+3tFz3sC4mss6gP1nb+ZKz/ey6MA7LOOlTtf7
2AQDiXYOTyFa+e84q42EFxKjSBLoruy/J4NpQ+CyNYx50PbzVR6DF+LE2R1Gl4s3wpoqIMhyPDk8
6eJiRcEGeifGkBsejGwus5DECE7nUMpAaVzVT8RihQsAjn05R9Emcar0X4Cv/3XkNd/+9p5/repZ
pui9n/zjf3+q38rHTr69dbcv9f9e/+j/+0+P/+B/36avsmqrX93pf3X0h/j7/z1+8NK9HP1DWHZp
Nz/0b3L+/IbhdPd7gPitWv/L/98f/tfb77/laa7f/vnXa9WX3fq3xWlV/vXvH139/c+/iIb/seHW
v//fP7x7KfhzP9Li58vP8e3dH3l7abt//mUY/6DFvOoVEN+w3FoBzOPb+hPd+gevOyTgURlYlTHW
t1VZyS7551+KZv1jfUUDfoclATt4jRwt+gLrz3T9H1T+NU4x6SgVP8gT/3fy9/+Krf/6LizGv//5
v8q+uK9g8rf//AuOwVHEXzukq6cKYZ9qKOXmU+xE45bu7A0jwOTKtvr9XPVRVz4itDO00e20LELZ
JTIV2q0AQ7dtNKM6EK3l01RWnt9GjaCaYWs8ukVFGy0dqytvUuUhrXsrKLt66je8cz7PjvsVlODB
afVph8/quGtcC7lHaEO+6zZiUyhyOZRJPOxXFY6496xXsyRQOXX7BJvM3cI9/0LTwdnISE2UB1fE
Vev3Ds0tvzbn8tVQ+/xqNlVtL+2+3iBqW14Jfv19zX/yWJtu3IejUbkHvVLsHaRrzUeLVd+UsNZ8
OyYtzVUNuVuz/mZq3c/eSg6GXTzwSVV/6F3p524WIQJRF3vXjIYDg973KIl4c/ngSPeuMYTYYN7Y
H5w5ptIzz1nZ7NBpjNJfxqTimgBWIKbNWUUa1MpJvapU2qLXUs3sm5Qq5kszjK0v4EJsiKePZaMp
V+OcjbtVzmoTj2hOlEWZb5Nc3aeO0ArQm72zldpcbuXotMHqCro6cKfbaRleebCPD7iC1p8gkfa+
Wgjvzl6x8m629KHqlomftdEzpwLnsLoWBOnKsn2lSqJNnrT3qH3XV51iTFeamrSftCZt/akdqsNq
HLzppww7caOLr4TS9UGD1ezT4EZl5ddD2b3KUVu2Y9pq35ZiMHF3TYwfufSUXSFksU9Yvyu3wzbc
71OwQTyBjcSnG1wHnRkB94vgwoImRxt3rP0EJvzkj5HcZlqSNr5KjrmvPbVOkJaoUS+lENNtrHpY
nsYUEyi3q9rrWTjWQ+Emyt6p5Zrkc9HWSZ0dXFyGwW5b5g5mLWto6xibWW3uvFbuVH1zRVHsM3cu
Nks96VfmZIgnMTjTtliqxs/sQeCtlFXXSazLA3VX7crwuM8bZn3npq7rp8KMI3/kWVOEk5Yp2z7R
zJuxUpWDLTyNakOMYYCfwzXeRTKvXuZxhBloKequ6ReJItAqb2cQtYeNITrHHz2MwXMvim8M2S1X
etKM7Gs3O1TtbHnINS9+ZHK9GMpgvCaD8lOj2+qscd4X7ah88XKtDHD6mXZRX3kvGBo0z4qZmI9s
nIWd4mRBa2XTg0latZ3aitsCvONrvJjKtSri4bPMFmVjyfRrWZjOziqt3q9UF8+pZELidxmSm7HR
JvC7hbGtlUULeQ3JrRWrCqa/ldbh0NAmoBuNxPnVjE2z87zSPDhifoiLGFlEUOAPpTXtqL98kn3i
7WRR7VvFKu4maV/X1MBuqATsu7EpH51Fr3dsgzuo6Y/CK194fbd+2sj9SM0mkPiYsmDDj1n3lNul
ij+bg/lzsWLL74Upd0mDb9cGk7BHTcGJzTdS7c6V2jeE9O0vICTF1ijVfq9Lcz84xUsW6epWLyvt
bspzAxH15dWQyvBzHPJPWeQ9YUWzq2cN2pptBm4Uf0qW5RlLnh3Wcg9FP7+MevxtHpxnstmgLZVi
64K6RvlOhi2eEbCEd5Ytf0F8iQ/I1n3T8uHV0aPYL5sxCsmcfkKC/uSqS/IjpY3mV0vu+Is+JW+R
XX/2EucOJnhzyCfla5Vq26VVq02Z0wK100MxpVd2onxThtG5102FBkTafB1id4MRtV8bbbKp6uQ+
cZpr3lDKtizVa6Uv6y080xtgWzgID/DgjXqrpLEIm9kgXDjOpmlr8xEWSbvLxUxodLQlfZoay/pV
m02+VZz40TCjyh/t+YDIvrpNxqj069K7izEK8edyKjfOYi3+7IxWaGqT7ZeGN4VL74Zu8bdpQJzC
cEfSOUpu3RnV+kjx8usZWeTrwlxNHBPHrxXeykPtLaA1rBtHmVCZWfJX4U1vKDntLEWffdtMbj3R
XKdClJj4KOT8VvIad+J6aeIn7O/2tko5MwFmlrrRrVE1MqAryZyl8xZFdkd3137gQftEefswcTJ8
Z9D1bz0m8kGfik/F4LR79Dr0jZPoD6NuhKo33pPSer+yONF8K+vsbdLRC+fxfSdSbk9hZ/HG4S/Y
Lk0xbWyj2jmpp/rx0mkhtt21D+hr8JuhVEFLOQcxDcNGJsuzWjg1Tog1OrFGWXBpde1j0sh+MxvL
j74lc46Em7+5eZt/9hQ+miH5swiQloiWiK7baXrRvCLNPWF4gGsEfqPybxSzl6BipjtPV5pd5Siu
g0bVmIjD6DSd99A7Nhuc5qW6ScyOHjEo9OiumpeJV9lAwr5p8jH/2XdD+lg3/G8g1RK9At6Qw0gf
pBLbxrEf+iSqQqX3aj/ucFXqvcbyk0Utr3WUuTYeIK2wGHBaNfXspuhSxzeXSAkAQaUb22rKLR/b
uhNus6P9Uu2gvS0bTDCyrT1LJ9S6aXpp1MJOA9EZaqhKiWgS5JGa18lc69N128GdDYa0HaanwuYa
vIa2nTWhXtirxLw99Up9P4mUB0+2AKVoUFEetWIrSqMP0yhFExs4Q1+9WH0SNjIOdK8KuFk2Tp19
V5s29ZNBjTdzZn6dRN9dsTD3KoBqp+kDr8LXB+xEOKZZGPXxXWRmgZfz9ktSboBNPQ3qxky1A+yn
n/Uw3wCio6Q5qQ+1mCvsX+x7TUvHTaVysyJiO26WoWGOiFGgilD8ctVZ25DNZ76tgeHjE6oZMRkv
yx6N1qDJ8xdhz6bfR7aLkELukwyFYpKp35f6kyzXs2nDBqMLlW+tUfk5V5P4hNee3BWe8a2qCiJn
68UbyK/xRjFGxPgr+zlt5tskj7o9SgaVD0c23iACAs1fLeowytmlZga+aszmJYisebjK3NTY4wo/
OBsVCcUgM2M48biYHDTo6/scJ47dMM/8tC2/o8QTLRtntBXVj6o0Deuxi24q043uTJnngWsp4svY
FMsBznf3ODjWDwevBozjXeVmHsA5YU6KQ1cdqmxJpRgBTiR4KAjasqEnzK71Fzm2O7Tct5qsdi2q
KVrnBqY9fQUw1WzzMYtDGTfJJp27g6fY3yz8oEI1nsVTUXDgZaVGbIHK9bHv4RK0mvRnj8Ta9Vw0
vIFtp603TSaHl0ZIIK66TXLTZSEXG9QxHrk6ekOorOu151sOHxUphoIFqKre3mcx3yMUiqIUIfTn
LOM6iGeledAasunCNxB6NAPTrBd5QLPEsANj1iY5+Onc5HiAdDPq4PCZINVuxykp5q0e99/iOZ37
UEkUQwZF4ir0y5QyG/yBAnR85aSz+qACQ0R/3rRbuS3UJc3vlXg2NHxs1OmqwYa2xZ04nYvqSyIo
LW4MZNWTO61W1dQmwM7OW13G46RtjMSI6msvRxNs12Tt+HfVxc6gBLaeC8/0Va+cvqrSjn9NWmws
sT+lUilyTpFo/DzW8/Ta6KPWC6hBtPV1G9mkhAo4fYgJatL8rDsXhN6kWIa2x5wwEbC0Md17rklu
r2sbRddMIZ75E7bx6T4C9rJZKHxcywhUQp/T8jm0IJqtsJzbMfphM8AhVd0Jzk4+gk69G80iaw84
jSTQHOigQBwG42WOZX+YZxyxr7HD1ahyGq7c64liVVdx4RXMuDdTrv2qVOjOMcSL68xZM2yKuW9i
34bjMd5o1PFwlBpwNbuzbAruj7WuyOHKUKPiycss66cn6P1x+2luHdSLLfrQmJss8fNlbsve72kL
8peZy6Lfi0HEydUwCHbZONUud1dStj/KWbGtoEIlR9mIqdbM/dyntf4NfU3FuS6lbROPSp1SIlVr
M2v9sRWy3sdIFCqfs0QumEHhodx+RqSx8b5qDqLBPPLmVN2quad06Fh0agenuR/REW5WAKUvuNpw
sdXjVAlKCkfKDvB/WZICdLF962hFalxPmp7kYaylXR7oSmaTBRM55N/G0I3cPokyOlxMk3UDlgNp
Ehl58RezK7WXziX8+lUZyWc3pdgXcDUUWMPJ6LPa0UsMFkDc0+1oLZhnTtWi/e0ag9vu1GlWwXx0
msaTxW/mfj4sg6julI5LcMcRs8frqoscX51cReyojbnDF6VFUikQYprKe7UZoZ7gmc3z2BApKQFO
vtBOlHb051azwn6IvlWFa6NPkBVXuCTjBL/eOYg3FLxmh3QjhykL7FJ4oRDztG+N9Xmn6/2VC0Dy
3mnU7F5X5YA+nsd3lTUkE79T9ea7N0bavTeZ5vcoSZ55N7E/tV5tfCxJo2Sjc/g2PcIU38bBFp+0
dMDmR+2UnBRLQuoBwhd1foKo2IuX2xgF4Hdm+G3tdN6+IRf/yosPT8X/w96ZLMmNXOn6XXqPupgc
w7KBGHKek5nMjRuZJN0BOOYZT3+/YEmlIlUtWu160SaTmaxEVmYgAPg5/9i1lMpcNAaufUcBw3jZ
LogXAFzbA5F5g5sGrUO9ZCG7Ib6YaJQ0uyaYiickFp+Gwg2us5p2uRbHQDpG/s3mTuPe8AVUaiR6
mZDAXOf3vSLiNMqxtJbhuBh2Wcfcdir/tsKJEAZQ0328NpqMGvyT+7YlaW2a3LxOQDPGT5bvj+l3
iOZvoVX/Iwb1A271HzGt/4VoFRDff0KrQIQ+VV/+jFV9/wu/Y1Wu/9vJEEYKBelE3knX80+syuH/
oQMJqB7F8ikFEBTrH1iV8H+L+JPf7TeQQIBJf0BVfvwbneh4iGyCcuipgIP+G0jVT5ZSAg5OSn6s
9gSonlzkP/uJ6ORxOhu+kcJTZtI9FZH2cMgdVUkOSCsMkzLsOyacIojvtlYHe68ovOXojoSh7f50
0f4CNfsRU/7+q5zYGYz1KI0B939iSShrmVuORfRuplv3imjv/dh1D2ukfhUS/6uf9BNh2dfK4lSl
F6YCOzi29oQ80tX6Ie9+WUFzAsL/Rcb8/qEcGLUIeTr87c86eRM6a9GXjp0qkMnjNvVzujh+s4uz
2ex5l40EHfWYaGE7Ly1GtF+wJX/1Sf/843+6pps/YmtCHgk6rbNbj8RtoJJxegi9YfkFbP4jTv+P
T4oRAN2AQ3zSz8lY9dJ3UtTcSbFVRFcEJ9Vg9BFTA4EWsUPYf6876/Cfb5kfaeDffyaqwJNGyiEr
5Od4HUEPoS80Hy9HTqATq7WgXyxLp33dWzdWYbsJxovtF4TP9+bon79UaEsozJNQHSfAjwTBquh4
L0Z6MAi5r18iZxyvlCZubt9PcyAPtbdIL+3Cikg/wXq4Iwrb2Ofdykn4RkpkGZwJBZu+L+2ga3ec
6HBsoq6iageloe1reusLAnFXWrjvQvj08Pc39Q+0wp/x6b+6KyAIoWhO2dHfX1Z/NlWTSVRPGAxZ
cvyCpb7GH3KGa3heEg/a4xe3IL0L//4M+N81/dzivLR+ZpfXzafuhijnlIlym5KeLOuY90qW3dcA
poiiR93I3eQby6T4NsKrEAXilAyNaJCCbTIIE2XVVH80Sw+/5eihuXIsPwh3cziELYht5Q1nExkM
1a7tBp9mvm1YnpDMO07CNa+fpyVcyuct8zOdxmosszTHGBQlKL2m6UzKpv3mkiqGlcKJqrtKk2+z
E06FGnIXZiTRrF50gjoaAqbOLLIvWVVzRHE7e8yq7K6rQ38GEY9mIjG71jEpW8D2VhF4YQ5l7rvi
uotGrC/hoKzHToCejaXQzUF61YaOoJBZkHrtPO9s2WTobTcreneUXVVoQJyORtSojR4czP/HLhwF
iQoORHLCfwGJA0sP4951Z1xGy+gUr4PdxnejVzKoAHI2zygT7PCaGby+F0UryiNkRM173WzhM2i0
oqshM+5t2PXtRy6TUETfu+MXZKLhehh9lbHbbNLIpA+V+Dr7muDk2ZkkCWHG9O9MQeFLVo7BK6qi
xUnqJmdhEMP23rs55VOGQKRXUVTbTZfP6it86Hw/1cRQJlsri7eC0S0CYty2KOkVdrKhWFxNZWkj
PqyYp+tkqoP1Me+qekybrbYfKW1Xao86YnqMiiZ62MKJC2Umd52TJY8GnyxSs501ojYVfVTlOCaz
fRKGECo0ROj5wjYmbJoBKeGihO9Btcj8uBVW9m3IT9EoGDCIq5dtOZD/X8TYfFY7nG6F6t2LNs8A
z0uOgAdOytDsAzdzQ7DbMPa3DwuFONMxsAA+LzTiRv8iiyZXshmzLudHsv3yZ+ZtN0wjhQE7qfKZ
bZGekO65h7HykhB8pjk7laqIc59qrfoQTn2gEx91/ZDILBejl1Q1XgKNT6TP3Btc/Sx7vtODj/sd
jCb7cLvcK9uuaGHigGmThheZlzokXRLctNTm3dNFBjbY5ZD1nSZvOolZPt6aORvbAyvyRqsP+/96
tvab4FHxwxw50RAOzx4HGO1+ZNt76TZMRO2zKxbhngGn/2RaqZyr1hc+SH1R+cm05bNJJ3CwG1Vq
Kdjr2rkia00F4BRb0wW7ym1c6oOmcVsOEXH5wa5lTYkS7Nt4kZKcOIHqUsxC5M91yxCVDNZEZnIV
bG18XMn/W68lqirr2u1IoXhZIg/jTtW0oj00FSDWV9nrfDlXs+Y/SQj8AbpHk4f5TFNARITRbPqb
2ica4UMfSD3duoNb6Fu8HgKMjwfl0ler7hH4qBH4CHv/i7AHGSVbsNbd0bKVRQVuVlUAv9ysYToQ
5sceYcfdcMMtEL/YzdoE5/5qSZAcq+ny1HVkvJ33WncFsN2WPWyBXMzOC6EPKrY5P8H+5BHfDx1z
Pbm9pWBrbATOQ7b2eVK3sTWeBcqIdT85Nm8QXpq1cF4EMXd3Id19nx0xbtOrLBskD5RhSdm+1UHQ
bUNazyPlWNfanVrkH67TifJSerINz+ogCwCSpmkITnxT17qNkyDQDv3bsqANVOxiuzfKAOFkaE3P
pVXaJJ3jW3oyUGYIQ2A9OAEr4TeJpwOKnd2xKMvj7DfchKOLJ2UnczVG6UwD/VNLcrM+K3NnaeAI
o2lIR/5lXuKHS/GyCnuTibM27HUwYUFwQAqpjrVcivLa75vCPevXoa8fRwF0wnNUBR+KMZiegqmK
ryynA6UOg42wrsJhE92EDxdALc1BF4EmDd4rYAN7rus2Nc997clHXy9Tnah2Ert5c4IxMUtZfZLg
cYcFJiZZqeh46HXTP1PVhq4uXlEuzmy20lrBZpWSO+pi9p3bD/uZHhWj2+Umz82n2pe4hVpJzGEF
Cbvrhw5cvTeAHzqeIAbYzy2p3J0eLDY71ZUGgGSa7ESMjn1JMuy+LaJibzdtss35R5UHaud7BgHC
qAdxhjwrOwATxq/FGFsJ8Vf3Hf6I7CxrxBVCHnmdbcRGksF6EJNWyGPAfKzT3stOPx14AZFXNUqV
buv2KNdwF1Uh5F2VrTPsoR3s87gs9h4ZsSDzxzUO6UbxJ8G9ESmT+HpC6lIYfWC/P5Nh+0KJXs2r
qFmiTz1pyoewNuUZfOh4XoAVfYwXdzmba386lsMJpVpEdIwJ5V0xX23rvvGX9yquX4pCoiip9X71
Wo4Atym+27CaQyiW/DpfqgYLhtdfFn3j2Vh95Zs/+w4pVzigkjEK5WfGmfPKs6gHqtz3aMbyn1ql
89aeeDfQPE7zPi+OY9nZOqlzoIhG1i90xgYvst+aJ4+3Xsp8Gd1beJiA0uEwvHD8loMe761YX/Z9
+76EsttNrbmvK3Eeo+Y5Wm7+gnX0bqbWhtJeTunidK0KQ22PKiBgt24d41QCqCeOqaZzqYkipBz2
os+cJ9d4fgoz1qQxwXOHGW3xWe5LcbEWqMOrrPXSzMKLNjIblAmmJftVZt7Q7WSn1qNTuR6IPvw+
qMwGb+fOaOi6yTVg8O2bX7X6sQJKyE4O7VaQNk1M+j5UzZ0J1uAwtHiGmWKfED86N3MmOHHctrql
LPuiy+KzsnGbNOrrz3p2b/JYXrjdZkEWOz2sc71d1Cq8zXxqoOOxv9Jkb6QyjOE4q9NrhVzeNccT
X17B6epvMVaUz+G2WeiHNqQzQUyls+Vvl/kWUFIdjy51rqRO8DYgKtKH5AMhnzmPOU6vNI2CyWp8
uac757zJtu1RzN4tdbNf7ZG/M1Sreyb6PJ1q+9tcYedExXHbWPDZUxVhpwS7bKzyXUYgfP4Wkf7p
+bd6VtPrInrr3N/0fcGuWyRtTmew64K+2Y1V32+2S4dvt1S7YDMHrw+BdKtwB0RTcTe1+zFYRFKN
W7rM9Jpl1rBnGsSHLWZ3V5to2hPxd1/7nTrosHxT/UTFQOVcFFEDWG2TWawxbMcyupbCJEPYfPLj
iQXG6h+tKT8f6NXtlX4dPPkEg7emU9tdNuQx7gB5PpU55xsohJMMrbwpjQX/37R7eGl92TisRpKp
Z8Sm1beM4O1cR1Apjn3USMZST5po1+S1zVrqW5BHLn94Ur48qjz3Ttc+C17rNcQIt67fUKFlO01a
YT+WW5p1n5vSE4krXYKsgwwCtDE8nOsbFZAjSvxxv1nxcOVFK+/btb72GYhnJAoqAn1V83O0ZFmw
H1arO1adR7SeHcxzOtctQRbl0lkVt3s8MKXGA+angdnxVQlF9Z/29frZHVsIvmVYee210HUknnbZ
GZLV7T4LpHok5aN60XPgSphKGJZ0KsGVE6QRUZFMs2t/DQftbEkejJg00WDnbWqywDqJ9sqhSjhK
ufQVwao75pOgOnd078JQWGIbX+M23LKjTSF3fE4u4HCTT6v0D47067vCBnak4j2GooGqv3A5gfEl
yeCk4evc5dwuTHxmLSFRu1TW5dw5fVVA08Xa+6ycwJhUENyW7XO6Lb9xGU3IEQGF2es1/tKtkTMl
nRz9OSmIbUXqh2lFH3B/hm/xuPikq1ermM4bTOQ3PQgPl9Gy5VNul9MpIjt0H6I1g7f3LCe/sYe1
L3Zd6EWfnLlyOAhAoFxuatFnqe8EIOV8ylzum85tybNAG0LCRSSZfF2xkS2GtgQVxhQ39gfW3sem
bODEY6CbDGVJa6g4qXQ+JQTx8b8nf4od4HpLf2ukgz5y7H1FTl5vNWjf6xY4lpL37NzxpvpNed66
n4V0PwyxGNxDPlr9yxyHGAKXteIqhS6pkOgTCI5Mm0gh+zHeYBORNnX8Y1113OkcXSG73Vh+CEDc
P2QKZhO6swqfnGjhGMP6HME4kmdgiOyQ3Vvf9EhUiJrcTk7ssU0bkpLv9NrG/l5Rw8fZgCODHx4O
5i3M24h+38ppzhzXrOP54PrtV4kk862cq+keidj8ho26PTdjs3rc21Xr7UMTi5ehk0OWGtjXY0FS
7MCwvYVL2swAZYmbx8FAi9LofJ50Fr/4MuZ9ZITKee/C85H0u3bBc99YAYM8NyYZ856ZH/ywrb8U
U1nyWlKtNOiK2vVqJFYbWnTrJtaV0Yc+LTJvng42Kh4qAKLVf7NLKZ7QZzV9UmNUrdNsEo1MaE/r
gKhGa+bNtaym4Vms5i/BWHldulWn9MkhmJwH34TDvZKizC4gasYHMzMdJOUsrenoi6HgvJwDkw66
H4kG8aLtsyxFfb9aJL6krVDmA9Kx9n0y9nZbYE6pT49ZI7gZVPuEXXtg8w00VYfQ6DG2Yms27k6N
/ZYzywQMLcO2KY9WGuG/BbQbrHxwN3u3ejp/OXJl6eO6ED3CZT1k3yryf+5HD2td4g9hj9KrEdtr
hCIJ7iYKMSL2w7RWx95tzPPSS4cwG6RiX6xx9HPexF37MJmFBZVEvrpJIl61am9MZX9pJcaHlE47
dHW9qwIforqut/2yroyk2zavQ7qJdb3KqMKed41YrI9mQjJDQbzV1LQ5S7klU7T0xWEprKVOysKc
eKhhZasSskP1q2fKr+gwiLwDqy/nhZ5zFaaea8SDV255lFiM+M9mxciQOH0E1bMNZDlQwemVeN4C
u2r3lts159M4reqwDsqBVxjQXpViVXR56XxYDhsCoOFYTG68XguDljKh7S3/YNUxjEqY+/o+ZG51
EkvMXb0XqH+bXUtbOfIMr6wUCETHamShdvoaef2ITb6WFUP+NFkPkYYhSmzSdjWnRxcWB9F083Ng
dUGdnhojIDfnCop2o0YuyVDt9WcwKmF5tJVn7rthoeZzW3pb7qEVYYUG7QIcT8Uw5Ek4U8WSSs5w
9rXpsJXxAhPSBNGLzEApT/Q+8IYykpiD3pHFp/8MTP4FwsaSzqTExu2HWGt/RAgru6xBnECYV57n
JOKVkqxDYKOzqOZfwOZ/gbsK2yWknkA13AXiJzAbngrp4elHLR3Ss7b0ip2XUwrqDMF81lbm73nE
vmOupw+FBt+jrDYITx/9T4mMIVk3NrpAm/A4FA82HoBLbgEeSstajn/zKmLpO9mRcWu5p7Lsn36U
581hp1Fm4pOIgjS0OeDwJy+ptzniV9makC0/AvVoiSPsBKQwAF8D1v/4sYLaD6hSKPXOVIv9QHJL
fk6hFxFaG0f60fLGFQqR35P5MjpZR0A86ptmsdTBCRrrye2L9rpXm/57xeRc7pPGmaQyBM3EveA4
+vH3ymLRF8gVNHFa68cpy0c2KoJc61FleyZo+xchLP92N2H7x5DnUUrwveDnp0teqLaD7Ef3E4uy
2LlyJdEVuOgsiLxvVLt5v/iGf9RJf/90UAakCiLKxiH3s9Ted6Fh8MNmO6qvZP+prekV+oCzv977
WlvrWzhbToGGl8htsnaC36Hp/2Ms/4u75P/9kxb8N3X9f1c07fFC+12pf5Lj88f/YCvtU/oAoRqk
P9h48/9gK53fiFPHtyz4wvgzJ5fLP5X1/m/cNHhu41NuhOcQWfMHXWk50W+sHZCVSAaghQhT+Dt8
5Xe+7F/UC0Uop8Ql+E9+R154iOx/fBxqTbgYJsRDyDhgHzuzxYhc6HnJRoNvzdh3pZzE44rbCjPb
sg3nixULK2WhWb8oKwjHFMah/ITy0guZO4vltdv0fMuobL0NiOUwfYAUvnR52Pppj//jxmfmoLFw
HDpqNeOJId7BvfY+kXTXJbGFPDIZy6pCMGPB4qEnPA1I+IPjR4owRyqZ3che0sivVyCUCLvWUc6R
AhjMrApoyhn9p1qwLRz8QstvqiDnYVeocln3DqFZMeItk31Y17yt95mV8RMI+8+fQlExXcSWEDW7
pTE2bYPjmO+mzl7y3UKoj58Kz63bNGogONOscoYP/pyp5aKZC6yjfR8icGtBDuMhCZd5VtdW0Zlj
aFcToeIziXnkGswAGhnyPS+vvv3plvsLthe/x5/et3yRZAwEfHSMowFk78+JfHPTbO4aBOeZXYW3
hR3OL1IucfO3mC7+7QRSw5GfEmFPgfc/28JjA/CEefl2ngrP21nM4CWwEsGqZ5PasuxXL8/vBXp/
uj3x+HJvnloY4PxjXoc/OX4B4wsps/FzEMSdAcsuzGsVI3omXKCvEVZhBLiI68pt9yE0WJW6gY4R
Va1I5/bEhjWXtVo8WoEHPX/MyYAhmIgvre2/mmGMnPpVqTWujo1x1N2CBX1MBsVxdIyITY8uvdUZ
5iTo+3VJ3FMiRaIWEjQSr6Xz8iRRXS480AsHH6DRJBuUqrmOHfJt7rzBgcf0gfUTkFiP3c4Poz3T
tO+gQWyXeDfSDVAmas6c6EnOiJsTkgW8ktDBDV26HTVAKWPWb8nSDMieTOfN60UIpNzsSAX0nIPI
6/GLDcTxunJvFanoonxLqhWV/Vmf2cEZOv21OWspjY+OQhjxdSDj52IWzayJPBkLdnQ4GrSJ+5a2
7GXduW2zNNOY1u6aV2muHXHbhavFeo2aGzlYsZWfi3aDW1XtAGrZLwGBAL7XLOExtktxt1RVj241
YA1KPMTCNbqaovg8qElVh2AKsijd3JDyFhy6sk2Fjy4cNabnfnKAs+YUeBuhKPNqBuekLVkeDPYU
92HDnRynEUs2jFRTjzd0jvTiKsDQj8B/muVFLwhRJflyLOLLzjWRm26xP75obA8FGriwqdI64ve8
8BsUGang6b8iZ9yU53lnjU/os/GHWyr23cNmCu9lgyaIEtmN1pq6OUkLe3KWCTwv/FKfPhWgSLL0
7TxcDBaRHgmC2OWxUdLNUq0ajzFuHGw/IZEjWo7oEzJ6dCesSWkbtahTs25V4QWW3PAKWVpZ7bTn
Lda5Hujd2tGTkTXHvA10k4aVtiGM5tau9iN2/jxp0dB/KNTUfp0V+UDaj0ZWG4tNgqdxC9oLDLDl
eedaowDh7ZuADoxlO6N1M7yK4myaUZXaJoWIunFzXA0XTdbhD4q8vEByvvh22q+beGGZXJ5nK2ou
Snse9s0yzF+X0B1fMq6iuwt9ZN4pstKs3qnZK1ygp3Is00b4fr83QAV3SBVWqAmzVRU6vjU/da9H
k94NFO7cDs7mvwdc4xcD+yguoyaOM/oAnSJKV+SL1nFTnbYS0Y6YIGWm+DZO2fThzs7qDpG5W82P
q91T0NJ4EUHifrFmeLhUVe2oAZ+71IDGFIdhDqPzAXLrm+EFUxFHW800Sw6ie94ia3H2led2T44u
lq9inD03QdvVn4vFsdSR3O1OpCvn4Ve+xSLcyVVhfYoLSzd70pBrWk3XQN7XdNjnZ/nWYG+Jy83q
03o1aP1VkIEkT24dfY6wEF9b60oDF92L0bcFsc7tDHjzVW910+2tlqj/nY1s2OLZ6jJ0lMTcbkjv
veJZb2N3HTbb8m3EtVEni1XK16ac8LRxe2TRTjkNr6nNmd3HGC7nYW1W/hgPEZieOxKqQzRvE94q
IptBqog4CA9moK7iEK2Neq+U37zAYK4YlcJtKFKc5CYGjPKGORWT5P7bojJDE7hNzqG26/iBzGm7
TKowQw4yT8vIr4ulrd1V0m6f4f5Rd1uFL78GmwBICTC+4gqJjb1i+5yiq4G8q2h8x2NRDKnVtnkJ
JjuifaznvoyAuoP63u6XBgCpXTDNxIaaAS9RmH3qo1dXhbtdSncbolSPA22LJMNa00WLOa1OjOW2
1g6fs3ATXg/orfwyDi8Ls4Kt0w3f3OM1m0kn5jWA/BB96e0WUqmdBgQcXaOvV+G+IWX7rVB2GZ1Z
q6m+ZvBb4hAovT4jGUXmSxAKZLCOAEaHqqcayguKHPuSyrHUHqvea24ggMdwF/RVZpukW1fnaIoT
KjO3ddBcaI9ZYEffd612VBjD24w6sj/M/eB87WQbfRElMv4EEFbfYtq2XpcJPVXiSzj1HLkz+GBg
qOUmuSpGwt+3JGghhUWG4eLVHtOy1hQwukSA7ZSFKhUq2Le7xF8XPBGs6Eu7N34LYR5ht6ngleUG
RrO0Sw6JEoB1TsiZiQWLY97+GeEoT7pR1nuHMPpjTODP7Rbo8KWmxOYdMpSooVjTIZCE3hYhUHCj
KtuZ3pmHFC0cBGCj7HZNQOWrPg07mb/koWX5aRArFhWgixnU1M4lAB1K/naf+b73WQel6yYCEQIj
3Oq2SQvfcCt5/VapMgMzlq9z377Epy4+KIS+jwP3ewdKJIr7rkB4mjTGlrfLEFNvFA/jBmafLZaz
04WZP5JkLsDxLMi13UrKoN75ZVNeiIWnK4li7asdh2BxB2UEtrascS3SrNDDnbMxS+6I7DPvpVc1
sE6MSd/aaaxe6cOSX6ICkDkJchW9RtPIl+9UFtpfYtkV9E9YB1+MFnS0REuz+okXD5W7N8USPG2d
CT4NalQfy4GHDvSaSrPELmhsPQg7h1Vz2YZJQyWA3UsyAkT0biIr9rWsZPCKaZgWSJrRcJFsiSna
xVwW89zMdZJlSFd5ku36W+msocMh1rs3C0/ZW92E3rtAAb8lbIeSDoFgo/AxL722IHCoCKerJgpN
x5k+6+6uj+L8dWIJwCqVFflZCcNodv7cji2lQrqCBG4n0x/wyxZmHxfRtGG4K8JqryXSklQSzwnA
DcPkXAkPevsI2mvhXdioDnhZlSf9dLFg5B4WXcUTCty5eoSFR4U+W/3SnnXWNnBHVr67dGwb9Sb9
JZ2EPzhT2gSdcD5XslW4H21XraIi403YDGYB8jIxHos2d9cTc462pOHXsNX2AmRbUF8jGmrbOdEp
P4EXVLOYD2M1sS6AFHZb9hlCUSNQV8ajSqCWUlyZxoGSZ+Zzw1wxNU6yvLOCdW7W1GKMcFPPCKHR
0ZiC2qS0ZGq1PDz2mWvdgVpuxVUEvQxNDG++6S9uJ4wF++Xn4R3KOxF8wQfO58GsmmX+3qy8Gc9h
9bEloNdaCgw721zFNA7EUZ0dGgnySBX8wqcQWbSyyhTZtIa4RsY2e+7jTQuzA1bPxw80RGz1czbq
0j2YvoDDGPMSmwLexy3DC4aBvzsj3Dxvx0SUXeTeZ5rwSNDaUHRoyDeWD3UK5WX2TuY85BQFheOo
W4qt0A3MGM6c57UbsFCl/QkYTTxlbZigbEQ61xY9DdVV1XbTfN2HbYjmBaNcQfanXlh8z6Xftfbt
iOylSEsAHOzB5Ke6j27fRMF12Snj4idbpw9UWfFOcwrpB0mxlow30byV6HJy33uZwdW/9U7Xl6mN
xQVlWtaSqVApb37tHWqE9mKJp8s2WDN0UoWcGU+I5nuvqqi3nixm6wUVhL0FeKvQVDDgDa66ygGp
bF6UaA6Rp2B6xmbjebAks/uqMX22u64ffees1b7ZiDcA9TqPhY7dC2dutZ1i9QDVDcnP1txf5CHi
uDkxKZu/bjBOiInG23Ywnt7j+ZqK/doxku8yUuabC3hDEKo8btS3mgw4N9FRRU80TtnuwYYiIHyp
F6W796XNaL86ZrhDvcNvVl/mcHQ+R3co+SDWhBe3mn3G4FZqIklE5JuHGV7uHX7E+4K4YVSvlt1m
r6bp1L3C0VAkqgYGxoTVd6RYTsv8xbXRvt/J+sR7CBeDJnGh8bjy0etxXwYOpze4X/8VJBkLtENa
yFnUndSKRRcJlgl7NWzekeiW84lOhOfF94YPJJEw4q5bSwizmTJ0inXWz/dRXaPT8ReSAY66R6qB
lKfhgs12JW7pzy6inR0r9WR3QfkR7q/DnM0JYe2WvPHModWW5hHSavuMogahRrNoapTqXoIjTPaS
+eeuyKP3VqL1kEG2yF3ebAXmzK4AlSf5xeZQyssQ5sZDavO75vb/QLP/Oul8/2fULKmHfv5U/YCb
nf7GP4Cz+Df0pYhYY/KFGbX/FUnhxL+dICvSNQmFQO9/6uX8J3DmhL+F4BOkX5LvRBBgBBz7RyRF
8NspWoUQCaBRQatC/HeAM8LbTtDYv7AJMinQkJOS7gIiO4Jf84TI/Am4p8xc2R055YnoNsLLO6/r
i8+WLhAd+MaZ4QYx0uIckcKLbq3VroM4AX2Oxru5yaH8RWuBBteOys1OcRHsa5504vxjNSuJQItw
HNZO1yCGHknbv7BROUVJtEz98BwukKDn3tapF1IZlv4s2NZBXsezMp/sGd9uWk0EjVNQMUWfPK8k
II3e9zsUKv4n2pb1vsD9/ZqFuOmDGUEk3q3io48+t6LfuvwcxzNj/8JywfGf37AZZ69y4fUROlDB
gkfixaqEect6U+39djR3naHulkCfYe/b1D0xa+JywN+r71iVZMYeFTPUrIGFgiUKCprpgBaScbT8
J3dp2tuuZN/fmbZW9+OiossyzsRxC7blJkRczb6an/xbY88xoifvhuGyn9KoXYIvdtt/jF2F+Nqu
0HTOnXPXqxnffDjL+lD7W7UnX549wR/b5ciGU04pmg7nwhZ4gpMmqKPbPpTZZ6dCISlD8ySaSp9X
elFPsTqJL0inUWce6rT9ynHxnE0wYElX9vleRPIb9ScfSwTm6Qqmk/DVjhc9fW7pvBL64ZFSfW4x
LR4Bh4rnwJsP1lzvdO2zSmIrZKOyjLXTQSUOtRzby6HJyiNfmLXbvL5/LobWudXSwcFUPGeeKFgK
Tgp4d8kUJ3knL5krGdhrOZVfOljtnQWGe+Z4OOsTqzf6OkA9x9BFxnwa5iG8Jr8bhyIky23fTxiP
Q76txZxgnbqJ9fkIT0hInms9xsGEurtniXD8vNij564JyNdwYhoCf1xtcSGNO1A2NK0HMIA9r+yY
n9ffBIr9d/SoaFiK/KjCxjnvvZMUbvKuCUKEhyzi9Spugxuc096lrRk9c0Octu4790iRvLqW7tw8
VXlY3sh6yL9sPswpbraxPDdDRv0cktm9JNj3Q1AZ6KUKP3RLu85735e05ZGSfaxOcXYIPPKbNnC4
AS0XaGjJ7iDK+/OeuS3V1tZeVGuRHbqyvNrI5mdAcFrUwYRwgc1xcOW0QGKSdRu+hJJDLnID0k8E
LtWgIywF3XD/5IvIecAp4R7zXOH/ztZnN4sREfPiYBOo9bozUXWBRN253AAPEOk6b7Pno4MpPfUg
qRJbE0UpN1KfoNjNplluo2rReyyq+e7/s3cmy40j6ZZ+lWu9RxocM5bNeRBJzQppA5NSIcyDOyYH
nr4/MrO665ZZl9nd1yotMkISRRAO9/+c8x3TGFzIGuYWbaq8dIZbbTj626cIOMSljfGBVwa9mBxR
2+OcQmFYNGXofNcxxT9MSMZ9K6lPkGnib8hI/hJKxOsaByRog6k6kUzqlsSsXmPCIPoYx2GBrBtm
XbDRXPoDfAymWaGcmv0UO89sr5Giw4QRArsE/aub8SbO6bQuJ8klT9Ko+Ai0RQ9Xxpd1CrSTcDQ2
2Tnm3oI0wnTGvQSJZgYG/ncFDBZbW1wx3jEUPWKR8uQKm1HxhrHYPshROMccKNdStLl9qCGRmr76
tob8KxWNf09YMtmUBp7qtpkw2rdV3b4Cop+nLVlrM9rEII9oCuXS7oyximM8v7kx9l+tQODewl2P
IbmqWFMpVkViFYfVOSQvSiF77Ipdh0z2mTsTufGOAaSkafsUgVrFIFmYsGDgvIhHvw39ZsFBit3C
Oh98cQfJg9UHV5zTgmHhQj7oNkaZFzEkXnsUNdlT7G51f9LXWW2N0ZPd+56TwsWY+2IR8fGjXoiZ
gWB7lqfTK6fVgyTR7fEz7sx0WIeR/0W4+oBhYNP4ziYjjLlkCrAzi+QcW2WEV6946q6hJE1KvS7k
ypTFgr/dtsLcYCHhz/Wu8MDI+tOfTvpkRqxzgfsuZ7HUsUnkfNjWg3UKLLWpspnpa7m2S3TSLDhe
w8GlUxyH0j5Gut7WSEbRrMAIyf2UNezRwMwo7E6Ys5shXJexvami+cK2Hc9uvwQMzPIxWEuDWLrA
dsyOrGkQZtoD+otkJ87uMTeiRzvTLA7WLudBxH75bizqFTD3+45OHs2A9ZkFDueTQXoClAdG72y0
SKT4Va4Zi/Te9GCXo72I+sYGpJA84Jav0Iyqi7TtO8Y1TzkZfFXQIGVgXZSlic/RLJxzUbjJtwGq
bz6k+SgehOJhmxh5u6qCyHuRVqzCdS7yF4p9EmbzOCkz3xboDB5WlIHFdKOg/GzcEN9gl2O2VbFP
nUkX/liVLLdDGZoYfcRd5cR/Nh5LilePjHETDsADp0PgVONXpLPuFCVQy1G97H0uk+ji6ZpIjo9N
qLLrgw7CaqlvcRXoaxugAQeWxWThjRK7ZNOSf+FUKOqECqjwQioCA8+1myE3aLKWdtysaxzGa9Qz
7uRu+I7m+iRSvfeDvP8CT79SdXihgtLaRfB9uJnqJ9eMOJGXwIik8Um3Iw2SCje6W3j5kj7mJWso
6Ker1dY4C23Op8L3p2VWjA8Dz8WQYNFS00u7L3T8lg045/TgH/qpPcRR+4AN5U6OFovkUOyCHgZ9
oMzybSzrdMUuYtx1Mq9Ospr8zxHm9qGgI2IbdVGLbhjqFCIL44Wx68V74mQ82FnEWzuFqOVfAYzl
wOSVs59155VluYaGkP9KetN4H/35xJMEH2HPkQqYQ+j8Jhlw8CrT2neyr9asgeOycqko8D3nIxqs
YB2bvaCfxiywXvpFtR2T4F1oMOKGHz2NRWgRNmf1Q3V1UCAGZJtaYZAf0TzuPQv3EArBJrN5MFE1
/haFJT5fBbBnnjHyuWinc8saaKsF1/5uGOfsULRqP4zGuwCdFVCgwACyxT4mi2XW2g/uXFpnOgbv
sK87lBcLY2tkMyuFZfy0zeic4nl8pLLjsXdBnIyN4PPbHKnm2BiA+TTA5Z+MqBmxVcNbRXbHkS+d
t9kQ1rt8GLBKsk2lF2Dy2NQBw+2kOb3gCKqxYrMRayZjJEVlvwei/HGjzMI3kwW7qWmOnt+EFMXK
Ny9L3WU8YO1CDB6AfZRq4zW5nZJU47S5IZLTnBqSGweaccTKn8dny2IL5ZXOZxQImDCynfc5B7aV
P8ilgUEuaYNLlrk2J1kppjuV+O09+B8YXHhQ1+yIkQwjOGr4/evv2GLEtgQTNr0IE07M0lNR/OnS
obQYqJnCmEjVGGkgY7qrte4eat6xBf5dSZZXm68WaurCDUaquGZr3k/GwJ/7Uc7GTuRXupYRO/ku
al1j1ZEHa9Yp1xRmrxwm81AwglrKsiQvMCXSQ0KqavuBSXHx4cCvuKutObhEWa5O3TXuIUcdnWNP
z/ddU8wYXvEzktYrvOra8SY/TD0m13mg2Oe+2fM00sOe+QIfNCtyqQMzgjsD8RyZBDnx5Bu5vS2R
rTdsvP2D9rNfWQkHh7jKLLbt4IhjK2LnVztJNjxF4S3SjryPTqGJBEl6jwcH56DWX3rsxS6/MQfi
roM/4N5YBATp4BI0V0RBfqMVzEq1emteIQa486djL25oAxrRr6CDtq4IPmQ3AoK+whCMkGHSSdwY
CWUdPEZOCjchvDEUHFx5L0wFuGEIGIrPIZTJa3EjLxhXCEPzF5DBGYAzlH9xGm7MhjE3uPjTjeWA
JprZB5OUoncChgXvgbVaGVuWcZzoRooMgVpy5UNMgUPN1jzcwBHmZEbdVnlOBl6LGbvLMMKDNFHd
qBNForgkyY1GoW9kCucvTIW+MStqdeVX6BvLYr5xLfIb46K58S6UG/nuqr9iMPSNiOGXJbHA/EbK
8G/UjOFG0KCA+IrTcG5sDXnjbMw35oZOYuZJ0RXF4VyhHPLG5/BurA75F7ejDXhM+zeeR3Vje4T+
DfRhtkA/qr8AIPid0wdqKeGC2DdGyKyuvJDhig6ZbxQR4ixNfxwjttu2KlnEbIHrWk0SxkvcxStV
GRxksjr9PVVDvLc7kX8VTG/hNFjDQ2R07j6YKu8+KQNmZv1Mtib3IH74bbCMBi/RsPzCcBVoI7nX
1lA842NfFX6y5GO5h6EDpD2ZvUWG6XSV+8ZLVRgXuxw2Vi68fURmAE6Ej0GvrS88NppFWHGaLRP1
KyuCZu31Ul6ByyxTIUavVsjHPk27GspQeM7HoQQeFHxGbRvsHG94rbQtYTz6atU7tbi3IhIekek9
ETzRC9WQeO2Tek0SFNSEPIRlHC6zfrzH54LZtREbuzCOglgOL9d+bi2B+7ihGqAtXkevaTZ45/P1
HEqxNGvnYartd1WGB04J0ZKou7nAq7q18u53V3trXU+v4xiexyl7i/rJcRZU5pBAdbNXLvV7J6Gi
1cgnhiE/CxibXb53QRpmZr2jouhunkt3N2Ttu5dxAXS4JB0E+Jo8mjeKRdzIfSabq5JtvFqV+Shb
EGiDuPQhptmurA5ROP42QdEumjiszxaRCSaaTLPN8h5f/CNxjpOQFjy9gZpUpM+Tjtpj5Fv3HQ4+
yHvdT2gxGJH5IY/0dGfbCbtQGIsAf3DdEJWL5fAAzunXFAYfnM7HnZ1He0/a5JY8Tkjchp7ZbK8P
wYr4gfzJIlR2L7ovAh5ltr3Gv7Fh8R2Wo+l9FN18TIDmLCTpUrQsZ2NcI6gcN+Ii+OpwBmMP3geW
/T4R9KyGMX2fklYvozHdT3P0XgTZnw4ukiPxvw/mH3sGr4uYRXJVTvG8RpZ61eAN1j0xq970Pw1y
bCvGzwnZy3TcDOZ41fpr9ImRN6w7+40zMFq05s/O4eOYVhmve0D9q3pnj4eaeYsJndKb7RWFxlfO
O6s5TClhAqqaOLgugqD4VqmxqbsEqAsL+pLGgKMuzLsATFjWCADMKMngOgX5JdN+HH2isLn70GbD
Fs6dekhRnpd+wLsceHs/TPcWu9tgRjfg/+cNkMSgK54ao911MDMbvyKbYj1BtjqbOj5nuX7V8P1e
ir5cF2m08q35bIf5i01IEbbRIRlAgzbGNp3Vzp+9nQLDfJ1+LzQhXnTyamta43Hoop2KpkPQd5zt
8xdQezAMirVw4n0VVk8WNaKMbIqDAH8pBie9Aw9w6BpBCMTZ263xEkHEXWJH+62d1lljP7G3ptMd
oqlax1b4aE9RS/UXNzjPebkg8rmW1ARgcSd2Mql7qtiCy+DJC3OUPSObX1mbfkdsDGce0StiCtE5
tZ3+zhwHrNxl/a6SyT6GjVXtqKlfqYQVIyOJsMqSaVxhFgnvEaWaxZBhxm7M1ltzjnrVWthLB/Ax
rmpAOnbUlQ/Mmy3GBc0xVTx+VYdjCGnwgpb95JFtCsgcZF5LIUz07ObuBrx0+NjHCXMLWkgXU4P/
WEjmHOGW2oqlz5TnMDfOQZDfcpEG6Dg3dgx4TMDi1tpy3CfoXJBlmyXPthjzsDzOMnA2+CKoBdXp
Q2T3B4ZbnMKZUO5mZDQdGYy1h52LC38rTX9jjWV05at+zU7yqzXCg583BIkCbpQU3dDJq7OdAWIw
w72MWa7ytsPl4B/8q9hBCCirmn0GADYOip2jTeNkqLOq5V05SnhvE2e6q6RJiQXYvHBJb/U3EbyF
2UAsaHTAbqJbZRHKjorhecj4jSApn9h22/LIrjkz+q5zz3oNeBKSlJut/I59fOnbpJXd/DGKwg0w
xPXUPUJ42CsZvJjWvBrm8hFQ0NoJ1b63OK1V7NEBAY0WbD6fMLs5m8wKa5uEFkEHzubzuOEITpo9
l59BMlMSFT+rkaN4WmTeRsTw9V0DObM15W6ord9VaexmMf/gB1jiQKL0WHmwo8zo+gOuljI9PKf+
cIoFL72V7KAL7zEBX70IsuAa8GUmSICQjJf8HmSFqj9+YAQ6FWO06YReecX8ppriXYTIuBE6u2o8
BjNVjX493gexva7c7jhV8jSy5/BhFTe186pngAW5SOlqzy+DUEvQJcdKOuc0M/yTW7J2uBFDDJV7
xFqieO1N7vuknEvuqjOJP70QVoj6YRbdUnViz0bitamDjVmzFQdqwTxtr70SXmtaLPIotvdRNN6Z
YYvM5THqtQyOhLq3XuKoXnWExDjMdehPuT5lM0XlmASeArN8D3InXKXaJGrVTtQbm+Uyt91D51Zi
I+gOwAlVfhaipCiO8Euv+z4gM0b2iY3Iu6OvbWlEtDeFw4i7SjkKTkOjDk3p8LYkZCUY7331XIJV
Go7+dvRovpyc97yFIicStcZHEa3YkjbLoQ0fyqwAKNCH46+QYxTgrdSZMDxgCsOQg7eqTCFRrjS6
JRdzR5elUZhPJeDYAhEUg9nUA1xMFZpgf9XDNzhnrGZF2pYGDZzX0WObBJO9SdFsScJn6KXbAr3y
ZS4xOHI9PNdfA4gTz2VTJCWwycJIUCBd/2cW/sCjkxW25cg1Rt+1HxE2yvPO/SGO6T8SPh4fpUkP
DFNJrE0Lze7JX7QBNohFXEA/uJsB3wJ0jVXzPtoxFPZGTQaBcCYiPOnKMT+nXoO2QEryhZ0zaRAs
VyBYrSmZfmmf4P0CZcIoNn7ZJ5zqE9YJXmOQvlj6Kma2EdYXTP0j8aBYVzNZYSm5jKHOKj4RjeMq
ua2S2W/3WVh7YsFlt/W6z9uegT5cxK2e6vLDAn74MKIWXoTGqL8kPwee/iY1/Ud0+19XHta/Ed1+
V+l/B8fzz/+GwP9B1zhGSsDHQNYB2aBn/QWBNxHVPD6A2HCR4hhnX3sM/5bchPWHzWAHnc5DVwOq
8f8UNw90PCZhCjo8GpV9Fz78Pyz0f/uZ/x0DHujRf9PbyKtQNeablutipL/61v9Fb7OmPBo4aTK8
SFydbgccrwSFhS2vpNrJ8jat5jy+HJKZtWohRiBH6yEa69+jMfPcy8dW/+mUgmF7wlLDoaHBubx0
dQRcsA3Y5GDNzUDHkZHiYSNnablrFQQ5CPZSaGNlVYF47rTrnRNbcV/mYzwXnMoDibIABRo3RA8N
4pQjrgOvHXHXLM2Rb7kjiwEn1WUJwbPnFmN9rN061ShSKu73PtyR5D6j1pp7pMvykk06tnUQvEnA
U8Y3kzcLJnu/bMPSCw7tODJ5aFgJeERhEsG42gwbLRoM0prbCEutdqYjZ09qyWqLONNSIDf+SMg7
j+RiJ2/Nt3DaZS8tTKKx0FmykbYjn51KMBuSjopeogSo5EJhkhALuk5oybVa1T4RV2iM5RR3E6gC
8qW4TZp6/ARtzbgXTU3Zaw0ppVpgEy54YDqt+GFbpHqmrj1RQnfOCrlNjNKp1zqDrMpbQFXepayG
zFkKNwpYYiKXUA4MQPkV5paPDyNvgSqpfMoAATV989pJu6y3uhcmwQCHXDVBuaE+YwsirxxjuHCZ
Eg/GjIEIh9/SL6ZoWoPgbq2tFVzlHttwhM+yFPkfuFzGU5pZ/e8BwktxpNpEdhcGWxlzV4uabS6D
W0z7UA5+t+uHkrGdPY9sV3E7YlbAPTEx6+sTf1phcLW9bRX00c9E3bC11byjv5jJdC7b8aT8qF0X
8zljtAxWUmNKX7+MhBIpv2V8nG47+jHgRqQ+xcF52kb0DQys+IvOGcp7FzgCRqo6zN75sBNN9XP8
txgHhxFYd9vZH/XU+J+Z5Qp3qylwvIdUBfXC6jzqj7MwYJrFIJznsGQaVq7KdPDuAvKoxcpsB8xp
hZUXCvGBRCuCTw57BVLKVbHofTu6uL3bIa7FxZMZRybc/zrz+d5D8uJmY//UD3YNHjHIYzwbZc4e
BIRp8J0NrfOWjQy3l5ZCY11EzZR8maI3zvi0qGIlgKvzBZUA2lqGg6h+DbNl/8KpxXyrkEZgnoxG
27tOpNEP2nZydIYi/q7kZD12wKM+aW/FncJYP/rqjMr+SfGsvFv9IOE/KOcFQnb1btpTK3d2NsSE
pBVO803tSitbKxCvB9NrDQQe5ud40R3guQGR+GuC0uGGhC0X1+k7rr3J2DAAZA6WKgsFL8AdCutz
GLAJGWMJPds3Mw+HW5vxpYERAGqKPdkPS8DIDebMEFnEjwtM77Zr+6vMFcV9qip7WI2IvckKN1ny
VSfB8MsO0u6FLWD8lODdLVfU2OB+JHzb//Zu17oTsoX/M1r3XN6Kz47o9mXSqC+VuV2JMuyoLyOj
TmFJIQaHfb+1B2I0o2HgoW999zcG0g7Luaq5w5MGmQ+mRio+OrvujiDTsf4BMWAblwRxRC7bjv2Q
UgM3T5cj++Xn1OzQlzyjtaO7Sit4Y1cEQrgS0FXVkjULj6ljkK29BIB/S+j9rAsF9nUnA545EJNJ
74Ha2Myn6/zSml7aL3yAJYgGyL9fQBqByJNTbh0c7YxEN3Mcl6cQp4B3h47GjtVpKBsYvUpkj6kM
a7IQkxiarVcnRr+35czyCO9K2OuMPiZaO/qizvXaaatBrpivBhsYHgja0JW8l1I0NXa2IROefAkw
Tpgrzw+SvZFeh5KyHcJk21CZkGzLaFLirTEsMf3J1MJ6t6Uym7VVsLztQtLd9yHgZApTA6ICy7oz
EN5yIgkXCCeosjmjEpLSIyZBZswW9bduOHSfcWxaFVk8SUolGmmRYhOL6Z8jdN68pHhjPuIoi16t
gtkHH3Vulshixj76E1RjCAyMK5FQxJ2VDO75P3ukbrrG8xxiRP//PdIy+fz+5zDf9V//bUqyr9aj
kDAfmxDzn3tyhP2H43s0PeP2ZVR3/ZK/N0gWf+Oa1zCfw996eNT+ryXJ/wOMn+mF/L/QQwnCrfQ/
2CDxpf+yQbq+LARtvuk12xrc/v6fDEnEP3r4dt6hN3LJZy0QUTnu2alcS+ejRIDysEpo5UXQlfmz
HdbJQ0q/+mLG75ygx8iceXY+h8+hiF1nhyzZeJu0tKf8OPeY+Y51lclHi5As2kmcheEmc6QbEf2Y
jW7CqlymzaalzJeJvejDbon3XHCOxJBLiXvcxC7zWRSnKafLpecA5GYAzolbjDmHvgwzE449zxx2
ThrDv1gWMu84y5LXwutYQ4tIG9z1ZAHIQDjmtk2ZKm4J1EGli3Fa9A4IFS9nMC3K2ozp5TAq80zO
UkTj4loxfFeBIfnFTiGkPKXohPcLUHDyGXdQpAzdDfPClJWFOkeEJZxUWKtz47vzCnwABTQJ8KxF
GYH1cxm9ucJ4Y9btXWfSE9O3vpzVWeZlbfxSChS4zT4kfsxKnA1qyQttNA1uXS+LO7P2YRVieijt
S8XqmTyaEK8YCWaRqJpvDRbkt8TsnrnLYMgdvWKRd+KnOAk799E1lFNhXlf1tJnmBOupjRdTXEPf
DMoVLCHpTz/Mmhzo6kUP6XPN5MC7OBN1PG3UZIjDdlSmm7Z1+1NQVnN2YRdBustoLetCTUDELING
jmRFR5iYXoLaHH9nlsibhyLyIKzRjjASZbPiuHmWKdQiZbCVNqfA25nOQEfKDCl/ZD1GryHwws6m
5dgaWYn9NI1la8KJ8p1Sb9LUj68uzwbGJTu/kkn4CW0npOug4oGKzRYhheImQl26RJqhUMN0jkxp
Rh6qHs1f9XLqLDmJK35ZNeDSZtxLmrI8u6PH3q+ihvc3LiE59C4gjbV2ais4dpDrxMp2bD3tY2H7
7Zr9q2cc+9Qriy2n2ICpf+f1h1lnWXLwSLNEbGwJPcKJIbLKZMinPdtXuaz2bT26r4jtuKGNmV4D
kK3boQuh6pWy8QcQY15zN6H6nY2ybDc8elD+GLGX596OcQ9hzTBQ+NEbNkNhT08TpRBqXbuT2rHV
GB5ihkQXPMfuysonbZyDVvYPwE6Ev9StVWHRZ3/2KgyjggTInmaRVNwS63YqjS0IwIaiQcp7nqya
YcYi6XBnNNJyHrQFCimuYu894qNFFZFvYAZuixFBYDJn+HcFqOJpMRe13exduyK4HmDXMRaU1zH2
TAnQG3dZn3dvXuQmz3piqhTkvNM8V2XUdvvJSrBhvXT9mKX6O7F0Fs08uCCJ+qWxkOzUmKbi1B6p
4/iTVcGhwyKapPRDiJO4ntp41ZS65/OJxzcPC2sbqkoHYmubstP+OhEcvT4sYbW4BZLWMbsn/OqD
gN8RYjhfElbJrHkdaTXX5T4P0dDqH1gY9pDhT88jP8lWZMdS5lW6yho0UyZbg6rWVdjBucAOZ5Ic
PDIFlDQDBZ7UbA5HrL/OBkuTCSdf26Ozaah+DYslyKHaJWJq5s/wKnmZJ3ts3XF8LaPrtGfpBMoX
ZFkayAvbtGoNi+Bn48Ry6Q0WjbStj1fzpSbVgjZeWUQtPp2Q4tlXUiuV9z4XTp0/B1Yx6k0v+lqd
whw0/MmDq5aSskiUKIhO9VV/rxJOwIwfKVLF6DSW+KvECK4ejuVnD6r0micBTYi30tl2NvPpujbL
j4SLy2ZEU6jLu78iKYAaOBTGE8KdJt5dYPuhkYRpJiLdaqJkA/wQ3+jErkUdgtwLHpNKEpgZsMur
1Mb4qYOgN7Zhb1Y7otDtO+QJa1kqK1QLw5771TAW5SbtQbXDK6nEVpdh8ZpMLik1mCyAt2ozRHZB
86O8C7Zq4jt7NCHj0nuwvUZlobR7lbclwEYsAtBmDKJNux/D1IOMHNlQl/044wpviScnQ30XspxT
nC3n6TlXLjGasHC7dZm59grnJCYOrAacDisYZKitVrhx8K5uOZeLFzcvMU4QkaFFsj80vfnjOYZ4
9hv8y3gfHQQlhT8nTJrqtZgyrzyitrrbyPa/EEOl+kjo8KI6F7uL/I4Ku61PTVqTmsgznwuOyxnP
mjXQEMGxDCZFyiEfwwsqUMX52C0dCu5U4cTfHAmzT5emaeOXp/s8vlNVXgWbKMuMaMUNYq1s8Pw9
2FcL7HYYpyNtKmlbPWh/arYpsU/QxL1Xnb181iaFEQ5eRwsyz7RJnYhGHwIawalI57Za4Y9DTSun
bptZsAShADNQjMPMwGVZYsByMWSu7ao3Q6aheRYi3WEcQN2cAOgYZV1iyqJFZw4HuS3sJviAoGmu
5MgRHWiVkT2UrfTvcDx4j/AbfXfZ5mGsFrZT6a+CBhdQPnnzOWpENjiWnIcjY5wa9slT/qTBI6Ce
AR36HDyTa7+rEh4zi2xOcyi5CVmdc5RjAd5MZSeDbZSm05GZu3VXNq7rL7IYj9TEdOUHkjKcv3au
aEJggexpKPzPFvqvLbQLyOTfbKFBYajP4r/+949K//ys/uvxd9N/Femf/7ytvn6Hv7fVbIT52IIu
EISmBP/9x+QRpL8jGEVS2Q5CBfmTr/nH4FHA7UeDY1vNVJzBIPb8v63+1h8W4AwrvM4qrQA0wv9o
X20x+/nXjbUT2taVOuRSK0DRMbv7f3b6w3z3ZQfLIa3LMgakPbqtbey6pmrXGF6cnaPMD4/Z99Zs
wv7Dmc2Wj7oHIzEAvXkd3NMjQTMy9hi/2sTUULzmTvoFiVNFK8Rz4DeEXba+54tViSZdAQE03d++
nU0Ht2STefuOWqZ6ZfTFF/BKsZqoIVYL5Qf1G27aDh3bQX0z+0a/UmXb3UnXzh+dUbl3HsT8bBHU
JImMzMiWs1TZpW5mjyFfMr0SLWXJ7NtvZ0IPWbSEefatm/m7htkKihKbTLy2UAQnXeE7LapTUbWr
Niq6S5IiLaVu/50BMz77RXnVqmxrnzWmubOL9rtELXhLq7K71F3pLzPh12+G7v1z4sbVtk+MYV9O
qX/uu6b9SY30ayiNZH/9SgPu3tlECHo2+vFboiEfhyYs7uKAlzyO/HCSmu6PNFJ/l6YImsGcffkx
b+Ds2/lFBfNsL2+/RlL53q7hAPF2e5Vk4/KLaUkfZ0XzPaZ8VT63nE5ssUoRV1Y1A95dRYqE6Cza
Cu6f+o3OHDUvE2vsLr0ozZ0LNv3ihlGytwjjrchNtyvtuz9cVY19lSPX3jSoaGEyIkj+Ts5VN+dt
zsrE3HjdMHKs4teOry+cNHR+mWiJWfe0Ml1Gx6t4LvOJO8+exW9i8PJdvzGPfd+ahAy8AnlbsZXY
DWyN15XgCxZC+iOyc2J9lz3fc6Sbxl54NFC5i9vFk1NnLsCq59vrmwu/wNvNujTsRTNF7g+xgC/A
VvxEe/ym0vpLsUcB8UJn0PVtBQbvM+DgV8Z5yeZZll/YuavlAF93BR/Z+wmCSf3ABE73NhiwXTEl
cFbt9htuv8cJLJ/O0CidDwubG1Ol4YxoNd5X8NwYB43EOuz21YzMe1EAIV8OsrawoKb4SBjnF09K
djRNJaN/MVKZH0UXpVt/GDFyBL0IXs1c4JyKlHnhwBGsG7prwPSaTFC8sOZYYI81xncPoxe37Zn5
DrWijY6OQHnsU16FJdaGXr2nueZU69BHSPFisnRdRnNUTDJvMeC0f8+lcneVD9qccHkd7XxGvd82
Np5rSrturIUiio4zSLkru57bU0dwZAmJvfudjQSN/SHEPgk9ZF46ivYbPwjay8gHPqgJPk4h0/tF
SbBy6zu59yDN0X5r+mB8zBy/BhAN5xsS4cRZdeBGmGdPUVmEQT02p/ERlER25lPfv0FMgGigHdqc
8l4O5EE5Brdk8Q6YKbF0l+mVZlJjcmTyhS/KAjxrTDJ6DOk14qPVwbk303wls9zFfiOtU476eY4b
TQs4BMuVk4OVVinYQ7ItYLmVGupl3IXDLjHNkSllFQfblGj92h8z78w5yr6YVTQ+mXWExhD0uJ6p
EjsUTVlgYAm0d4KfbX+V/NjNpAt335f1n73vtY+CpZL6okFj8y1ddx3SzQhYhN4mxs9LRqDPouLa
rmHvqDW9VPaaOi/JK6zUxh64JZjTcG5KLWdvWJTF9lU5HgbDea2ZGN4nWBLPmVenL+Rf1cGqDOer
pTMyXuSW2S0Mz4TsV8ouP5St5TXrMA7svWjEy3Vc+RYWvvvWI8LbgLDZ+I/Js5+C2PIMePihbcjV
LMppR2U4JX9jlXQHp2qjV4L8yKV5N+2ode/uey/pKfkOsPyAbZxBT4BDGDPaXzuRGSePefkjUU6A
RVGD31WZPaxC3FtwFOn43DR46dJlQ9XUd9NEv9WVhJAYemcnglpfb06f+hbKMLWBk7kMuPdxAxhZ
tDE1zXJWory3NqusvegqfElK5zulE3/d9qY68/5fK7zaIlwWZXZJphRWBOSSlxjH1YJSAveQMGG5
j2NNZCeilE65jn7Xtp8ekzlyuav7cN2CUMA2KjnJ51axTiyJVVrRUmjWaAGL2I8/5x7LjKsS0iCW
BIY7G79yWAT2QiuqLZaOroGSBHPJSaOg0VBZ1p5BlEfBG4MhBW2G0b8gYEBNZbiGmLCDZcHtHXGq
HJz+pLJAk0Lk9w0MlwJS7azCthj2pjeFu4YSr45b1K2PRVmC+e8ndcplzeUQUJ3gV5PAOyYAf44c
Z0uap5XFB0q48jGh1XfHpoRYt6knom0RYzZz8N7UYJZrYwzGP9EUAvYAzXM7VOle1XgH2yacXzlX
BseJgMX1lrDPPiYhFmFOHIdOVFhMQflfO8tGA8UobaedOxvuXou0ukNBnHcAEge6KaJi5QUeBZ9G
5K+tWRTnCPjQIkhauYUifwVqB6ytZs0NEfBAVpjs21naB2+IwgtovG6tZWyghvCk4nmX7aHkZw/0
QDwWff9/2DuT5ciRNEm/SkvfUQIYzLAc5uL7Sue+xAVCBkmshn1/+vk8slomI6slS3rOfSuJrAg6
4QDMTH/VT6ebUA3+MW7n9LMjrkK4TIF1KPJHOEe8ny2BF9kW+iu0pvzsQIJcNBPaAUaGYlN3c3Gr
s+ZBh1PsLwoncDeafPWXXYdYhLxxYrDGC7/Z+YEWRw9N7o4ClyRYcKe6kNOv9sSmry5+mZqfoHfc
Y0Nbw7NwxjdjauTRnHpScIHs8o2vYnxWjVOcppCXmlNUYCKCeeB2jIt7GzoeMxAL7AvIgeDSFtUd
uqG1FWV0Nh1Z3RF/ZFIJDxqqd0v0g39/Q7jhtjNAUsewFR5yiCSrNDGGLVHpC3Pn53Ryx1vAv+Q9
257YC2OsZYRPRrLgytnWZ57VaRniU2OmLA8AF5ulLkt9cevqtrFZAGItHiNwIY6eP9jBThRpxtGm
8NUPPwDDmLWeDRbYNHhowQZZ2eQvSzd7sLFgberaJ72lRvOgJ0Mt2KYZS9Nvm+dgiFyq3Np8bQ3A
oeDRkr8u0/5jJsOEm2gAcRh4cX1BuRz3EGTkpckBErhy9O9j6DtbxCx6K/xo/q79+lAPZv9gqSa4
VOC6b1QObVtimN70oT2tdMU6Rx7yas7xwJQy/91RWF6veyOzQana0yaZHIqWh07+tGMvJ33tThXw
+VHRTtc8OSxuZ52MFRORiQZxKTrMJXlhCLiXg0D61ATBpik3wVlr5+dkjdmGpJ5YKmqP1o2PR3QK
umbbTW2FnYbqa7sgme31HjP3jvFmn44Hspcohx2P9MFW7TmaB3vZdxnzb4fsIvkMvaU79JxJ5ndV
fW2Y7bE/gt2kJ5ki3Ce71S8J1Pf1TJPrunWlsXd0W26VGsnXRJNee9BSSLeQx9E9SrhjDHcjk9GN
7cfo6rwUl1ZIdbVR8YqDDDfvCuIFmxkXAjmfVi69vOZBg7V67Cu8WJUcOoqDWm9bTkm8NcgefE5U
LGyTxkdgJ0O55ncKVmHczUclsvl2ZFOQ47L5GRJqWZoxpGWf5J2UU3I3s1/Z0losT8VEsgM8+k2p
IjJm7N2sEbx50uQmFCXr0joMAHKBIlV0k7dlYWjxUbkCwJ5vND9popBvGavbzwBW9j4vMWri8Z2t
PfRVz9qYwYTWqFLDPmOoxFloKWazK7vvhiN4inrvysy+5Ykt93Cf1NkrawhhSGvxq+k26UmZUXET
9CR5gD+p8bFvMTUTizFWpSC85M+8UrrGspaIoskZtWY+eh4dOhjhYmdVQklDVu1xauJTyO+0bxCS
sekBoMXVCbaD3fTFmlXFTZfwMafbPqwMrJbVrBcRVRUfir6mHXvC5lnBTqC2spkn5n+NfIrpIbjE
vtMisqhqSyQ8ASSfZMTqktLzaCUozZ1rXENAdd5Wd33kgyDEzw1Ih2ljt59pRP4AAO1+slDMe2qT
e7FqQQndIv3N2xaIxCKyvG6bVYP7jPw2rFEvgLaYfWGdCWPqfR74CZnVHCO56BuIBTGsrnOUqrNl
1HRvuM18iHQV0dGlEKTchLafkaPSvWG1MGvZWDEV8hj00hSelOFKN01/9MYc2mnU1svR8SnJ6GMa
AEL1OjbxtMSo9qSx/Cxzt/+s+aN1qEHOhAVwkY51+tQFqVyPBqcTPZfNunK997ZMZmqH+24Xored
ZGhmJ0wF7zgBMJAw79+MPbvxkCoR3ndT9Nm3Ml2Gur9353LroaYTBDTBMrr1kpqFQ9g5w7oHeEVN
c2VsfH0d+vQKQlMTn6WYh4+ULORNFk3yG9OKdTeEIeZh4IoEBV02ZVMcrkfb1Du2P3dIXD8mK0Ff
insoTzyvqxnj/hryj3NwLRUeckTpNYxssaKz5zSCl1uYHErJhsKcKo1ovinrLt1Nbm89B0xhkO0m
h651rC5KtKc+nT55d6aLGRrmTrvQNuqIjhEfhJ3hPwe1fkzH6UG3Sm9ap0mXSTw9IvAR0GPSgSH9
adSut4SyKd/g883HQgOCwdycPxkjEwjh2s9z178Fes5vO0U8YnKsYIkmPJ/LMmE17z7pJynWqbY+
Rk2F8tjhKyfPxnarpqNnwNlI3Gyun0yj0KeE3w37tgw31Zw8IDHs3QjygEyH9DWLaXpIxvmCgmCv
RvoIptj8yK97qZhYQz2ySvpBukrZ2R4wl1ZL6Jg/jBRiZ2upBybc32POPTgXl8Ic32gQ6VGOh1vQ
5IBH3GY64cowDk7rBZvZsVeZbZVA4iN+/RzoVMdkzcKhv2AHeBo6L8GdAMa/MKtk7TepONtJ2a8r
WGAHMHjk4c1SHWjIQ7CQJczSMLlhW0rVkYk5LEmoajEjc1qXTljuZ2p7l+h8J1v1xc+xIBCzSDuT
8Lmy5pXPIrdq/XF8NELXO3qYGn4w1gXD76lwje/kUJmC075v/zRZuQ4DNAahzI2XFedUaXUhjthv
E/bCS2Sg76l1u/1A3wodS8lErHAWGzzK3Mddfkwc/welLQ9zLcGq+OIcx/6xj/vvAQ6LHTqbnOiE
cBWiLHsK8lj+CQ7LMS5YN1FybhiUbTNkIMNOjknFcFGaeKEBGBWbuJ2eSckcDT8hoVcOZ0k67768
djlYovgGVbbpavFJtGYfkphfpRYnuValN11XDquoK2m1b6J+3VrWS2X6LzH72yWjth10iGOZssxB
LiLj4TWHLEBtzlK279gaHhj+oGlDE2Br+ZYCuFrUfiq34Ti8DiZVfKBt8c07BNsGxgAJDHKjK7aB
dC+FgYtNgKckSaS7VQYTceWJYQSXGAMfbOZvbvCZvzOVrAHmNtAjmWil7zAJdlvDzw+eaZcIANmT
aYVb2jqStSaUw7L9bLT+qSQbchBm94U+RwdcOb1luWyMBTCZR2EEL9qm3qJMzLeiIf9SDcTkqbKm
A+pLS/1S+f7HMIXfifROPUCY0KbNyPa/w4yEUsm+W2RCkPQmszLK6H7u2veoqIbjMM/cbaXdbZys
2YetU7+WhgEmzbLSS2vaNntFMzi5ugAkYeAKysIoZaNJg3WKWk0ivvJ3rHiEmho9bWUWrbBuMqRm
ApopY9sDLBsbsgWFPMCG51RnOLsqnD/zeRwJ/MAhIy9xTILqjYv50OYR5UbY5Ijfr6Os33R2xrLa
7eOwdpY6MlAEANbuMmLcGOkL55LjZs44pxGrth7o4qTat6LfIKa0fjbNclPE/hK4w33K3jxk5I3m
ybEpc2/bLNgyZT94vbMnWbdwOFUsfMYy0O7rwxjFz9nMII4MzkJ34buT2CwidKp5etgiNgVPbkvR
mVRqA5hJL8if0gSh8jvCqWeehy3/yr3D6FrgjoOqqm5kAExhrIfl5GUvSdjc9yULZYDFwGQj7dNx
XyTzUzmHE/lLQn9hiprRQNvXrFugCKZnMUYHMwsukoJizOwmvL6IIUrq77Feks+KqQhzyvDRZkS4
NJ3ujfHbkfNwRU+FhmVXWNGu5FW2HQXNcWXjcvdGcP62RWmCSJgz9x2PJGdwhiXL1jW8ZmmAlbhv
yv4JkZAcZmZYB0ZFdMXBkd6mJAWydZAnzfNs0OOC0a9AwPBJh7CRpz+udHkrwpqdzwXA3n1H5mrT
xxjrcYC6QJfjnPZJpCESwMo6OGnrf8HlhK/lKjYBpJ8+2oK0cxvr4iD9pj+zU80/p1RmLzOjmH1D
TcChdVGG0QhGh+HuqPMHF378z6DR1hsSmyRM0Ylb4XjNU90kHZPH2cAUSLxmQKY7ZG46HUI4mZ3f
/PpIJGUoz6MrgOOPxYj80LBRXU1F+zVbRnbksVWb3s25wBMuvcBzxluvc/Pre6K5b4zoKhq1Dke5
yKrJQBNvtlxs4lTfBedJSIkZyycXV3FSlqXlv6Zd5yxh4eJ/60GFXBl1j02Upe8hScjt6BUtYXVW
JXtoxcHEInfXxwafHh9ZvBVWZ8UkUwjRJXUUrJx29NJFLahQa3qRbXwiLqRKCZ5mNaA8TusIDg1w
UsLIb7lfoTqU1F2T/mph/cQqeHBF6a/8gfyfS3X5rgGHtwF+pXYgMOWdN81fU5gEZ36lYJ8UTb8J
Cs1Owww58FJfGe/zGOIsKwpBDlzH28LtBM7D2rZenWTozxw6cIiy+G4mStJWWGOQSewwvY/8aXqI
iiLcu26VfXYdeYFINa+2UgJAUWecNYfBVR6zjQ/YGB/KXNwRj8Z7TznbyrFCHu4KRaPmA70HsTc9
lIrIYEkAB7fNNG7ZxnRvM7rBEZzOtMyFrneyqg2AAx4bV9dqjjVhiaeqajgPW7yxwclEp6gg0dax
/p0ax5AruE72Adwj8YAE5aZTVGHl5bXprPaWIK+NC+2KPwYMypCE4ofZ5tiigQe1mRmeShO/devl
j7FsxX3vJ1dEZw6jriN9gpuUA8MGZFS7Ai1DmEQm+T5jEr4qwdadaqdIec21WDt0Za2uTnnN2JlC
Mf7Z4uec9t0xKAqs40VnrLvw+sXWeVIfwhpriJFwHbgz12HgWOehKeelL4cHLD7tGpRMxWo+Egqd
tNrnrk6IoiTFOmyAJ3ZhTamHZ9Hfort8dc2zHOIks95HizNiK+qE4mbeKrh4y/N4Ra1yqMQ64cEp
xSaYbIK8a7exLxjEg+8jdqHUJZv6x66cpvvWZtJJTc24L0jnslsuEtzQwV07KQ/TJH2JekrnQ9W0
xYpEhl7TxskpFCPxlmbrYZ2gti3LSEfLOYnie+7c9jPP8DIQbqY4B3wBq3rkrmJRWxs36x4wGPcP
xFcZBDO8WWbRkL+kfgItxwG+3MHCWSBZF7imAFPULinK3hbVFq2FsYljqBurQmECEVrdGakBbWVU
wYbPcy7wnKAjOvY5yW19El76Q9bUV7STzEAWMWUuTYqaAs5cWH7g6jE3PPD8itveGrpLn+buUpSE
rKi7SbETR9lGhd0bdoJmOeBgOAW5zHcxWOxtPI0ffW0GKzC+dY4yOYfHFgLATdun/WeYNLAltJ6t
A0SKfBtJsz4UZl2dGUUlGzaoGzSuNbP+diNkZ7HfzueVyIgQWhqqjhEa6lpcWCydIDC3uIzyI6Kl
CdZKxptEpV89lrtjm0Tj3h7LAdBEYn1gU/HWNczMVRQ2VNop8lyEzFCGzMjbYFsdD30Jf9MZZvzL
vBs2Y0lctzYq3utR553RYNyn3pbZOQxKscJpi/OJWdAyRGvHIpZCJ6ibx3RI2rXfVsYyx/Ryhb3U
h2my4QzS+5rtE5W9X91Y2yozh3PP/3tpmyBOSJSJHShJ9RgTSsXjR8tj4ahTpGnmZn2mwi1MyQBi
1R9B12qedNdo+CWv9H+/HgmFpq1zJ7DP11jCmpAdNJ2CDz1wCegyalhkJFi3MGEtul9x2d65qWQS
ZdvOk9UzNbMgXO6M2W9/mm1X3lRqHr6MjkmmZfRXUxEo013AxPA8lXO1bUbcJy2ayu1M3fDCcl0D
5ReUdWLl9t4pZvuVyBHyapPpZ0/1Gt1VZs8OJ59VZqI/8zH9W0gr7m7EKHPQ4OtXWB36p77qP+NY
hzc0NWr89toZnsveGG+oIZ6X5tx8+tGvKS7/CE4MMiWda8arwunl68wjfmtObsDrzqpfZRb7twQV
tKBqSXUBAddEszW3U/OlotV5NVLo9qaHicgLHjallp0cQm6IhMZGQR5hF0aQptkUobeCM6FuLR9X
DazoA/2+43NSt80qYUP4Y4wS46Xs23aXe2F76ByvfzNHX99ZrauYWknp3GDh+B5yRTLVYBb/pj2r
OZMTkxe3tMyDldKegprMxaR1hvebi8xRM4U812FbvPQmV4/h3LdfM/GFhhxw3GTAKUeuQNhG9E1R
58psaBitT4lLjtEMoZQFxVwflecPd5ijKZ8EDL6ODJyflZiYKNtmA4fX9OGlDsEeTwcxZigK3XcY
tU1Ccrun/BbI51PlCmzyWW7kq2xG0Yi4dYTH1F1h5QuWpcXBup74g+XUc4nGiGZFUzf8bUK+O6C/
1W0E/+/S+zLYWy56asc7eW+btXytBNQnnjyu7IzJk6MPv6/fM+eera5+zQOGoosuu362Imvwt3oj
E+IBQfg8C80xeQLcQp9knX307ZCsmAlR9umS/Suz/vMaEloBIOfjp4BT9ozZy0MxEF1MZBfuQhcP
KS9VHz89nwW+J2g7UWMDnVRpt5+dgw/RuOPHtEehcNAtw9j0ni2bu69gaN1h6KNlb3u9KlS+hrdB
w7trhfXOQf6mSHqNk3S+lYPHTM7+qIgr1pz7fL/bTqnZ0JNrxXKH1mcvIAaX0WrG/LamkJFb3aYR
+A9banW1qAZIu5RwZniNfO1b+Rtj9lrdx2YZjuc6y92S7br8nnRPmyfT6qg6UTsVD6sgo9cXpMk0
1Df+WCZfc95iH1VJUxKmVliGB69wrWMyxbNcz5wko3uRueJSUizQgBUzLZDPbHJ7kraZalhNwMvQ
XdrD2dgACx2fA1SU4KEekr5bGR6u3dgTLutmZTrFSg8GK5KYoI5ZVslElicIqNYvv29HvYFFMKqp
X00dcvpF+c6eZ049rKbNbLxoEDLuSw5CRG9SfAkDe90+PWaFYLcxUX/Ijei3MNJLGqFfB5WK+syY
5qkT/Jd5MILyXWMEnG9kbylvOxZed/AglVy5sYFpPcdjYVgkXHOz2tNLGE6rIUvqpeJreZoLXrsL
q5vV2i275NVUjXrvVd/eGENv2Dsdh6JkHJtW9CNDXHPpcisidIgqv6N+11wya7o6pyfyzmLnckcd
Q2w6K4vzabjyPMaeq6umt/GzdtdUxnE2HShcdM3Vm6jjXMQIMoE6SYBmO2Xau0Xc5h2hpkZzlhkA
zU/sM7wDGLMR3FsTjOlW/nKC+1RMJ2sCoHHWbZE+cgaiRVudRFXViJUJkd14mY4E0pjcWTJbRb8M
5h6uhWFR6Ai7Yp13/TniY7TsfyXkMLQSr12qyHG+AhDVyPcU27Ycowv4fqbrZx+ZyuVE94WoPiPl
OvZFQGfPlw5xn28FqPFiVKak9JIfdu9PDmdk+5cTvrya4s1f/ni42XjlmZ7imw9onr+UUhJO6wbD
7w85n5rj1tVln5stG1c8sQj1Vxe+7EENRJLbfWEXLkWPANOMbN0IXswgrGpgYb07u9h7wiEb9hoL
Hvb+nJoy/q3SwIjfjIw6vkfCYcu8Zl7tkjMjgU5lZBBMKyOwNKzQqd34sMgvKCLN1ija/GQVXbJp
MeMsEQfAt5XtI7tkm4vWJl8cT/IGJnbQrSHHrNnaUfXM0v7MHu08oxvUdopsHDvTXlpjvTLIjQL6
c/olHOr8jqsZM8mbXo2CTJUbTHduQckZGXqmZqWA/N/ZP5lHsv0t2peKlfgkGYhHUwTOzjF+QPe+
mmqtuxYB47PueFmUvDpbX+qtBWPSmBJOJqjXxxERBEepE5xKx37QNb1ChJL3kjqOVao4Iak8R5co
xCKFRRbNqB5Q38fC9RZsjVdR1VJhbq3ANNCM2kQLtiqbuez8NyoqCRhaJp1lWIw3fH/246xYZHFo
PtLlQtaU7Dncfw9llNcY86m1O/bt2gxz78Wz7TxfVhYnwmQ0YcHQNVkWk1g3RBlxk2reiDnRgHNd
zPlNHNfxS8kIBDmpbLJTWeXVo+qVPkdT+KQrNoe4OJ99FNohWPpqMFyADFzfRZlMSt/QHUpBCnqk
A1qVJCYk/xoCS9oQbprTQq0B2oy3iAb9YS4YRbL9IXDYQpgNg3FBHO3odsOd0preWnUr55Iq8Wxv
mGaxrmiYXTamcYs4VlO2yf5C6/ouCGzeAwCoNLTlkW7LDk93Vvv3ecY0t/GGTWtfc0+Te6IoLiYZ
Bl/GRM8F0VNuUjmHy3wWyG0y/ZiTxt3k45g/mFQrL8qSOCDMIbFl3Ac2yJiP3Wim2zzBRCdNDv4L
p2XrWDWhw4BgZkfOEchcUS0v+A7D5JZO9/syqqk/NUvMpplzDCsrWobiavvP1gbq4L6Ikxcp9Wpo
q3CHDIiiFZRZdvATD4UPp/Uzs9LhXcQFIlpbEoH14hejjNJjbqc/6HON7sdMvIHkoziyUcbaH/Bd
T4PZbJ06XNu0kZfVLPaTpxyqDVidzOAeQ/YIMyQddo3s522Z2N2X7wafGG5RpHI9gSFkMIhn9jll
gLzHSe7d4EpEhJuj7JTlKfAk/usKk/wep+y4kSZTC6GYMPqWmD95M8UIwbgrnKqwTlrRh50hv9SI
PFB3qAYGuvQasFB1Y1ScpJGhdITvnKNese4TlrOwoSg5PCllVYjlJEAhQRmLxnS9i4wZOLdyevdG
Ds127nAASOSXLTTBNbvIL55FHThpuWLD1+qsgwZjST9CI5i95N3VBGYZxzLzEh0OHTVRicD+DkyN
fGBs9JkZNK4MBEcRGRNCHNN8jkhd78vJfTKkO7LgYyPEg8MowrS9t4J88Jbah001KYBhsbEsRvmD
0GmE3dng+PCd5gKbtP/T67CqOAK6XsNbekEjXv2YdAyVyGfufMtYA03ZdGaL6m0cJu3cCp9vvRFe
tofTJG6mKLjTov9IkofCSS5XguKa7toVMtuRGPCNtNt+NSXGrQhLY6fbCQONrT9cMtl41M9NU9DZ
0tPD3ur1FNdsFAfG7ZXprpo6CH4CR9zEfTY91kowj5zuyZ0ja3kuYJz6JhJzsc470s9u+oOD8Mor
o2+zTSDWUCqAauKvhxr5zUuNTRwMhymzFZst0DG2VOzQneKSjCqBU6SnAySNAjkzDNZN4r2OsnxN
aotWXDuFMWUm8tqDPp7G2uQz9v7GGXDJNK4gN9wKdVYcSnQ3DhfhxBdHZU8eBnyKOABRlXo/I0hx
DOk5a/UfRF6vhTiRvy6M5EZlOLSFWz9BNDq0NSBY/N02m7+0AiDWNvnPRlnbnhDEIguh/hVmHl2C
lhSYSJ5Dt9qCq8RF2N75ZnFsrPzixsOO5NoKtWRnx1RFF6VzbMwmBcWUNOx8+hwyngVaO48PUmPU
K4BP9phlV26NhJEXBWC5dmvDobmrs0GvC0K+cyMPbZd+Jb24SYvqyBEHcoCXJ6vEcOhbzrnrswj9
3wMaUyTjB4gKdg3I2evALtQPO8U51EdRvCTBhq0k8cAzJmSpKy2c67xObGpjHJDz3OGe8LMN0tFC
G7da7I5WpTEN9VTRrcjpnJyupWqa2BJ2LUGre6iCbpiWVqsUnOehnlq9oak6nRnoVFZRHIXmQfMj
iRfGnChW9uJrvXZwqTHZXIYMfCkMPRIjfLBsYK5VssTMvbrPVPpMiqpYRnh1d8TXF0YuWco5zjm8
PeVcnWra+7BU8RlrkRmQU8jik7FCQ426PfPL/iJrWy5tjtK3HQxbu6GXNcPDv3Q7VZ1y7XmnLKma
ZZQOd6QNtjOjcM4Sab0y005ukXC8Q0dh9xZKw7G165vYUs8sbUczx7IvKOFYxJkpMbFazi4tWm6C
Qeq71h7s26rXlETZeEe9NDglobWuunjH4YTRJMpQGoCkreprd9gH4jSzhqS9IthIR8yesYpVvW/d
4WS0NSpQeDZnew8M8JmVCL/auII18FRmAw7fjqIap2CfvZiCwPuUXkXHSOe0oltjlVFfg7Tjc+Ln
yYnppH8OGYceoriyk0XPnpCgiZKfjs0+Lq70NwTsgf7DlCR+HrNzB4h3Z7E7hhueBit8uf6KRce7
GRiZnbRX6P8loDDZvKZ7Ffb9v4kmvJdf//H8VX9+/RZG4O/8EUYwhPiH43iu65PfsRzPl2QO/uCg
GEL9w0ZRkCzY4hr25S/9VxrB/YeF2EDtqpIWzmGfiMA/0whkGJg+imuJoRLCNZX1P0v5/pZFoAhB
eaBQPD6A68NUkcSJ/5xFCLUjBiVByQLYUvtUav5ngCHqDRKHPPTpbP9A+g15cda2WJfX3W3spzYE
5pCezsJKDlHQ4f41jAKSUXI9C2kgTxenbOW79Apx7DyTUgOP+BCjpllg+cQ1470GLJMXUn+cLNKp
0C+4HruTgSF6LDg8Vr2w7F1t+cZLVxW8S5Ji2kadVB8M4o13qSdwvqU1rCWeVnAL+OOyrJ/2rukN
q9QR8dOfvtT/pg5TXK9DkU3UkfxxD5ie50mQftfaaMeSf21nKKCFQAu2v5WrBO57xNEmq8Zhq7o6
WMowY7KSWxrLqMorwj9O91NN1B4sMuliecQKOT4YcWKZkJ1F/2w6dBOSb6QjPDGic5EVZYbsaQLY
aOuaiZ/VdfE6Z1d7+v/4PVwYOgTO0c7Iif/+fdt9Azp6KL7RV6J7HQRfkZ1O26xkvceSxTofFp91
OUpex6G9DfvIufc1rtR2YsA9uWWyDKgi/wiyoD8EqkVv1eapB5S998KoPqZ5L2/tPErYFxfx4e8/
/PWz/eU78InvIAvw2DAyuRJ9/hRIrxGHbQ4g37kO9Ck3PXlCWeC01fbiZKV2sfr7H/eXADzPhudb
jkVMhwdDMVSiTeTPP28eMswKwv1isv1qpOopymYgzWXS7ph1ZsdgAMjbFeRr0N+590e9+fsP8KuO
9Pdf2CdLYDLxhAYghfeXL0sTdq45C33FcwbvnnEmIjDpoeqTlnbxPWcBMOGg6fd46VS8rnpz+tAS
hQHoi5reB6vCd0EUmrVyFBeVuyYVGXNW/egRLdZU0rj0lJktcYNZG3gGPeHk68JyjeciNtaE4QAJ
hnYbgeWr7fsZI1y30xkdIXmeh/dGQL0VYqRX/puu7yti6vfvmTqWX1AEB/CAIiT1+3WXZCzCKGp/
2n3dVwuYQ9NhIhzyWo8V86SZzsZNYcfmd2QSdMQqOyKklFbQ3GQYKB8i3IcRklrDJUuHYiIOhNuI
1ryye3Eg491EDkjczai8OybN6nmMxuGGP6oZsCNe8Roq8CRG9ZkCwPiR6OkdEXN3//df7b/cyhye
uIPhT/nCcqT119cu+6uwr9VHWeEuUwHEw4wiSPZxUN/LJJCLv/9x9n/38/iR9EexnnA7/yVyViWm
K+ypAl3nj6+0m6o14KJ0lWetTkhJ+OLdputtB+WItnioOhBpm3vRXxvpBD10bLXD/kS3pMF2lwP3
ji1zGnIIlMaWqafLyd6r7KXlem1H7yrH8ytU6C72qv5RuEJcU9rh8GiNJekmpz1agekeQRfYwLJz
duW1YfdXgkl9wG7affP0W4AEAFUC0vedf3Mx/vX2sjxXOlT6UBLjwH/5/fbSMpbjqOefA/M9qpxr
czVxxYiK19GxXEyLhtXl3/xI1vi/3NH8SMdkKfc8ioRsOob+/CaJwBO0qhx/mlnt7f0UeC6icrhS
Kduyv/+mres3+ds74wrrIOPIe0tcH56//HYs1ShBdQNTpn+lpYXBatk20B7zYJnMPtV9TjjMu5Rg
IkNi6nh+UNianifJyezffJRf7fC/f5RfN5ypBJQdibf+998ajDnoG+F/FFgb3hCpdAuuQNa3IqkJ
44w9hvJlNHIYT4IBR6ghQ+MViPXwKhJgj3k2VJfR7opsZZndzF065l805ChvQb9uj/GpD7odkhlI
K7eu86MIYniB1J0lzI0wBfIjNfnrv7++1+3aX66vbf0RB/Vt3+Xe/f2XMuPZqzLDec9SUWDuzUYq
gxpGFDWP+gUXNgV0uQdgneWU6UXJ0/M11p6/aGIpES5DQVFaDeJ9QefhcDNjM19bDJvgleZW/k78
ePqeHKYJ2K9oTFrAvX4gOtPcpOHEUI8B4XNVBOLCu7gHFAZAPajiO6ZK5NFdpk6Y5wqPC2ASdLcW
dVAAcwCa/pZBGpLr0jAesnR2D8YsFIPiojtZGbRwjrcJmCNw0CAlQovwhuXYDPR8fOj5v7mC4l/v
UBsUBnwNLoB0uTd+v4J238LmDMV7LSLzDWadg388khQYmZGmu7TJp9pdWf6oMX84I7M9tBZOpRnu
0DpMVnjBTWZejNoynb24Ao5JhXHrvoHSHy3L0iYoOYZOd/RHiq7wUTTF3a974H9pj//JC+pPj8Pq
vX3/D6LXHIRu3vXX//nP83vdMsKuuq8/H3Z+/aV/nnYc8x+AgkhPgy0SHmw4FqJ/nnYcixw1Ni6e
Gc48rrhuPf/ruMOZxvV4HROicVz7urn+f6cdTJf8J0xqSKDA/f4npx3vL69+5fOBmL+zlfd9gbJ7
XSb/tIPMms4scI2AK8NCg5zkusEuAUvRLZxpmh91H4GJJvK6GQcIOFHYDS8OGs6XdqLgvTTcXScZ
6kJgTXyU41FUL5ZtbPO6LG5JiBgPsm2808ya9RgnsN+JLWbbTgxQDdIy/1GxJ3kshrj7akp1FyJD
OXC+IWCPoMSoVRTRpdEqOIDOj1AGavz3gowS5TfUIrmacldemp716ehOvdqOW99OvY3pcR6bh7AU
DTbtFhgQDUp2+4CZHFiSKrPvqWx8kkwTSg/uMWk+42OlmDHRbr8YeOTvsOJ12FBL0i1ihDyGsGTb
yCkKr1XW9qogAtl4+6ywmNvY4fwKOZ03zNWozFSz/xHoysV3MYy43H2KobrJxRmZtk20J5EgPrOi
D7dVCuCpM2/LYLCenLwpP+34/7J3Hs1xI2ka/isTe0cHTMJF7KksSYkiKVKOFwTl4F3C49fvk6Xu
HhZUyxr2aQ8bMxPRPRKZBVTml595zdx+tLQSwK8VQvFmru6vx7mS5gbFZXyEx6S+9L0EwdlamwXw
zyjLoIqiSRJFqVIH+Ltsv/11Lf2rQHKBhLxtEO06jutsDUpxtWspigjsSzlQxl+GKHBs2thOQxuQ
6uBSnzTv1534qtBxU/0o7lv540d7/VT9t/rRb2U1oTEUtQe9rn//200P0bKTP/7FX2z+teuK708t
JJHlzxz9CkRQ//w06vge/cv2cJTvuh9yev+j6bJfy4U/SvU3/9M//DMgPEwVAeEbcumt+m0hH+t5
THC4Fv9++7/FkU0Sfy27Nl7+xK8gIpA4M0At60Ig0mCTsv4VQ4SBdKyBshmSsbRGXI+r5a8QYv7h
IuhgQXFD+oESnRTrrxii/8G5p3zzPVweVXb0mhhyvE8ITgZViQtWnt9EM8BUqmnPQgi6L2EHcAJ9
UmMIL+BNojLO2dw/ex9nd+Ofq3gW6alBeeAts7g6iWds3FgFPevpbcgc8WNGr/TMVUzNcbTrXZSp
DtmMKgpMZta+ynaePU2GxZ9lDmgIpl0r8DiPJB6SEIA9kLKd1wDMcPGlTz2UukaBx12Iomy/8TFI
uUVqq8Hdoe+Kh2IaGATl9KrKa0awpnVVp8h3cazlyCAOrMKwhdEcw4doA39W8/SRBqhtdpciMYL4
Yp7Hbm+4CEDTYG+NqYPIx0SVj9I3FbSWLmBei0hBDWigsoK1hRkR03/m4XdkODbq+h16qhto046x
hS9lfRO4QHvIxrfG3g0sqVrshZyA/qbJDTazIKBLMt43g2vZ72039uIbvRz1jxNs2HTloXL7oVe2
WluEp8t3AqmGbNeGmDftgE2hy1W3AQSJoVOzQxCU4C+krzJqNIVtD0sfahumqh6CjlJGhkCNfSQf
uhiDKPhYDG0P/hRvHYh5qVfi7ZMhVLbvcgdhSz+Ii/4NJnSExRa9kmJdFFN4Kc1hbt8Odi5oq5U2
OgMOMMviYyFF9UYms8DOGgLKbYDiOTbGEnEqrGYn2L+uOUH8lGFRP6FN5T81lT9+KBA5+4nhmgPx
OWyzxxAI8mOsd/Y3WCPWT4EfVvEF76kZNBh2QMYWN0vTu/AjRmrwRAE0X+D2Mwzb1huq5KIyNQmO
wWnByUMkxDI7rJEXe6Mn5L4r5I6rdCMMpzMfW6kJvO2RR0LqwGxFuBUG3Ym97tegE2mZMdObww4r
alunpXKJ+l0f7yildXdthUmLK1EaGsNnr/PQEIrstKgu6ooZGqCK/lez7FXB+jr+Jsum/Nkug+5R
2H4xpP9fDM+0sv738Mw846ktZYzizr6Lix9PR3GaH/0Vpw2DOG1gz61SN8+1dILHr1zP/gPXIJN8
jkgsVNvh33Ha+uPwt/kj2s4UxTp/9Gec1vh9DlpLvk/s1wn9NIZeIWCpxHyeVWp8HovWEY11C7VM
PiEGvUexLR59UVFMIPJcpB5G1lnv7EE140IDpqf4rHVa8ghMuWSLTzpEnLGri3GfF0Yrr7MqRI0E
2qJrA4IYZlQHXBtBg6B30s/IejXxGre2ETqwr3Xf4lLXnuwas783Qo+aajWj5dFsqLG0bsuG9x70
YgocDOQHgU1bHMmbQKSYuqE3hFptUMzdVsuMKtrhQTpeCujwxduOYWyNGDd6sJfPvs0Tl8txFsyL
EVyPtkW27TlwEJdXWCjm0a4oo1167ld007rPhoET6ghVh6maZuzBy5NGBnkZfnp55eV1o1b2uZ09
Bx0yvuFF/h0ZnbB4LlBgIC1AS7fvJrRKrl9exFt+8WQObDqbnYnOk6ermub5pQaEdZIdHYSmw4+U
ISLD8VU8p/adriFeZF2C9iPE0pGp0zut1/s7cuUoJppoCK5vmwFBlJjxXIWA2mqSFfzZZg4l2AYU
MFYpuHv0LbPQAngGBaba5ZNo3ZVRuChqIAUvWqhGtfvB8Hvl1iFbnDJnDbUIBCjsHox+O7Q2l4nV
YTw3ifuUQcv3qcKreKMDDLWUHZKbvUe5YPwiazd6l0aR+VOWowO5AImWGX6NqT9ZukszJzKnnhad
MQUbxiTQR6eprr5y92U/qqKHOICBtVVfYQwrko2G6iM61dmsJ9cjSTAWTmXOELKRfRGCy9HrL1D7
Rb3l6pQ/PIduxhoFV8/cIqOB0Dgi5jj+ojuNY1U5dY4OJwOlZbxgdNSKkdOeGK/DMNuKyjQ+Iyoe
BOtA6wxIKxj1/cg7cx4v+qEe70FdQkrKK9+sFUs10jZ2YsT+JtSrIH2TKtf09TBnfblxPWkAShJl
SJdaZ0wV2PVXYYfZtDZ9BTt/ee+oNPFZ0CDRYhimci4SPN+lQFzsUG0uY1Di30swJ1foEULhGenc
oRiLc8qQ9au5rmqwGHr5ZYjSkazCepdjGbzBk4bekxGFF4cP9P930H+pHvQLdxCiK/L45lE/8HeF
YCiZNs43Sm8umq5/3TyW8wcprQowsNSIcmq28FeF4P2hM1TF7MHE69wiOvx98yjXCTJtJj0e8CYb
ueVX3DvLGEfMMWh0M68xLG5Fc9H1jG0NfzfNE6vW08zdgDbSltZAe6ZAUPvw371Vfq3vqP+yDteb
0JcxPGrS0kSBSlAgZPXn1s/GC+VsDncfCf8VhMd88+z1n7g0lkGV1ejE2MJlAAcO0laP/axSGGe3
zl2CKKqXXHA+/i2XIEzbqxTU1pmlfnuDhwpcPR6Dc4tmzfFS04QmQqEhgtoxcn3kCq/Qfq6ih5cf
6DBjWbxCYQgma3QjfVpLbK/nT2Q4UxgZYwdLOPWr28INEDUxB03em7jgrWHylT9w3uqVqYRp4Yjh
drvMaIrPDa2XnTDm7PHlD3TiDbN3df7DCxamWGycBldYpHX5PImwmWuZbgAArWmbp7CjafwP1kIV
H4FKFHuYcB4/e1ikeV6gJbZqHN+9qeqhewDMaUO1gDd6rso8sVfptzkeRxKZc9DOx4sNMRyNclB5
V4NzpiH94AEEIgykUiuv7b4vb9PZrq8ivSXqSyOAM6YrDFmBU0GvJbCJdVr9DAKTHuRkNu0EyNYz
Q8cTe85hOsZnVIrrtqVypmfbG/BTj8Ff7qzqXCtUlwvYqFl2m5df+6lVHN6Can7Ty9QXKalewKiN
vNRZ0fobsf+dxUPqOkCYX15mmeBxdNhBRDNU4B2TMvP4YbCKxWAsDbGLN3GbcuYuxEjNML+BYpCX
Flo/CHhg3bNVCJP7l5c+daro1Xq66RKgPctQu/zZizRFBekrxDxblxF6tEnroPaHv4ULFTdgqgee
akYhBFEemEERvha+xEMLrUrcuBzcdXq7OTfIP/HW2XWugZsQ+rOE/+OPFDKOgY8Jks+ju3qHf/a4
qSBUPbz85Cd2uQeYRrg2UzeTwHK8ihZZQyEwzV6B+cwvBih95goFHYHesGPPO7onwbeXVzz1XB7F
lUlLmytn2bIMoM3VZRzajOexRuc9YjwhbHvz+lV8ZlOAlxhWk1kfP9dgxjRmQh+kR+ro22rG1WUq
NW/3D1ZhYsk4SF1s3uJkzDmAH2Sx6VA3VX9rlFm89fBMunl5lRMhVllLWYjQE6SZORw/i6bEzaqc
m4XEQuyNaADoh2cZ3GbNff0DAbFxTU6CTrW1DHpuYVTAMnJ7lbsk594ICg/T+vLMSVevZXGHUU+R
urDhmK0sw5Y+yjxvdRr7EMw64uTgIq+aIl4IJUua92jtYSJoebdICZ0JmCdepQ9XweUOoY1I1/z4
VXq2xFCnorMkBrh18LfzXTf3gFJloZ25rNRltHxIlE/oKaCvgLb54ltz89RtR65y5D7KXdY5NCCt
Yh3pYQey1IRv3J2b1584WWhfUDqi0iu4FRYB1PaR2mwz0E3WZKHx0ORI1FrJn65xdIboqf9nKRUN
ZBSA6SkDR1jmOSZ8utkcFACk6K2Lktp/B7lcvhu6zjpziE/tE1snKCngF/jBxSEORT70zqAJYH5O
eIn+pHmZ692wV82bt4mVa2tTS7MHSRNtp1dCP7P8qc1CLwPZY4uZL3Zwx5ulLFtRAGxVaDFkP1wN
4rDjy/Y6M8LqH2wW5elGf14olNgi2SgGhMR8u+erk8PNGBTvpzhA0VXOP50gATAGyenlmPL7XnHp
WXG7WMwpdZApx8/WFURIry8Fmqa5tUvSwHwD683evn4V5qmuyk9U98Q6XmVMRdMFsMpXsVGBwWla
c1dmgXsGHvj79wTozUGmgRkK41FvsQpCxAX2SJXCRdfOfaJH/reuHNrvWTDPZwoYW/2u41PNkJiJ
DVBWym30sI+fyIT9yaNSwZAbuvoKGYiq21jIvWL0ZvT2jT/0HaIn3tCXq9zurWZr84+AQepBb5Uj
W/w4B/wW9I7KFGeHphcaqg5j+zPW+wyA11C7cJXpbJkQU/P8SzpEsGd1h5Em+ogyvp4A7aYbs+0H
a4WNaQ2busjQp450nGWwMIRd3pam/RCgrUfbuehSsB2xyBkFxLH9FXGG9qfFpXhj20XyCS0lOERV
xafm85rO8MY2CvEQFTYpPU4SRbML+cBfIm3GBNksYvstfIuQR0T9AC9dL0o3bGs6LIDptZk2N22O
dWdhTrjRs1x4Z9CUJ/atofAX4JJIFE2ln/48UcvGxI2jENxNj0j3dd5Vj95kBJcvb9sTG0oNsMg6
aPgSvhe3RFpFZeMaNs4GaJq9SehrXngYq8BfgIr/+qWY/zmAB311FBf7KaljXWJhjljbmGf71Ekd
FIQnpU7TT5l95t49kea6oIDhIFKBUzBYixuiyEwEdDIKKLjG7rehsxF3SbGfuZWoLOQIeWYQwF0f
azND6j6SYJ45fWdYHyNglSZ3NaKpZ171IbNeHCjeJIL3NlekBWD1+AvtKku0JSkugC8zu2orB22U
wIrtCw0SgQvZJPOuazirNVSpBHk4QDjju6Z3fGZh1dyiOcXUGzKyVVCHZS4UpXr09OlMuPz9Muf7
Vgr8lISuTavm+FOiLlQ2BT01XlFufm1q+mpphfY6Rb/5A6cfBL2iRAFQ/u4d/Uc3rQuQlr6PTcNe
gEI5XhRlkBhRyEkZs9jW2zzpxCbXY+NiblPtl83Z/3qpn3o+j4aCTl8K2zZzuePxraO+KpiSRRSy
ujc7wEzGOxmXPyY7eecO5XzmjZ46Yx6aEBYYO07yMpBiwGTnCXKgq64bkAGqbPNjxv+5howOgOz1
L5J2E/MUkgmfqdvxiyxwviEJQ86Qa6i7NNBpYw5iVW+1eu7+yVJsZWB2NOc4a8dLedx2mGuRssyt
MaCjo7M7Mio3+IL/ZCX2IuZdnB8A/scrDXM+JVNPHSUm3dqV3KstRD4v2ZUUp+mZxU6FXWT+gJgA
IVGh8XixyAXCUAQEpMGtwF2OyAZQMDtfX/6eTqzCPJ96CqAE+fmy0DHC3OiNhvAU1UZ+k8q0vMBG
AjG9f7AMz+HbiqxCx/z4YZhnJbDk2Q6YFnmXRWRab2nd6xevX4WshKQEQJahL3H/BDI6YEz7Vnbb
9Hejb06bsPbNMwdXBZ5F+MTdwxTg7ClB6QkePwvjvBLFPw07tsjiUhT5z8Dobo3YfQvk4xwG+cSZ
JQoxMqVRze3hLs5RMncTKAUW44JBHgby+M7Xo2EvI/P1nS01aaXvTaUhbG/JYhiFBpxhcHB1xY/n
bYOoxg5l7/5MuXvi7VkG1RIjExPEzrKhaDdGiCYetYyX6dhnaAwtx3wU9zWCXesQv6YzzdIFOUM1
wPkf3X+183i+JZQPn1F34m3RZ6qKIIaukpqfbEO0VxoN6bu5MubvcBmNeyZ+pYNUUNdfDHy+/ctb
89RjQ+yilcDQESbVojSdLWcMAlK8VY3AMMJrJmIJiWZ+bFsMmKagHc4chVPrETkwi+Q4AKNd7BtY
n6i1zzw1sPXiUjKE3/lDFH1o0blfEbC1u5ef78Q+ZSLCxBYWimIqLIKw7Eea4Yc+MbLmO5Q60Z3q
Q0jfrvP5H6xE9wxYl+Oi8WIeHz+kavXAzYAQtnoEWx9o6dpP+uJN1vXDq1sX8NwgbcDnMg9x+Hip
EAyXEQrONBIciKgX7kcNlbprxxvPTWnU17+IKVxcCtAA8ky3l8HeBv2eoIbioPPXp7fcCve4402b
TEBPX0Wug7A4eroXQ09+9vLrPHEB0OKix4WWFBt0mXhDGxoQsSVmQlH2PnAXweHIovnM9jixHYHl
cmXRLaEmXVIpaGn4nmYRWzwXLISnzZ8ZtqNNbkQ/mmB4fYCmf0GwpIGAf9Oyh1Ej/6D3JjETt9CK
uwAdEztCb2VK9AGgPU5pr3+FTFrUJFE52C/nQ8qHVJV09iqV9fge5dJsPyA1c+ZEn/qiXAVVIdLT
TVtebiRbWWUW7HvQFx+YfHfbITlbG5xcxNQZwZAjEiwXGQ48v7KpA+rQkiH9tVN19juJktH25Rd2
KljQ9ae7ytMAzlykvkVp1QjdejZ8Ztfbi9gRV2MN7gCWqPYPtje9ENti/MlEV8FNnxevqNs45GYk
9Gh1IumMFQ4Okpp9pl2sPvDy+JLF09thGkePdRFtkYlE8bZjB4xxGSNFjm6z17jlrrfm+XKoS3vj
atVbqaPhMpXO2Q7JidXJ3kgPuLeIH4tnDGNjCju95wjnqf5R6dg9xQDjbjCqCV5dQnikPRbdK0I9
SNDFN6cjJoOmm0262CO32Whxj75nh4OpBXL75U3ye0hkKcbvBl04FX8XN8pQmxHsRMR4cq2vo/Vg
KdJ7XdtPaN647apXzXIPrUFGhrtXr6xwYJwzLkLe6aJRJ2ucjhDKtVZwD4M9ZmDJPUo23gdqUC9C
idOKYeK48QbqGlOcl9f+/WhQEJKAMaZhis6M6Hi/IlUGbIjqYtXGZrxWhdlFmyYhaiDufGap38+6
D/0CIxYqQhes8uKsIyUg7VLQ0nK1zr1NQZte4mDz+vuF4oKRE5NSKuvfuLg0WatkxNeUmin01/Zk
o4fiG+dAByeeRZHTLZUUcNYPXZhnw0SvjCYCM+k4KhHthVPniOu2ub599ZfD1ieKMDalbF8OUWwH
o0yjQnYOPXx9i/QKTKhJhuumEfPly0upIuI4ooC6wxKQcY2rGhKLiIKg0JAP9MlXZt7EDyEY6/cT
CvJP4dDod8ToaNtHpvHqi4xFGUpymTGoITgfb74gRJAMJDZNzjAIH3GOwMyl18KvLz/aie+KNANI
Cvq6igO0CFfGpCHnY0LEF5TRu2aexIah0LT5J6sQkimfqPmWq1SIwWpJyyrI5QZbvjYgDHk2n1nl
xHFV6ERKMzVZZTZz/MaAB2pR2poo+wz9vKVtOa9xWpoRyrWGM6H3RNuOaEghCLGB5h3o1+O1BqZm
2JSwx2u3xLcCLGmxRZmna7DP8Y3LkRvgSzwIZ9vg0LEZUDD/Tqnq+6t6FHKfIWO9daStpAQLlFjt
Sby6T6yiNcQJJTdBPrcMmw52LyP5MrLWXX4hSlfnk8TnotbvmSSrcB5o+DAu5WUev4UQ2SJ0JTiD
CMQ7n6APFldpM8tyncEKXHNBxme+4hPbFRQ7nVK1KNfC4iuevNYPq5qvGMdB/XrIrHkX2cl0ZqBy
ahWSIdVQoGqzlgMVU2tbjNUcC6243PrAx/jcBd25k3eiGa0CMYrVzLbpYRmL1sXIlpnsVk0xMOHA
CMlzLp25qO4b2eLY4cZh8SlPEc+ReYG3hB5m39He7NINYjDNNfYf+Zkod+L40GlQSDF6T7R4F1tm
kp6NoK7Ll0lx+V7kbrwvnbq9Fy2mFS/HgxNLcfnQu1PhwCeNPt43WLGHOv7NYpXkbXSDYkL21pmy
ZocGpzxzEE4tRRsKKAooQUqqxVJoKRa/RnAgbeuvGKZBj0FMcNP3eJycucRPHAcYaQc+E0kZbY7j
x+oGDSfNhqGibgTyosY+/l2kufDSekfbNTiovP40MDOl0UrMU2Xh4hvzMUomecmRP6gDe5uUcXzh
6JM8E+uWb5B3BuyccalF80IJqRw/FbhnzDclq0wdg6C6jZyN7oXxQ4JU/ysfyNLhEJDp0e7nq0Lg
9HgpZ2Ls16QZA2+mdngj6LjaNG115muCOnZ8n6tlaAXj38psAWrpInjDNJyR8WYZD6cnTFv2aZdg
C5RtYGqvO+luZ5gskD8TSDMGGv/BBwViBk2+yc3y1W+Xz8IVT1fe5lwtOygmOu2z7jK8tYushCwj
UCXrMf8qfat99dulGcTGRH/IoSnkLb9Ip2jTPAaR4eF4ceU7UYO4XXZulP/7y1UkXQWGPEzYxSKj
sLKszmOO/qpunPHRQM3qUy2Kzy8HkBOLsCUdmCckZDY783ijTHUXVV2jixUyFvCCU7MBvh+/Nm2h
VWcQl2G8QB7kPC+uN6ca2mIceGGp5dVbh7z2jV346bmvRSzjhlpHCUxQWRF8me8ePw2Y+3xgqK3c
en37Wwmi8RGPmexxdko3X82mW/1sFf8rVUwwazDqJysuE+ZiQ9IhNgB8rUcdOS8ksv2wyQh4dn2h
D5l7lfWj7j4gW1QhIVFUrtzHQa5dhuinhxduXLW3ndG72KQ0zIMuyYGLt0WBQzEGn731bULeZN4i
bqBdFH2J0L82T1a3LjgqDc0x3Wy2Yy7dbgPPrX6Lqj5WfrUTtV8s1PuDbZ6NCFRXQ4+bEHeId5Gh
zvvUdD7a/PD0EBQdURC0d4WepcqcwUOy6sILkKdd4yBshjej32HvNbnTx14gU4tBUWnfRBzcZpdh
NWXuEHCaq5UBvUJeoi+OSdaIO/ensu2ie2+KUUTxUSC+zmVtPehQz56qwRQITygRKEyLjDzfj6Qu
wdazx/aahCB9HLy2HndhNAqcFvHk9a/rJCDuRbFZJpdJGmUIn5DZhXscWES1s7zR11YpdmR4ExlV
kW/a0Sk8paAa9XsTuFX4IaqVgKJ0KmUc5PfZm3xkkL+B+JvjmFl3JeLPmiartePUw1OlV8ZHCz4M
Dr5RAAl8Lgr/Qdij01xGTTl/iywHyF3jjwgtEt7knY2dya3okfBfIaGcfyZtiXFFTWCgrycJ93bV
ppVbr+1YDvoq9LL62tQs8dEsiwYrKttJP+r8M/u87VGJwZNGghX36m43QxyVmx6bTu5qUM3Zps3n
lMRgBoaNfOIwNKhwVrW2imvT+RrgJvuxD2JZXoRdwd9ABH2cyJHt+nuBKVyAbZs94zhhYSIW6qk+
bs08CT659dTjpwyX6r3bdx50cwg/ydT5l3Ek5BV2n3JtAZtboa5nPaIT7yDEHzTOCggqjEvNage5
DmYrYQQU14jhW0mvYaDnGvm4b+hsfNdHN4WJkyMsinkextIEQal9VWyiz9j/+hXSvHXWrT0gH+Ma
G7fhvbT7udrUFRnnqnHrOr+iewZF3jFUe4zqN9WhRPXux74pkeGc+flvfY+twH4OvPFt4SNGvapb
P7nI9CpDFtsUiTJIlYaP2Eg9fm/HzP06tCB7togDB3gWV0n0aaTZUGyCwSlvHYA2Hm4DpbRWkzF6
QYGCfSVgYiVVF20ZV8xvpRfn4w04CucpwisUxxe/sOtdmzptuy1bB4SDqAvPeZuYXjLc2I20rAc7
M2bECjwsUwE1Zy0qvMiTY8OGlDK2XE7qFnfgJJovkRpR7aFOxCZ4HLsPviRWo2NGNkcDLrCaTD9L
4XkVttb4LaxRUZs+QS6qMZ8rUpwjHusZm2LDR6T8beHkKN5WIA8x82GW9UVGc1SyObDYWLdt0Rvr
1K5QRmjGXn7u9LF/H6LmNGIa5SDuZCVeDKiv8eKryoaUtGnRz3SwfsnEsNIF6bPynBhJvuCXDBtP
hjHWbIVsAVHMaGe9tSM9Ny6SuCvelrWEb9u3CV/enInHPHf0e+J/84ibDdMSz6rtC/B9GBvaQ1V9
qfqp8XeW5tT+1opM3aOskqlchz5u8MmUYLww6k0RroCO8oc2xI6PUZyGtz0WNe1qas0ZrQZG1Cgh
JN6EufQg7Z+ZX+5C4WZPSLWHt0jC2EiS5zqaecGY8U5w/cCcaaI8yNZVEIlxU89eifK0jx3gtg1j
66bNaxMzyWyGEOZPJq7xM+pnwwY/ci28yN0Gsbzt2FYd/r/Sy8JkPfvF8DDJoL8LjQ4rBzeSnvhY
i37ycMBrjcfAEMYjPodtj3eKPVpPjlNQCl/2gcWos/J8bJY4v8N6KKT5RTN6pDWkGUMzB/GZ2ttm
stNb+mnszdqSTbxLbc3hZRteHqxqP0NgCuMHdGO8tPP2ZkN1s6oz30+3g5FM76Q/9/PG7klH16Wh
1+MWIXHxTouDCmMRFyYxQDjXvsIkof8BhAuusx5bw306jaA1PnVIrEeXdSvFByVjXUnnqtOt/OcU
ygr/vcier9K0HzAh9APoGmrQZG45Gg0KWNTz6HgZGvWsH+hevO4tI72yoPdhQlfgr2W3OAlsENrX
H4eZKIAe7OR91SKQ+zzfCHtPBCa6a1jDjruGZvdMlBEge+Oyn540ZN4/IDaPH9NgeZnYhhwoeuFZ
Fsv1PFcJGzjPoOQDPXbfzzFTc7cz0NcGkh9cWZqeYtCCUiIjwzCZ/K3tONXXGOGzbu+BxcFMWNTU
HnPexZcxDO9oZ9V5Q3NWRD2tWX+G0jdq6AKuhjFI9/WQxnetEQ/zlisMrn3rIaDc+7V/7+lpHvJF
OqO20pk/2RsjJGRsBSHvrhpjA5XYtKtQgy0tROhD3517zAcN7U064nSywl+lyy7sJPLv5qCHQ6nj
TvsO/z2JrJsrorXAIXyrg4PH56FsnFs2+jxCmeeC/4ZrK1btgi5+D88UlN81+tFlcDMHqGbPq7YL
3J8C6ztt142Vp98YwGITdIxbzvGYORjTsK3d9kbH/pjYYbBLr00nStDBnB2EEWPREPtix+mmXYTf
hPO5MfHl3IpO6+q9KTMwVbjJ2sm1lpmT8R49SNvca2kQmZeUPGV3GcH0rHZGFA940yVNOKw1Pxue
ZNXiMjQlnfW+mgM091djHgnvojxQ8YMDLZ+KGIp+p9j6LyfEvxVphirRwAowxKdcW469rDRtCOcT
PAaslfBZRww3FWF64zpDePvyUqo6et4NJVtVwxVVtCiq+FIgTLMMcCPWLFYuKFPuJcfZOBKBmZVA
pm4H9b+7isPGvGyqad42TVdsX17/5KMCWqDBp4CQSwwB9hBRGuUNZQxyG7u6ta0PdYArkpfJ+szY
47cyg0dlGk9J73DTktAeJ+ZRWpQm8lwC93MGwJohpn1dteMrWxS8UI9uE7IhB+XEJYZFc/QicAdu
LrMp0y1SoxJQmGgBTSGZ9fK7O/HdgedU/QJgTEwbFt2QGfmfuZ2B72ap0GlnW4Bj7TiesI13LAxF
c+ynZqzRuwSTmcEOvG8vr3/qhR6GOUAeUJparl9jElWQwgEp94J6jwlQtR1sxqgvr3Jqh0B7oWsB
dQgI0qK+rzBmoZIaBO6Z6HSIUWu22Ok0yPIHr5d8oTnPMIMJBFCq30pE2YoulYUHtAM/t+3MVODa
Qa3/x8sP9PtrU6sooV8FvgQXdLwP0d0hg6HjtDLxZ1mZvQeteUzaM6/t976IoSghgOH5LxRYRd19
Pp+NYw/0QcgyWpMNN9Tf7hb10n4NArrSNrJBiXpsxo5Mox/f4cOlIZeeptrKBmxy6TV9T6M5jBmv
+sWZYchyAmPxyeiyA4pgGAccdNErzacaDXQS6JWYHf0p7G1tp3MB77qAFN2Do4aBbhedA4Kceu2o
BtFaAwUNJGNR/wf+1JVcqSrSGcW6yRH0GsbIOhPPTq4C546RHLN+ZznIGtNuaImcYtWhkL5r8uGT
rmPv9/IO+r3FADeVxgwcalhHPM7iq23m2Asd7gfw+/4qao3uc1FiO200qXtXovXy66H+nwH/X4rE
8TeK+TeRrG0bkY/HT8/FV9RP/EmBd//gPgFnTOeRnBm3jL8p8OYfoD5Ru2LoAN+WqfO/KfDo7Cmk
DqASWPACytTfFHjrD65iBiJEczqIB/2sV3DgafazC55f7Wr+fAhkignJtcQHfx4Akmwa9dZBYy9M
QTde9bm0b83KrjX2jRnKKwlJFIsJZQycr1LdivCuQG1c+9JISbErE2HKz3UkhVwXvhOa0Zpy3pRv
ICgnX6zB76OraLQwLnBJ1mkjI6yaYnpYOd5lWydZfCW7EvObKE8MsQeYGHxx7Sq4pemR5mszTTEJ
1+ypRtDBNPLvLRIxj2meGtiBpI0M93hmzvc0IuppE0sazeu0SKt+43iVi83TOMR3Vm21txhdRQQt
hzx9r9sSKwx+iVLgqwcUj5K2km9w5Artq2Qi08OKQpf2vi7sysBLOxmqS64xrsxs8jPmCGkRIvRU
tn6w6YUMw92Y6yFlg177+g0GSJrc57Zbh7s0KKKRLjLFxtpxZYGhIrNBKJQEFYL+TVIyIaU28PTY
WTdBPQ3VyklAga6ID3gcV86sR9WmcCmftnYpK2dYQVhUZeGY2NWqm7o0nO/dpAybhz6l6zxfxqUd
Nd5XU4/xDX1ToGigd3e9i/9tsK4Zlyb+u27QnWZ4b2q5qqXyBggJqjL9aDd0tOJOQHd7PzuJmXbU
Q3pNjyltCknx30N999dNV4YGNAXpuzukVxpsPo0yVfTZ2qreVDYTnjdxl6WPgIzKpFOY49q7HabI
QGAFm71upfuy6O9x09P1rUhIKlfUT0bxvqxrK71GGLRJ927WD8PawthM29BdmyMIRR2llgct3UGA
GaMzWEgQOy/nFkdfZx2kA06w5VD78cWkJMuag3pZd1AySw6qZjKxTaTombG7O1QF6KHCo9OtK3OK
dDQSD+poI266D36RN8ZqxBPnNuxR2toYFntuNaeorDVa5jb7Npy9W3RNRmODI4WFN6rSteIbSm7i
g9iVfxC+Sq14/Oy6yUAVC/FI7duDUJZzEM2ijRSYFCYdvk0eOlwDmLIe+6PRboEwiSS2qN8yj0Jv
sOVoPjKmrLGBiQsc7kqr7zAqQVkbG0UPwCkmHUFYyTvDl+5736iG+GLsdTDf9a/SpJe6ND6g/6Xn
e/NQyVBcU9WkhwoHsRiqncDP+gxD50MxZE9uM2CxdKiYMFgvC0R6DmVV0gov+sxAhaJrOhRg7aEY
a2eEYeKVfajV4tbX3Hjd/irlDmWdfSjxojoPg3X5q/Q7lIF1GFER1j26kpaqE7s+pWQEKSjfGaqO
1GpjEGuQ8t4dXGMKzexQdIqy0d5Eh1J0OJSlGLlSotaHctVWlat5KGJ1LZrsDSroFLe0Eyh0Xfp1
952qfv1DIdwdimLoR9FdOFrpnlUpmnEXpYDuDsW0OBTWTif6aKerets9lN5pynxxkwyqJIfrX33F
vJJCHTseCtdZ9xMsBxPNv/IOZT2kvf7OUbU+2seRQ2OJg08foYnkWpQprQFE/1OxzQ8tA7f0wg+J
6iM0INTTrZdjLLga4sYYd/Wh7SDTOEPyUTUjUtWXGA8tilJ1K5xD46I2AhzRDu2MQXU28J6lyQH6
j4ZHf2h+tNNYd4jTR6gHlYcGSXZollA/61fMv2ihcELyn66Gkr5UTZb+0G/R5zyIMDby6+HeOfRk
JoSUfpCa06mJrcZIV5ha08CJJvGuOnR1nEOHh2FGN29G1fhxEG1Pt2an0xNHj7vx9tGhT8TwVN7N
MKYDipSWTpI8dJW4yegwpcS8W6QK6TtZc8GBCk3VjxKZb3yByD0SJ0Q33Um7CrUt44VAJKghmp13
M2mc5Br/CbyuV6YOyn41oyHaluvK10d73LipxVcgoWhXW8Xk46bznMH/VCXhiNBhS/BauaY2Fiuj
RXcIZ2eJZ9G6HvDqXIlIIsA/aY5zFyd+3Fo74WAmz51pzyhhN4n+SWqgo66cKYnLlWO2JtQu38PZ
yi+E8d3UJYIWDPkbTLKZFcBJgidVbbJC4giPcpWfwUC0jO9Fo8+SroXfuSuaL+iSrtCID9qdNWYS
DQ6tCN5gbo218pB7XbwpUgxZa7P4H/bOZDluHFvD79J7VnAeFndDMjM1W5JlWfIG4ZHzBI7g09+P
aXe3lXZY4X1H1aaiJIFEIoGD//xDWmCZjkHTtNM6V0BjyaQ1vpsDm/zmFV4X3ZGyu+UrwLtCkgay
POa2VpngtQPLINvUZG2A+6YYaht9hQdXbibBeOmOa2HW3Co7p/iGQ5dH3DyeEiuGgg6pX+1STttD
EjztwJVJa3ykPbd89Ipe9SGR2mPyoKWO1t7o2WB3n/Jez5ldsyGlNi6EQ5LIblhl4QPY+xgpxPCI
clLI0yEhVc9vlyrq81bT4z5nm44wdABXK2f4/WgOhAQTp/hV0aqX6rZg8oqwarQMx2kxGCJypiAt
dgWq6o/8nHr0piG4J9JrZY2Ui3qY9cm7mXuSn0Clu+7JMWYTLHFZyCxfZ2Lhw1XOwTetz9ckLoqx
vkFtk70NlD3cmoFo/RC32vV9MAj7A486PeeaXK9BihuQWJm1d6WbygcLD7AEb1+uBvvK5ngMxwzh
9bbE8KysuQTy1GkTuOFCQotFB7APsrDnkkopYzUzdo4kgvRhuRB5tZurZb0S/daCMuoqOeNEHeaI
jMZi72ZdUhGpjACDOGlCgr2ikPeas8wjYWB6c4URsARO8p3mkTA/eUOqgInlB2DlvZ+3/Ze57537
oqA9hN17ayQ75UOuCF0BYTQaUk0cSkiyQzTVxGSv1Tx751y0nC17qjVc/DWdqt6TE9u8c/SsvdAk
phix2c/tl2FNHRqi6SKfqNDodNVBan1mgyXearGhkMOkKgYFjCzkm9Rr6zQCOe6WiHVSYo0eCK2N
WE3z2YDSpIpmbjpXympNCk6/1T+7XcrNdcpmGYTSCUjeAj7DxrLq3PqBdr9VXy5VkntQVHxqnrpu
BqIhXen2hyD1lcZFanKfdaOgg6asxq2vUr6gJBEE+HpiHTdKYukHw25J/CuMOoYWlvhx79E/I16G
7sdIO+iJ9PSOP1ulik1vdUF4dQoYMvqCsRrjCcXDEI3eqpF96WfE0NhbYw/yhFuGMkOpQm4UQdmh
Oyj/3Tb+vOtxKy0zDPW7QUcPWgv6Hy2mpQEnRjda4ZyAV7PHWZ1x1iQz8ScFuCiae/oa8WAuFrZp
+VJIqLWVdj16jTQOGtVgdnCDldq8pU/ex0k66mcL1hh93PSVv2tKKfx9VWnz/SwIJjootN8El/i0
71yi3WAYllGdj87XhlfS385LP8a45y31Y7OZMgWhsO0sONAV5h6B8dOq32+cM+9B9naQxTjB9Fei
KSctqoahvdMGI6h4vVm+Dzqika1DFvhJv1erJtmRM48M4CB05zZbrrvZbMsmnGuBfS2ZxWsxhJzZ
q7Mv/C64k2vgv0mIrSYxNB2Xe+H2LbFuVmsshAOBDYY6ZSS9bxPCKTu7bktyuGn0nAWdXU0x4UvB
uE+mVj36SZm1l6QzGumuIva+DN3KJZ2TWDpY4PWgWB6K1CAiHASJi4g93LiojTGnMYmh63c4539X
8H9BYvnTHfxX+9PjL3y/gmveP0AsG0EFej7aRH9j9/0wuzecf3SE9UhXgZvwETT/ewcnDwzzaOoA
NMI22RjcnH8YoG6hX3CquZvDJ9p6T9bf+NCdsAKB+La/5OrgQTwbiUknQE0+LAmhkem1Jmf5kbOS
Mpt+9fQV+mzLjTmr7FvH6E3OQqmTytvjB99cZoSifnL8sVLnBTkNdfzT9N1+BwB+dlnfcK7/wgLf
n8lAzguVlH+pXF/CApiOdbq5EPirVPu2Qm353KLqDWg4ieID+9r8LpjL4Il93XjNbeUlbvVjaNAS
5gJQEprky6HJStTE5OXXdZtre4zenau5wsZeMzP9dlBG+unPb/q74bZtBQDGhDN4qlayqgW5VJlD
BSnZ+kkdrz7TWq8/CL/hqu9V3pc/j7c9/unM/jweK+5nwMUiUFKOjEdoa7rzC709d7teP/jkvO7+
PNJLlPH7RPJOiPSAq/GuOUH+04y4A7UWNLXq4TrXiuo8T9X0ivTmdwuFiIhNrQG6j7ry5etQ9gSj
22fXZJQ3BzXlxjdJYXlFFmd5boqBJKPOnWNZuuYrb/eyr/Hj7fzNFINRiaE6mce+WHXSrdJrXMx9
K2rpMexJWk/u/dXx70mKmC6XMpjoULvavcib7u+EFT/Gh/rJEt28h8yTb0jgkfvs6IxfNLhtwQ86
JHP3GhHzN4sTWI4txocfCX3vBI4uHJ+L9RbP7mfO55Gcg4Ohr/ndUhTptdnK4fbPK+aXUCK2IgQP
kCVpfjHoqcjNXPzCMZ3kGjvw5hKHDO2pQQdz2+iWuPO5+TwHmOoelEu2pT4Wer8nwrf0In2u1f7P
j/Kbrwlfx+0fljAWTycf71RP7JoiuR7G0ogGGB+xICcUG2fiPv96pE0UCQSLLIL+1PY1+km7Mkqt
IKjOu5rMIXmyliw/p3Hu7ucuz8/+PNKJFvq4ZpBgOrjOYQW2eWu8HKpCcym83LrK8LR4GJjKD3gL
+J/aoFjHixlC/aMn0nwrYqviI468sBDg/cyvSLJ/882h88jbEvZkc/KdTC2FnVO3rnFltqMqQwd9
dtQS2XjdrkVLOMC6Xit8CR5XVVbnFYXrK42d36xpaNk6IiF4nByt2yf/03xXa5p7k2VdNUnhn5kq
GECgUi/OCyX3wqiT87+f9I3DjqoJtP1XrySSrFIOXvMKX/sOj3suoRUFdgBvoui88WmerOVKpv74
PtN840wTtfUe0Ps1l4zfTfrPT3GyytjohTe2pFJDzXljgkvcBLnYctNM9053EBXVWFscVBO0hwGc
45WV95ujAMWqDm2WRYdQ9mSXdusCwG81roalgg0zmM4Z6nDz70xHjsubbuLmcEgjEWnbSTMRRh5h
6q1xRab6sBPOZB6GtNIjMuiGV/rnJ2Kc70PR1rI233jdoRx7uYi8ZJ00ZzKugnrFd3RKFQFiHlmE
ewLqfA/WTyKvld7P55mpzLi2uQmShtDpYV053QPmLs2NY3fWzVJurngmwORrZiXbd/nknOdeBERD
J9ECyD5prPh1n2owOK+MVqqrmTsN0QxBeWtms3uASbncr55MvorGa19b8NtffjkyLguQ9nEWp3zC
+f/l3ATpoE2d5l5qKiveCDQPcZLZgPSkEdP8KOco9bauYE6me15n2IJDOT6vXbPZe66siWiEcfRK
lfCbnc/Q6eOiP6fXT0l5svNZW4gycs7LSTblXqhivE6qLHibVa0Zu16a3EvPG0lkV1NMXIWxz0Zn
enxlI9iW38m8oPtCIUw9i4Rp69H9vPHkaUeuXu1dalbWXzfG6l2ZiRA38CPpdDtefa/ZrX1Y8ty8
WKDWRlVt1bcuN8HolQf59Ww7zgTqeCbD+UW1lo/IdXHYvxRVn38RrtPG9KXODRya4xEPrDZSFQ4H
ySC7M6vTs28kqVhPNoAf+WvWep7C9kAxYMsbf35VRXZcHSezBOvleFNChYgnwstZgvZZMYHWpWNm
iRYFY+rEIyyjc3Ncxuuu+ij0tdxRZAG5LpPYKXbcKBlFcymaIe22toSiVfqfdurt97F/vov85oLE
xR/XEpdDc3OdONm9EntYtELpl9aYEVJueVV7C1dOwpah9kjatrxXQS+jcew/puayYclNcC6mRt2l
MkmtVyqT361lHgeVOVvd5hZxwkxo5x7w3rMuE1UkB+lhLxfKBcnASAjsbm2G9gFlZXO/wJWN7ba+
0SzOmj9Pya+bCzPioPTZ5OaueUpTGAcAoX42L/Vp8PZZVtIWM0a9iAf6Z8+jcuU54Ncz3Sr7lYPk
98vjaPhN7bvdV18uD3LJRr30jMu87rszWxuyw5Q03t5zSv2ulIHxAdKy/BpUKRtyoWfifAnKcy+H
LmMyPXFFOtore8uvc7EpZvGTc2iHU4mfbC04kC9Crvll1jTrR1pcLFWo6iDsGPP1kTW4CtSeEu/M
FfLvfKK3YwgRj7HtJkyFwcn3cja0dLYLK8gvfVTW98OcqgOGc8WnP3/YJySdH6Pg30Hcio+B2GnF
5GRDSxx3erl6qrlRLkHCstKKiNTdjPfz7H3JcqAVLrJYFLBKKqe1IkKDYciVo7U+4+pp5yEE9OSV
O9hvpp6jRifsBwEhiMjJYihFW7qSB2N2zLOlMaobsOtsLxYzifwajzpFAHLEl/aVrfwlaWGbELTL
1K+IpLcYmlP6XDFYflpX2oXvFn5JELkvh6jFnKXepSNUjbicBRCpOSfLa7e+47Xu5fbIXXercKjh
OWBPX3lAlmfTB7qUntNcWZ2mIz3OhgjV2CNUvimCft/tqnW5S6bOvZwhfe8dTfV7jesEkg9Z3ErE
UlHpiOEtLcQ3sFXXu9Vw5HXVTfSSpuSz1MeHccaBHdVivqvbLoigWmg7l/98pVb4tRbHE8xCtrhV
CxRsJ1Up/YeSPdW7MLvt+1FCGI/XVFgH6XRBs0NOndz9eS3/WohuA6LDY+Pk1nXKJGW5VOZquxeL
FyS7hHbOvii6+pUD9jdvxbdSN5HSY+UDX+blt1LP8nYlhPui0gxxS0TrxkKvIcIrwyhVOK+p9vbP
b/XrgU4qMzwroGF/249PrjR1MUuqDnkxqC6LA8QMuxIZxR6GtvnKq1Gq8PA/L0AwKkpe4EI+N17w
lLDT1eW45KW7M9eCjKIucdAn9olev9drV9WRn00QQ1wcEt6b9FssjFc0ae682Zrqc7cX7rUJ6T6F
wNdbCMaK1TzrlSnTaF26dNyNdCff0BbKqjhHQnIovWAR51Wvmi9js1ZfNUQP3Vtlm8Ua2WMr2qjv
SutxlmVxNVlD8LnvepXGHgyfj8ZiYxQymO4A58JHK7abhV9+lu2IxA11A/mQxBDlNy0fF1z8dEBw
YY5mVUQEXTq7wF61hGCFsvxMo2+9qjCU7ePatyQkFYhsggMX9WM4t0ihPH31i9BtrfEzX375rSvX
5bJovGniZ2d6G2M5lt/IqFuGOLWU+7Xx8vyeG6r+DZdL8w5iSwkLqZXeTEPZMD7Vg1EmsVbA0qdN
V7of88ZFPTBpuvhgV4ZaQqLlSwvVjp6D/9vF3ViW0DKws9IeAAHM9CDKku5QDltjuVxzyIyRhPJI
185cyIdPRAA1RhM5k4eLeohioznPR3LkzLzTvkouP++Gxk5FmC5uwApulTHtPJLAjQMxlbm7L1P5
3hzHGpttY5i7fZ4mXUc8kEjX0LRyzEzx6oSBYRKTRGcKieA3CAdoq6bSfZJ1McyxxUHpo0Go+ZWm
XwN4+xkmB/S3YZKEsATmS5wd1yweQXv7aNDLaY3KCTG1p7ntyMWpTkn5rFWQkgfMURj3lj+f9X0F
rWnoUgKDsGupmsjpHPGmksSghhAisy4utMy8tVEmpgeZT/PFkMtpDQ1ikZLINTPXD4tW8jyd3pfJ
TsDc2hQIRbvsHZH7XpxZbp+HI0bIh1Qr/M9Obmb2pidgbZHQsUxhUNbTI18GVGGL7qic1GTZDztL
2urc6q3qmbLKbEP2H/FpdNLtg6kTbQyrTBXno+nJR7ZGtGOJWqwH0sbSp7TvFrkr+sX64tactliH
dva9LCHWxmJosjGuVoX4jcW5bnhV7RSsUeW8nXVbe/ZT2rC7sUi7PGrdcr4sCah2DlPGrTmUw9QV
Z8kkg+wiSwMSTtIi93JouSOcLDp6Gpomr1CfWzfrCYmtSoQ/UHKMQzZD4Albb62SsEQBRThTs7Z6
ZGib3R3Zg/Z4CZOowdA2h4gVBibuFYe5WSy6mPhRlJGQFeUSetS8ilpsdEsCm6txjDs1ID8j9iqg
GZoU0yc3nzx6YxCrP3irY2G+qaxS3wdySq5s/LwPweJuPCdnEM8iqAo/TOqkfENbzUd+AeXURYmY
2ldWSSc9nmsn6c4NjF7PFqnIsxY0hP3dqjRyrvWllpcNNIYuaviQp13m6+KTvTmK7awCIVGcyB4G
2EwMyHBmNu3wLHw/H9545NffwyYzy6gTW/q4xUQmwAI+gY5tkc1RVzQdoolZbxHa2RnbjZgJsIlR
jFJAlau/+GGGzARZZzaNBbWW3sCW6V2v2nFgBp9JoTPsXQmFyNsFrVf5cFJaDb1e18x0/kqDkn/N
2Xlsuv+fko6oOJqAU/559QrzotI7/8HKiZWjY+1IPSTxQqsOhlhNuZOdix1xUSRoq4yx7d+6bubJ
uCQysg0HrE4twLKafbok4pKytt3K7Cwzx3fZWDhFZMxNnYN559QlEJjVzVpp6zvL79l8ksmszpK8
WX1udbP2zctsR0UYlpCo5jqLdpeLheuVqyi0I0hMNtbWZj9dj0qD3NG1TXPnWr0kqHIJICwb0/zs
mChtmClUbG7q5+/4AFDwCU9/a2alZkV+VU8qqpJab3Y06e18h8Ul8la0G30QLoGR1nszyby3AXda
6HXE6sCDtHLzimiI9TkYKcBCMpPEGFoTrkVh4RirDgWw1ZO4yeYO8tTkr1WsbE6WaJ6F9YV0z+za
yuvciRRv2J452pq+NW2rfd9nq/lpIj/08+JVI+aIqVa980bBRpTL4FFz7fkmscRmblLVmruDaeNC
hrMTjHiyahpIMled0+IqPut3ZMBBEsAvnE8G42DHjWQLcQPvnp7gFMpy7RYP5YEDcCjnsyyw8vem
PRlfAWTFbUkzDVmpvrj3jWBDi/C8wjWCWlcn2Y9PLrblmnkHinsIJIjXOCuRhookXtFQfZt1akTU
iinSgNmkm7xr/dId4wziZBVOLMombkfMZC/wCpufgrl3nR3kJ68818GDnro8KKaY79U4nCvHcOWl
8lPtQWmeAzlotNJDOVd0p8s1yAMUlXX5rjCmoMGlVrhvdK0j33ms2qQKUbEORuRWnk+qhV/lLPpR
GVeULsD2ubagA5+Vxt7tOCmJpIMmMOrdgli/LjRu6sjBnBtTttWWY+RBypjO26WoL9accgLvouJN
NtNa+eq403hmcOKMYa3r9XixDJZJql5mkQqJUNx/I+0mK0PdStjSraK1PthaVXQxJdHaIOWzVBEX
uTs9F9LNzmcT56CwsyyoSISmavd1WXVJqEyz+ALVeVDRkqJE3yPZ8/xQ2oYUSOCr8Z4795rHDF5q
UTs61efenZZ5b3ty6q9n5SjrPCkD96wmb88Ij3bJbGil8xlWY3IzrG77mZSlgrgkTOrvMFzRPjVW
kEwAKrVdQS1tpUTvFoABGXZJQqFKu44NJ8jfWu6w3FTs8vS0qNo5FMYBwokUSa/BYy71C507yQrF
z5u192SnLMVBF2kwnou5hQxW11L0IQIfzb422H+oDBXXilvY55NOUG/Z4IyhByKdIeeN+QSnCpLF
rkCSZMLFYmlCRc0b0hdH0PNdGqzjo9sIKosJT1WgNJpSu9J15FPfGbmIE89L8r303PR9hnfmF1fM
GRm5E8VPiK2a+cUevfnOoVlIyJFJwERoO9K9m4RnsANWCTF9UlWb7rZmBiPhU02HzjpznPuravVw
8hKDssi3nKdUy9Irlbj+23VN1FscrpwHy0ht51yrW0jXXL4C+Mm6aEmrGZbJiZJ0ai8HPSdA0rNA
/G1VqK+OnIc2HibLeVj6dHmAX2IRNYY1UQ39XBDD7kEoewNp05j3QQWz+L6DTE6asOMMW53liC4i
kL7PwgRe2hTVXh4Y+628viYqvmujJa+3s6eRCD0hRH+otG6Ih2C1r/FQhO9tlEN6oKJnT0Fn7+eh
jWfKjUbEwroXXVDoSPws/QPUOLnE6aL7yw46r3PtjNP0sDp61Z3DluuJ2p1VdYfy1DuwyWT1IVet
ve4S4QIECDO169BubPFVpHp13+Ihv2vtukMQmvjFHOvzyjlpsX3OpD5qlRvZuerWEClXG+zXatDS
vV3O+FKaKFRXCt0x+Gb0XetHSPSrIq6aiY9PBbChrgOMEpJ9G+DjGtX+YMNoGFfcjtQqnLc1dON3
bcpv7XEGqJGXav3wPKVw5EIbBX516YtErZEcMmVEgKPOl1w1OenrSwVFyOMziV3D7z9R7mIzGvRz
Uu8HYiD6aGotPpNS+YSDBYPtPW2cP3RO7lo96F3lUKZNVOw7FO6q2OmuSN632Wxc0z5ePyzkAD3a
Q21d+OUIObc1Z3UPzdafombqofouhTeHBqpXyh81qYMLbCrOrAkafpMHBwuWvxFlRMc2B0ua2q6m
9LKuFybnbvTyjCTmzPGvOG8hF2On4FFip/0wUgvlUwXfkuZGg6ZUTg+1nehY07s6xCt/LoZPFRTO
Z1XW6r5iUZVxHQybvH4ZGyhnXT2QXj1zqIS9MvQiWvOyu6QNIzQyXXowCKFaabBv28sXhK8sh9Tu
l+s14WV2bQ9LzUqmRAtJZDW/LCopWNEwxPZtpwQTbA3iraacpoySXhU3dKTLbx5szDmGhm0/kcIx
pTstM3IzSgwSvy+yfFnmWGvVMp9Jr/ANrlddn4bo8QMZ+W0Ho1Qrlw4wkUgQN7baRdqRNjrITdJU
V1ewr3DAqibhFHsB/QxXnlJUsdPlyVcgLW+KOHsJdy8HbXlyJZEBB2/WxbfSmEyYhwrb0Zr96Hlr
StxA8FTZOZ/CvGN/J0w1Nc3lEcL8BPu1r95A5xqTSJJvPl9Zvla+RTjiBWde58MrtoLJvV4LTPcj
ar9+jqZO2ZssOvmUyl5PIrttTDcOUggdYW8nTh8FxmYwMUODg/BbabcwANch7BJuNTGXnPnbWkht
3EtlaGUEIWReQCoC75kIdONazV1/30+lcVsKpgYWaIEnB9zd4Kkf2ST2bT94RjhhgFKGrZsSDkQi
t/YEX0l1HNU0vPezpVff8HbQHrrcz5m70cP0SKEv4i85ZbYVoYZfkIGe5EtkWeVaRshJqmYHc3Oc
9lrl1BeOpEO7l85IxVw1GJByR/LkVvPZlNl9nTrTtUT3MWOYs6xBhBdL8AFdUI0IsxJtwbGiNRDu
MHSOZAd/Ncx12d6s7PEavk8Zd8pm0dTzIBHrROWw+M1+xkriQZJzL5Fdm8m7I2DzP6Lcv2hl/4Rd
/SJWu/xab+2XrxjNDOr8y/99//kfUjXjny0Nww7w9oafAMb5b5qcZfF/wPoDUEICXWFJ/IcmB38O
JBZPMpvfo62/8af+nRNu/+MdJc7w6vBmBLgO/oonxyA/IV+ElxFOozvIMk2WJFbPJ7Ce4JRX3MM/
ObBQDfMJCQFRy9zv4DY/BUvZOvcBRu7auTaN+ddAKcvD8gEBFCxSTczxaPurFhx0zxlVEhXCGNTz
T1P5m0bVSxjw+wMiPsYI1YPf8Ev/20y8Bhub8cuSIojaWZqwcUTkpj5FxJe23uHPo72EUmkGgA1i
zwa76SiT9U/6HtO6SMnWiEAnMZIYi4Pykdq5/SvA9vsoxDsRzo28Gm+sk0lPU4K4U7POw2RDZgqM
+87L2ptesQx/2Uj4McrGiEGCDL5+6hbq45OZeGYHQm5U+X5qZ/0mWNKRvEknuSxSLdihg/sKy1i9
8novP7IfA0M/B4umn4ck/yVU3HXBhHwLNyY1J+VBGWo+B2ov9oaSr7V9XwK3P4aCxGXTpMJJQT+Z
ybVekFWuEoc5I8dKeeAgSNfu46yt3xDYvBbm+suLkd/GXrCB+yQpYjfw8sWQ9ZdGriNfKlTyHlWF
vvPt/qtyjddSbbbH/i8ezWvBEmMI2zOwiEDiuj3IT3SenApQ2l2aYUdmaLGZZ9Wutmd7B6l+jhyY
YZeBFOqVnt8vax/dLB6FWwMUpgML8+WgglAxXI0zopxmCSyzzu34jUsLEoG//I5t43ynGNJ5PnKK
f365CXw5cHPGoSJonhwBZpZkbf5ag++XpcEwYPHHfzaaxEmD2yGKyEQORILxRjxKW7MMgW/tQ5YU
D620r8ukicvcPvTcQ7tOnrFczgp3Ol9RLSp0A6EhmxvLXV+hA/5ulvHQNDGUpVnDVfflLE/wxJo0
0NIwp91/buC6GhaTeG0B/Walbtbpm+ceXBWW6stR4DNW+G0wx9UsZz/UjYYWptNDyScRE6bIKx/p
7+YaYgMtL5Lj8U05Gc4ORKGhWKHEzhNtP9v+B2PyL3vfuQBifs1E/feDbR1SQlCwFDyZQe5fBk0+
Bpvtqj7DtXq4M7LGdpHrWeZOmF332lL69eu4NSZhmnFQbmyXkxGFs+RyxqgGFGjubvLUf+oN/yLA
tg2dkIsv1kEbnrIAp5rejDF5WGOrUGi2u47CS+sxGuJpVZ0/plojX5n6X9cTfXKIE1v0AAkKpzm4
AP/wxnxaAGMymiGPpEcmKcev9DR/XU+MQiNlS9MgyO6UeGUASSAm9AinBr5Tl0ubJks80R2HoSuQ
5r3yUiec2W0DZDyXWyYmxeyBpxugNQsdpTiJha0u++pimlwQ9GZNi2+2xN89dKwkecqpr/NII/rX
33XcLN7raY7RmxRzc/23WxY+63SoNjNOC4RpW5I/7ccDtxofh0YaPkUw9kSWrONytiiAsVde/Hef
5s8DnZxnKLtp6SHYDGt0/GcNZcLOMORru8O2Xl8eL7wOIYGbFw9sutNkFnPAAsSdmN26nlIjlrWl
k/YoLPcRO5QxOxsg1Klzm/bRgq9ik762XfxuNQHJWvAaMZchIPjldDZG6akMwCMsPG2NFfvhvkq8
IQ5wvTr78ycHdHP6stspwGdmAEeTPHZq+qL3llbnVsqNNZmh13CFBfmG+NVXbI51osdj5gcPpr2Q
f05SCHdfc4Gry+kERfKLIQz/XVaJmthwa8ZSFqyuxbaRVqU2+c0n6vuu/izTZPRuArqwxwYWJJGQ
eot41yJfO/E8tGo0LrSyB+lr9WIWEZjnUtxps1HCm5Wl0u/TJePgqbmeSjJkiDSqD9znoObQ3pkL
LTaUsw6xaPT1Jm2XxI7GnGeKtHWSwz4wx27YTYs7TPGM2f2h8gNtQ1Pz7EuiJcEQ1z05XpdWEyCo
xOt4SHmEoSgOfQCkszUryYkyCfydaFY2ZMYO+jJUB4n5YnfB99z5QEFkVVeFLKV5qFwvo3sA4OMp
0LRpLpFQAniNUTqhYEYESNioOYtrvG68pLxLtUnJ4FJvElvmz3lbYzkYzmVaEDYwpdUU2GcqMBYt
jbia+sqPfS0hQ8trxPARQulw22Loducd/SdogzZTnMvNl6LL7FbFxWZXUQRFlxz0vNW9aNwMLaah
qr5IqbW40x0dL3rl0Yub8C66LTZLjOzojoHvAmq88eiaYR4dNIyjm4Z/dNbIji4b9tFxA3lv9jzh
MiUv15oiKo3UoCwZTdSB8kmfbQCKPCkx8bBKf/Ww04FRsDUOHI0JTu3uQgCkYQHigRbfJkFWexfd
Ua9WHrVrY7vkbpxvkjaw2S09/qh0gwubfOwK2AJo+wSgRHPUxQVHjRyAq3q0HSTJIJmbim5chH2W
gP8KdK9HoZ1xVN3JojL0sD2q8UbfbdBZbyK99KjX0wzlv8k3ER82wIuzB47ZxH2Ys6L0k/NR9ucd
NYD5d0Eg4UCbPDA/agVJ+9yEg5WHiDAZNz1hfZQWHlWGynLlFVESaA+ph9Ah1ta66PfzUZ9YWWAa
h/a7cBGnkKl+XI6CxqO2sfAXV+6AiTWDHmjpesmFbTda7V/WkG617DznqMrOudHU7lmFBQO9qnTE
NnTJff3W0/T8E6SMIb1uFlS/cY1ROZ4bWglgZeDLFILob+pgyKt5xNbfAbok+MaHDvZW+LCqPv3q
KFCxsEj7JdiVNXcsQHZo5XFu5thuOI69BmETTBZCRlpbIi6mtia5yxz0cQ8x1ltDt66JoXQT7HhJ
jbRNUJomZ+rGzhgIpbJADOMWZXFx5vpERKPZ9dcrWjyoYTtEDyleKPQz43YN+jfc5Zpg13rdmkR5
Iwsj7DBmxasWT/srF9sREQ51YrcxDDIMWPraQsG8OVWriJQ2ZUbukvkaMNOwfjSC1XlfKsMGs8MJ
+DxLLAwwJ+RhRWzoWvuczvMcPNMqXvv3tsjLFFGrKD53pW/wLVilax7cxK6Dy4bcWRBd6bXezvC8
SmJd13OBlmVlfZjEUBr7Dhk2mEKwdFosXD3/nPpYYhwqlepntO+yetfmMsl5ncKFJmGbSxD2Mu+6
PVWA50YpwIobIvmtaK2ir0hDP4cMQcM/6256o7GfymDMv+FXIrZg1xHiC6QNHPjTysDFN8BWAdm+
2aYY5tbsEhakgXQ3zhMuH4UQC3YSQ1MNhyYtnHsMd0s3Kl2rcCIXgTY5yHPeWNEEv7y8hCnSqbfw
0QrToBM7dPbBNNO6bfkTqTT2PXJCuRsnmjo0G5bsjbZ6RhJtuti1eJxdxMvFGUU/Reyuy0bZ8ilK
zxqH4auXC0c+V2nrDF1oTNJIFWtRosYdqeXH2wVxwbnWr82HOclp5yyC4OXYw3m3uEgbx67ZcdDW
72pCNDLiDojt1pZIWtXs4tNhe3NiH0iPxEPye234P9zvXyy1n6qNX3C/q+zTV/nSo+r4G/9RyFrU
3uSCwqTdGIwbXPBvhazxD7gMlD1+nr0l2DiCdQPy+n//8v8hIHhT/ukbOxsvc37rB/Zn/wOows2Z
K7PD5rIJNP7CpsqyX15rIH3T6efv4beHTx0Y5Umx6avSHo2BRlBvkesF+Qg2UlH6rhaJLls4tEwd
FyGTqscLNU+YSdjhX3RLahfBM3baDe4eMpPcV64Q1V6Mqz5tOxDuFARQsE0WWCBiAMJxcoWo0INK
1njjPaaa/8/eme1Gjq3Z+VUO+n6XOQ9AtwEHGfOkKZWSbgiNnMnNeXh6f1TVOV1V9nG7Lgx0A74p
ICszlVIEY+9/WOtbFpsqrBzhxu3CWXh4B+ptH5RxtGlkbAWrTKSlCyekrynJQkd8kjNp47bvwvxY
RjU9VAeq96AM3ahQhtgtkqBMBaFqNz3L8VwT7hHaqP4z01vWtmim1J0hw+SByzX/tIrS3juisJEl
CYWZvEx2o758dGCGOB7AZxZHE9Fq9zXxmg9DLFkGM7AZnts00w5s4WIUHUmHUqFkV/ayGEHYU4y0
1duA3DdlHUwFsAnZlO5X0Oj9j9EWpnksqwHS3lBPyMJmCzhVXGoNHBZz4nRslca5t5sShEZUjIHm
i1yv77DZ668FNdq+YWSiHEyCwV7TURMzepRMnIphQjAWIez9OSI6LbYxTI0SjYbq1Gj6oSKvukTv
j2FVO5Xfdlr3DF1kOKZVXVge/noH/nNvyxuGPVmxKvMZYsVsd8k2kfbgeLJRfT0hXycAp3AMZ7t9
rlRdVl7SO9yAQKRjbRU4rYN6Kp6tYqVL4tTNNFQvEKNsnWwsF7e+AZr6ahFhiLYo0dsj3Kf0yQYq
nflm1trloeeHu2+NfARy3mLbXnXTIoRQo0wFPm3IhmZzaMYrMYGmtXLMxvi0Rve1mHSI4WGatIWH
L24IqZky6zpIJnV+oNbNw+i480evTONt0DlGt2WF7+bHOJSt3GrIMdaWE4I5x2qqroBCZPpdYMbF
Z7FoMyPRDsG+Ry29lQFlqo/qPbkKqwy7df0t72y4HbRdlmb6LiDkDO3QogXVZ9kVe9RLSES7LEQu
OpFM9NP9FpE6MkZQqpAy8HNyQmSmWiW0dqMt65jmezMT4vF7yL/3NdIca665ZY2jzmU3exDR2O6k
y6JH19Dq8I6VvN9KoZZX83srFBYwldZmNDsvWLWokXnOWcyxTLd6LIj9wo/43jN1qbqAYqqucuDO
Lrsoex6KQ/G9oXK+t1V25bK5oihmi7WsD1Iv1voIlHYyB/DBv7deVdosEofcDh7GZS2mKomGafh7
W6YsizOYjOzQhu99WvW9W2Mjy55tEoPLanPZvkVT0TFFwaLEc8h6rlwWdYDd7Gcw0D34CNeF+K18
b/WCQI5f9feuL5+BsK7MZQXY4OjpGJayGGy/d4SyKCjHS1Gqlt/OKhWT2grxmlBKQFenAebLfe8c
zcw6O9+byCAgZGgnEY4VKEQyG8aX0e1YHyKFqg2rlBsxzOWDi1HXXE/oAZqDXqvJl8UAkeqZdtvL
K3DFUO/JhrtztTB6dQKN0weFBXE2q8hRaAssdhBsFvs0bu76Nu3iDbn1srtpI824VNTL9i0KfFDW
JDwSR2hzrjjr3miCTTsvM/XUritlBXmOeXflNPUTAKv6AHpu4rNTFsN16irlEtdFTfEMAQiVhevE
b0En0QAQHMzntWPNyLtWDn5qjQD7OmtQ3p0epdJ6GCe3uovR7NR+EinzY5b1ylMOsFmu6Jvd8r4C
4wWLPQEJmFyHodWnK2rBbNpkQ5XFPiI7iCtIZNV502RzjnoBOde1DoSNeEwvQ1jwDFOK+FYXJQpJ
d2riyJ8bm/I9a3oyqGYT7QCTtFqeZVNYGKH4kL00Ja+VL1oqpwO1vXyUU1RU1Hmm7CHK6+hWkSA6
XeTp9OjIjuZahXVoilz4eWNDkVab0Vb2djh0xqasswaIzNSme3zC5XONVu42yIgWOhbxWKjoBjD6
r5zA0R6mpLfyXcK5dZ4mWoSbYgbhs8UznW7DMSzgvcuCO0/J0zrcQBYa76yRPgZRFbqc5ThHoX1k
tqSNCCnbQNkrNh1J72G9lldznuthE2WFwSDCSZsbwRuZeVbPkTbJBM1PFDddtxVq2f86Gvn/ddu/
/LYJ+ocf7n+p3K5NW5f93/ZwvDr5t//2tzXqINJM/rZvstfi4w+r3F+XSr+WdKCeYYhqOEANyi+G
V8wBf63oVMP6xTGhjpIygRTgu9b7raAzzF+o1mxYscr3Athil/z3gs74haE5S1y4lJgCGWn/lYLO
+k6j+/e5Hl8GpC/fAKUjniYqS/6l348pJZvcuhSZ9aM2QZr1SJiZVjRezQ7nXBLGtNas5CuqimAP
oPgyqzkCqCg/tYsWN1ZRpcKV+2CQEYL+mUGjja12OzBQv22arLrkkzPuIY62oB+0YmvomXlVkty8
Zn3oQhTOT00Pm40c68Yn4h0riutOx24O3onKvLUJ5fAhoDzlkZpuNLs1fFsJPyY1Dj0U+87KdYCi
TOG+SZxn7qlbKY14p1kNaOuiz73chvhm5vptmCVvXZm9BHmABNiJE0gJqBpKu1mxLEPORou2Iicc
ETCuSg6Y5MVN50etCn9oUf5Shu6IxtfZc2+8Rqq9N/AwYLWs0E8Yl3gON2S61Hu9bKmgtObnVEu8
zLVUn/IqfaOwemgmYyeFCwhN4x8fG+sSGOLAdSjWeiF1jsboGHVN6Qt8dX5Q1YqvJo7pxerMTK/t
5aaL+O4SFS/XOCqPQci3meXBQ2cxR1MF9EJSOiIfV8pXoEkFLZvyqOT1BAqkaTx1Uts1Mr12PRjJ
hy1QrmcKP7eCYvBKkQ60k9IN821xQ9492SoYDDicyugjxK5Emm/R7Yy+CV4GaQZPi359Q9Bud4Nq
LLrpM2mgdRe+VGW+KnFy+y6SaQ8srHFwAcbtoTXF+FOgGrBBR9O8KOftWZFvllmqT53kCYhxknvG
DAaT1WzjW0r8ITLjln70oA780HYEJEqU0Vchoq9YD79iOWherxMoMo2OD2tWbkKbgKG47oK9MpKb
FPdiXPOYgL50Q2UXDvIO+2GxaqRq7jjrgX/VbCHimTEbqihygyaqyLTvz20WT5zBheGXGqDCUJse
e/Ty275kotvTZ++TdkoPTqGkm6KJ6Rkm0Gz0+i9BGDTbWRkeA5FxETd95JuqfdsY6MDCwNS3aMgu
ounNSyyN6r0QCEKlwy46lMYtUyl4h7Z6S3zLx5CMj0nF943ufz7LQYw/ckaOqJh5isKOqDmoiw+W
1S8Fo4h3WMbZ2sflTVHrt2lccZmMA++iobeN7xr9Yh0IHoIqeROzvC863v0y4TVIZcNQdHnNC9n0
VFTmrVAXUS7Ek1VSRcchlTfK0J97Kzup5E/4MxMvj5Ap3pTSJuug4GFvWp5OczS3hlaypix5dNmu
R74QQ3hyc2fvIj33RVncVLod38IKuGi8myhL5ZMYWbOK3hpXemnuyra8J51R7EamFlUzP4Y2cIxJ
0R6DludkGopuJXKnRWNdnLK6MDZx2MVbGRc8dgbAQdmkfCJip3lolNReO7YSPMiW8yWpcrJWHXOd
iXodG/zsiLfPRDKdZsn3a0/uQ6PJm7LneSIp74IUHJMFAnH0bzn+KowVO6aMg29TYXqlmXwJiRM7
Kxtf18Lcq0at9xKFqV1bi9iDwhu8fJ9/YNqslVFk9pquDXm6wlOUBTM6dwZsShuUazwcgImrCLWx
yntcZaNLqAcfFSuL3xrNuFUAA64gSpTXIkedyax4BEhFoRY7ulgrQmnoaREr5yjHPbhxI09Un2pL
OcJLQpgLj2fZZguityC4jcPDruqnQq2fRN4oK7vjyKeKc/xxKu7tWlYrxozNXbq8kblpbUxl1JAT
5ujO7PkRlE+xgn37gLdbZ5W5fD6L+qmLuClk8GpY0VduDvW+hLbJudm36++vXSAV95XZ3Ped/RCk
c7iuF690OqdvU5+BjYRh7DcLj3HIKrmB4hatCOncFtH0yMLwS2tiG8Wfoh7cfjhXqii9IeQjmxVm
7JVRdqqm9FQx6l9x7V3QoJ51JnXrueZacozkpTAAGhJzeAAaqq4UMT/Kxoo92fMgEkU9eTr+k8gr
oCzVm8IVCVYucKvkeydzfXa7lGdNmZTV0BNJPfbORZf6bT/wuVNCee/mxUslkh8JufGcBTwLaeWG
vt3x1hpBpa/UgaOICC6D7YN1UcMQfO5ctPeo5O211oKb0QTvpcZ1MHbNU0ZKzIFp9AdiZCChXat5
QyeYZrKdO2RmT746C6g1lDX1QUVJxppCNwl7M24HPXW3ZibcvQ17kBF5w4QTyeAYWA9lpiD7zthw
DILnhfbxa+6Le9qEm9FMX0a+LW8K+cOJGb+FTFyQiRanpJoeRWtdesDQ20Tr7V3sZCxJsB/6bUg/
AUbQixNeiZbJixvyv7PQ3sPZeOE5eCpGHmpmSQ9u7r4HIvpQHJv4MW3m9MbCsdLRIN8FY3GTpdNj
mMmnoJl6etikPjN87REhQP9zLfHJTdNQs8dfQhF4LgFDcAnm8K2Dw4SVi2F++CHC5aUvLU4gCb00
LjSxgnn4NDKzQaLF96jyMvdT4O4F8XZjOQSH1Okxxox5civSkKtUDY+WghGDujpd10bNt2CmH9kY
fk1juGnb8CPtOGUka86dgHC4Y/RDp4KCd+UM3HUD1rEVg6Fxayiztq5MW/D55I3lwoInGw4G+s2B
F0kkX27Mp60WvHfqwB0YL3Y6tYvfel0cWJaxG8jFQ2dylHcd24TZXF4Qi8O5W8ICVRmnXrjYGAdO
g2JyEG5YNcjZenkF8aX4fRtaPN8KUnXPoE86171qPOIL5YhoOXRJ2YomH9fGmwnd129FdkNvYviK
ojIJ5kfHesKQRoyPadzRl6b8+7LQOI7S4CEylNs2Nolenmu5dmBVeDNT9G2dzfIStipg+iyKrkuy
22E5KWlgxse4cILXusdaOGfN01LfYXNtUGkDKk1mMpsUait86xQ1UuPI0eLK3diMqAFecs4GCm44
QSG41rLs1OTqawkBzE/68gVRbLehbt62Q6utAfh9xGnD48dxlaac/oqww3UVUjnqQVHuTAANZ6W0
9c1UMXiJDLfZYlBjS9XzHw31G0/tiAYIttZaYPO/DJUk1cnEdZTYG1b56im2+dS0vJhWQR/fDfKG
dWHBhZVFDNlgxs4xdADayXEFaXrEGRO/1TnHTga8kmrZFKty4m86LcdZqELsZCl63wut20w1D2oK
3cPTlvvF0sMPnHgv4eBOXr+U2FGWW+dWZ3LPkZX6UeHGHiGEgx8FzgM2R8ppBpcraNR7ANI1iN3t
/BbU2GcTfRJvocJlZsi8WjWCD3oWGOP++zCMjcjBo4BHLjK/SIcbCLg1Jo+i57GXQbsbRg0Ua6CT
rtVjU3DNzN30LU8wIRjTkYWlQ0EQfYUD7381ktvnTvbD3FAvjzPORwLzDD8GEOJXNTdRkoy8jKml
HxTAQdvv6fr/g4b1HL/XZVN+tf+6fPF3rLt1HEbtf//jL5tffx1+lkuD+IdfrL+1vLfdZz3dfTZd
xl/lC/32J/9vf/M3RfDDJD//7V/ey65ol68WxmXx+w5z0cirUNIMKBTwu3C707b989b1f7xNn/F/
+Pd/7VeXBvDX/lSzf0G3BE0CDA1IToSn/1g4qMovZEsttEG0wMC8TNQYv/Wn7i9LJ2sjNNZQKaPv
0f5Kf/qttPhde6ojNEGGB/4GeiIxHH9GzoyhGQxCti8Tqk1rTRlrwfajs1D0eYX3w1bhtVuFJJ0z
CFa1PtUHvcKxFbPElLVz16QmQP0Vx1gm6xfefnI5IbentQ0K0Vam0K+UyLDf//pDd5WfxX1bf362
51f5x2foP+UjxTTi//QInT6ZlkXl7x+i77/x94fmFx4EC3SqhXwQUz07sH88RNB5wMLoMCCYdiwL
rd+GHEJjb2UjsUFB6pCLAyHrH0+R0BWorw48WLZXBA9p5l96irRlyvIH+dKiVmdnhcCYyG584H9S
djK3cypltFl349Dyq4RNbVfgoQ3p+1K9Uy4yr+9Uo14blKKnTNFa5j/dQdGrlyrv94HV76qmIbJa
ibqtmfYbrVYwz2hh51X2GHk4OPzOdW9jjKap+zOoXkuYDCEeuypMKE7o1jvrZ98uOx6jvfRK/DDZ
cXulFd/YrZ54rv3hVPp7n2uY0AfYXHl7AxVkT1LmS2i4MwB2eky2b+Nj0ZJNid2OFlCvH4kr9XEf
00IHTCk4rK/UGEdWIoYfGUR/ZuCjRXNDsOjgWZGKGa6a99igsF0hHpBGGqEQUrEfdc2nqc8vBEyt
0wQNbBMPm0r0X9VoDRsQCviH57ckza5Wyo9F2ZMdDFxzpp28cFJ0vqXXGzsqvvBcl15Zdk91nd90
zJc8l/YjMN13Mz4ZZkiw7OMoqv4lUczKs5dFUGfONK9DqOET49vs24nRbhhK8VAkNK7M88e2IoxF
te+cdCnZm6Ty5NKHouR+sjK8e8SPYiko/EzXc18HDKM33D5611yLeLg1eu2qs6ibtdZj+39OXTz9
eVk8M/KltJTjwU1DG65CcTYXVI5a1zGzAyLMnFRTmOIHyXa281ugkGt2N9veQeYWzrdGkJ31OscZ
qB+aGtGbLeR93SV34QTKQ4Si3Fht6g2GsN/BI90Ie0GuOMCwgXyQ5qMzMAJWsmXWkfs9UjRG7zlh
GnxW8I07CsEI5a7Js0vGPoUtWre09/eCEN37tHbDVRGEBEmRO7vVOhpKIzwaKfP2eq6AtFdvcTYq
HkGi6pcIpMaGzBp2PX4TvN1T8Bg7+BUKnZ0q8fX6XpuGQ5ck8zobSYHMsyomwbhhXGOOYCJQAlhW
c1PXwRfrvLPVyZ9FWtT+t7SS1uEak/6D3zja0B7YmPGaaSNQwXpJ5Z7jetpNxGP4ZmsfIqKNVu3U
XVSIbxtBEtGybjFuXGd4NRCabKqMclktoQWUVfSUsrpFXksVkcYIK1hPnNKORi5zfygiO9tZRJgk
cio+gtp4MYp8n81m509d8jx0auoHddWvFV0+UrLzadTKyyAH2xMIo9YIonAsdmcSl9gD2layBr2/
c5NzZjD3CfBd7lvUyR6TF2TRxqBqeKbLI50hUQeNNW1Ro+d+jIAJMz4NUQRWZVDjfFWQw7xCx2uy
1uiOah3/QMbR++2Q7/IKgPwQwWYJkXrZyfjuFpis265ZRZAXMJMJT6tJPB6rlRBj5UGCe8Ouu6X9
JYW0ywo/j6F6kAywI9y39tNuwi+araPsGmtZtUbi4kXtbRGIjeu+JGqFl61K3sPh1HeAQVic30RG
23kZjdzKMOrihJ+TlRrBg+G9rvVyx661OlnCajzW9vm6nodmoylhtGe5uie/tn/JLDlsJoSOT4Nb
32PkwfU7ER060iEYRWheZMv0YhrNghqHVXXHts4fcj3ZG2KcvQnfKfAC7Na5W/iFXV6ReJ2ZCBwq
1Rl3BrPCQ68Wax4EeTO44jjJ/thk7sds9w9JMjxmhGzW5DD4+Sg+Y6sn6QVX8VoJg2toSQaJ2sHo
pyO7cRQE5tRRICdeOTk6/1Apdk27BEibw7BtSj0/a5Pu2QLnfBxSqpfDDp3mDSTSS1KmnAVopXYd
Ld0qZA3emc6hSYXmSxcN2QwnoMvFU2W1mLOrXvlMHN0BfMf5JTUneUsLLT8oBTMJdSQnc67Hk5IV
xbZbbP2NzdAqaZDPIUjYTPThpp3hjL8rJ31XDAIdZ4KaIjOyddtjb57TbHoImOKUi664U/v2cbK0
5kzLyxJ2Xs9dcYimYRnogJrAu0r2zWAaw6aLNZP7gYiTQZ3lu5JyfE6plZ5TK7oKpKFen7XkAncR
BmR8fxvFDq9D/qqlheKbZZeQTjERB29Yr30nP+KwbbaIjXTPaM0dsLldVCLhb2nQgnJmAjcgXrQO
SztrqzEBwvHjbJKui9LzQMDHPjY5fM1akrLQ8P4EiLOm9nOyyVaswuyIJCvYaxaj0TGcE6zqaGL7
Yl0o3DFVd45b50dNANfQBUcrHT4UtcJvSeKYSdB74ERnGSqfdZP9UMl9XZcG5C9kVsW6NLN8Q6qF
SiNWwGjog3QDWWXjFkQlNY2ONo4Inl0UQU7T6w6EWDfcGb3yPMbzprSXlIuyfk2ZPHiFygHAmMXa
EEKVnl2XG6ifh+fYDiAN2Y2qbquG9lVpgSERHl7TyxF6kIgOrVVjIWErxPw0zvNPx+oyRMItlYXM
ua+ENtJKmHI3mgCWkXUkh6yMkrc4CfsNICaCrommMX17RIJaBSkwHivu3pRIz/fzNKQ7ERndz9hg
ZL0IP54nErRuFTJ6cEdT85pXM9xMpkkfD9NY9sq9LoyfeZE2D4nSE01i/ywQk+1LpKGbqCWYKxyy
gtucQ1akdrtmU4KGYwhe3AYig83CZRUqQ+7jPNo0bnkYFaVEiP4J6UI/oYMe/FmY8Nsn8zXBj90X
trnPVaHcV2H7U5ss7jL7DiIvHXuv/zTCkhFZLc601gVz96pgAsZWk5q+92XDbZnBQdgjkkILUNMA
RF5Qhte2SA6Rq+y7ETcDfu9SI/XILKpdyxmvKaSGxZGX2uUpJ9EtQS5DiPGjHVengASzAutsXpGC
MYC9mgK12WR9rHtwA3ZTqj7krlGSEjJgY0D6KYNxuLa6tiXzhs+jFfoyJ/1nIgm7stbJQnmaypPS
ifUYLpNEPgxucHWi7h7KxsuEltudRu5WuJCxsokN40eTYfdVZyQ0ifBZPKESIpDERT4FfWLBl5G8
BWwjwMOVCT+xkCoZ2qfWZNtSOxWK4y8ekqljJpSGO8O8CYv4PdPkcW4sX1od6uWReinkg2Dnvi3C
bR50u4DAl7LSthl5eJRdm86yDqJtnS2ZZbzlBca7eAqBKRnzHTTUi14COEnzoWJ7Pf9AIIGe1RqW
iVfX7apueHRoB31j4kJrJ+vaFfzcpvIW2taR0bPwmmn+6pnZxuTQbUxitIOiQVUf7gmOu/JQU/LF
pYdEeGUx6hlKa03q046F0xm941vd3AlluJcgC9Im8KV+X5bZcy/DnwXcJdk6m96t97PITnko9jZS
hsrM/VEktV8mmeaPA+JQqcSbsWEMy1Lsq0ydJzPjquJsSK3qubTrT0MJjubQrZg9nZo42w4aG/TY
2EapRqKS3Kbm8NEP+Rq3+KE3+ue52rlKuC2rkGq+3ui5e9LTizsPL/2knZrwpBh3oTXflqN77DLT
M4xm42ApqKP6ZClMQQKihKDTIcgZ62NtUNtMYXfu0vjVotZNR3IX0dJTM8niTau0HQJmX6ZnwigC
RD2V6btOys9V8GUmxfoqUh5sqmnjNFk2FZV7rqryWur1LYTmDefH2SKaDuf/jTni1Kvv9EYwjsqX
8VJ2ZePVgufQznDH/LbWdH8QXCaVUjI0tKO9Oz0TYrcJrOwnmNOzQaFqNuqRkOhHpkU/wP7jzQtj
UohU8h5VLq24u2Hv8ByHZuazJoBpwbB06vSrPb2DH/MdGAjz2EyQ5MSqHt19V7iPLZwlr2q7w1Qr
m1HT622ni1vC4H9U8skerdNoue88SWRPtemdhhJ71Vug2WhGwvUQDW8A1IjbkWyLM8M4F5NkfSDz
3TxqlyRRbgZrXiOLZ/FE/B+qloE0J/vTis14VXfTYyzcpaOIPIdrLFwey959HqmVEq4ypRAnLLfe
PP5gpb6VgnWU6cYsboz+riCbEPHUtRoXsEJ3TLkDIwHByui5ArrR3AdorRmqPPf9FazMZQKMrQvn
3u3QgNdghQMwXhx73Bk1CF1N/ujmtxTcnSk+Z/0YC/NGgZRUoX/h2LsFDrdr5u5cQgm6rdkXjiXZ
D4r5SNQXk29jYnDYModuvCgQF3OI16nTHlBOr6dYfrlqeTtCuynlk5bYn2ibd3lSHMNYGS+haq6i
IbhKpNWrpteJIj3QrYGya1HdpCz10jHYxGq3V2Ob7an1UVQlCKCm3ItSZ0mR2ZonhuacSbGNNWAn
VbQjo/QlxW1VS8tLpwR4nNISpFczL4Zi8Zrlw55N4cVcZpOz4LDRadPJgh+AF0UEjgXFsBZKjfF5
6FnpR/JLJC3T4aDmbVLucBI6a1vlNI/tvvVttkZ7dUDPSBqRh7XiIZDRswSIkjR9d0Itd5FV9djP
OGlGvRgOEjmqF0zmowE4zuvSHjeenry10rgvoQZvizaFaEwtqRNGsqUy/dH3k73SgmovciRxnaif
gPE95ynBQxTwoQe2JvfsIXnPl6zJmqX6ISjh886d07G0s97CobxTmsL01c65qZOElLNgYbWUzVVj
LTmH1oWccEbRCTr2ua74RBEGuUZxZhEL6bIGqcJnYXEMiMbId7YTDduE2B1m5OO8VRDqbgisBjS0
zHcjl1Rj1KDFISPTjZc8Dn6qavgQVTZLg3gYl6/WXZGxDax/KJAh5Wx4c3oWE2aAaCFgk0jEKRuf
7ggEY8ZBF95mSeuNg3ZXOARXWe46iBu5ysBLumX1qdvgMmrEIlmpepMNg5E011RuaqbjZzvWaCaq
RPdtB4H/2E/thmG561klELK4JzqNl5TE1nE/aTk9JAIMbyzHmzZImdlYfXACY4cbS5dCOxpdUWxk
zholcQcwt7ZU9xqwuZVZVazknTHfWyIm22p8J4HLc5RkMxk8G+nConFOg6BRarSDZeZfDnetPuUv
UaA4u3IqIURVyWCvWO2+5DFr/aTYCwMYGUSiw9xwtcFqREuhnxAKRMRyaUdKU8KnOKv8Gr4swoSV
FMYJsBvrOLV86FSpuGtQVDzjg4j2XC0sbek8YCjxbmqUwqWzIVw2flWzUV2PaZ9tXXprOOTMYLCu
wI3vZRTs4yTDcq3MfebVDqpGFDnL6REckzA4T43OfruaLQ97UU1dpz12QfTWsSZQR/XY28XF4El0
mug15FErbPHAytz2VZmuA1aRbNY3UVGHyLJVpKHtCu94wBSGazkBIIcHImWfQAoSHOqV1oU7Sx2O
GLDCVe1OG6mK0e9KFImlWaBj0y8JpVquFYd6iD8Nl8WB0R/cWN/1eXQkajCzgh9j47A76T180JvO
0Q523a36DotNBxwn7puXgPVGk+VvdTpcqiw6ZtNzaHcEmE63uhFeEVM/gZk6ybTamRRtVsnuGowj
sTy3Tpl4OqIOEPORX4jhhCzyRgc5KJuOZNmfxPjeJZIMQWOe16Yjn5gqGHubknhx36BRWgmDEQEr
mE3GWmuTJVN8Aux4GILqArhuxQZ0Ogdjf80095aPpR9ZzQMeXpJ2xadB3Tfr3c8hAu2Eo4/QqPgO
SbZ76fFvPVZdrayhuvoYNcIVgmIfbNEz+VMrxAScuyVJDolCmAL31Ao/yDFpkh89DlZ2bcN4aKL4
NtBltDYV2GlpUV1aFtTsEOf7GWgOW+PUI3H1Z1uo13AMbE8rNarL2YACVldPYUoIxkpT7wTsdiqi
7BEw5aqdK0YQmaR879xNSlIyAm1UyWH01aR1uQ+UwT0XrpwY5SR6t0nIEKnj9MbSGCiifCfzeNOU
ziPMvh+ay8nZp/l0DGZ7r5MVxGAIlXEeWVwMOsAeW03iraZQ5Gi4ibq1Sa5zNJO43Bv2fViM90mc
PfWk03p/fVD/T/c+f9gC/dcb5zNo/+cbIWwof8LPLOj634b55i+M9hcCAGZfMs4txvK/DvPZ7QCb
tyF4oUBE1Gj++zAfMg3FCzxp8CSYUJjX/30hpLr4VnCnOCgaf/3dvzLK/+Mc38bhzeLLMkB+w++A
07CYoX/nqm4mnZjsmujQsedec9tm7NZOIeIbLFM1yhVr/A/YC3/0HduapSyEf1Ay/Ai6aeh/8h2b
XNEQHiLaXKh7fq0awm808dZD8dv87h3431Br/rykIPIMhhZMH4XpjGFBU/+TuYacoCxx2pZKWk5a
qK4zyWxEuScxUnAp0QVDVic0ZLEHIZQcFaLKfCdH5I5hLq8tbgL4mFGbxqoXqEm4m6xWd/hwDc2H
3hhLPif2xR0rYcU+4VaTF1sQex1QecWIb8z0vmsdU2wyZ9RbXyAt1E/uGGfVPgIUi6pflZ27LkWu
lu+jWhdUceVgh1vLni3eEU0Zy2pXxA0jhgK3WebnxJMCBDMcBnBEVebGhU4/b25Kqnxt3QIjS8+J
DMf3TsbNsY5nab/myVgaZ2cO7ZvQjIOzZE3ynjFcjT1yUhE6mFoDxMzH3DMbFJNJ2LQmevU0K68Z
6itEq2OqI+sj1RagYUu7NPkkDpiMTAeVu/Vk5jYOCbDbCBXVSFiAk+eRwho7peK+h2GvZs+oDFvd
qweRJ9VxnDrS5keFvVLpucGUq0cnqkYSmU2Q90zbjFSdiQUNUZ6ak68ktM36eladwhi3WQkFFmZs
7KQEwFSdLIenKkqG6myGoigenIG4c6YQpWnibE4qpVce7WFMm4kBoj42YMD+J3tntls3smXbX6kf
YIJNsHvd3L36zrL9QsiyzZ4MBnt+fQ06T56ytnQl+AD3oYAC8iGBtDM2yWAwYq05x0xCONYbb+Dg
jG1btytKHw6aBmJpp1DDmchKS/YxjEi9UbM4psCcpXvVtrVTNDdwA2s3X0sabViO9CEsaCsUQkyy
RTRlu/O129ZGmSGoS4n0uIJM1um3YYMp5DFK/XRuNpPEaoKhlF39EzEPFdUSvyWz9YYLwOSxlmnT
2SUtV9FA61lkN5gqaKyiX+bDYk/1rUsjprguEk1chUgemm1jJD1ndDGrxzqamER130zFVioTISnP
kTBvK+l8m3KNimEL8lXM1nPrpMW+z3A5BCPVvWg7YB59nlPZzJsW5zr6Bl1a0adOFRVNBv5vOseI
ieJ6dAUxHdlwb4YF6hHudbWGpoQapwaZmrFZ8V3Cc8uhZQ+gRZ6/C3072VtDg5WD72pPr6WgfOxm
PZtcGnbcsJLKm/V9MFDQHIeGrPBLw8k96zzvxzo/S6Y+ttj8geYjmE3MMV8xZH7NPqzr5Y/mo5Wu
kLcU5qWjZTrb1THGdrlBoYiVi+Jspu+hRXIWSqijyB96lYtsTzF2is4anM0gIU1DfUPob+NRtpPx
QDyF0I9So7K57MOp2M9HRcOgJatSZY0yUANCC+3JhWg1p9hWCDadoM36ot8BZnKjdRvG0tg1jT6V
NEqBtEP1muTenBpHrCZHZsU6TPCeAQqNSRLupIa8hC5ek22LvtMDtHB2uV9ARfo2akvahKAcfR0E
V5thofel3+wlxbT7DKphdBHyIns7uzY74y4aBdN3o+W5SD9VVTg6e6sdJa1VS5R2nX4ZS43YbuJz
KXtfOF4JT1AfZ5SvU8MZGaoYME60T4nuBCihNXlOMKceH+hC5/WOU0f8HVWTMwfxbBcg83IsKTiU
4mg5ibPlGlF+3yVGTqy87UhtQABb1mfZDIGSPfBg95u+6Owet3VJcSkzQJLfMSsHdz3FdiweqNZT
ZwLYnkfsdsTos1h/MeEPFNlOQd1MZ2qx6GNuw9iYPfag3jhVX2O4zKb5BQ16hH4Q1/DiM47WBXJW
DDf4CQC+bqp29rrhe1SXZL14wANCmBPfekjuCKHBg/aaGL6PZtwU9cP/7Y/+hduDgffO/uji6ftT
9NQ8P6mXigf+0t+bJFv/C9KW6QCY08GDs+P5Z5Mk2Al52DkA6yDM4SvOjuEfxYMB2Q+k3xJaK3S+
F8um61+6Gc20/wJwBSAM2wcEHqymf7JPOoXCWOzSzOUnOB6RmLrPQL/vkzyJd9GIY8Jp4nw8zB7v
huCNXP92U97Ysrx0A/8imy2ESn40ap/lmk9GEeyeRvjEQW/XZ7FeP/Rd/9jZ4wZUPdhgwUfs/QFP
L2sxHbOZFNxv6liGu2wPf9v+jVCKwjSiKdrijLlibQp3vjtoqz8cxcQvyTWhO+LpIk55OUqaIaic
SHxfvmG06vXG3InGEh/sLJdH8D/SJm6eCdrR0gFE+QQc68YJAIsgWC9nF7VAlkcRzAtwuoi2mUjO
F/E68WfP3Zh/hH56uX9eBjV9gRuJuYEeBnXVy0ub5ihqh0ZDksyOh9qT025dOWkbWzOnc/aF8oMZ
8nL7vIyHTwnnExt2k6PB8jL8/sBcgt1Dz6lbDNvuZ5eEuzXDUVOOsvaDkV5NDaBECNHYOoOuwqZ+
cmXhpCoTKSHNOTsej9MsssCUXf4fjGLaBmNhkLaMU5AYcsfUSbyuDeI6pkkNjjnUmIw1buP35+Cr
V2sBdPEO6w4PC3/YyUxPhd9Hc+xTTF9IuBSqs53fU9HwWPS3ZGmYP5u2LfbvD/rG0+Kog3CPzSCL
0elhRydDDc/w4og1RblxBFt8GhPatqzlR7iu08fFUZAXDHG6bbIdeE2b822nG2rLClLQFLuq8iz4
6JBT3r+gk7vI5ENfxlzXWQF1/ZfC7Pfpp+wsrrx+pgAyhbfAwcUujPpzSTl8LPWDnyHQf3/Ak/dr
GfAXsVW4HE4BOZ2siDZhyHIcJdbjbjqzYqTIfu+7x1ya1aHO4vyDB/bWcGDcoIvx2MjlW+7yb+th
3cDNqzsDZjEuw2aje2UJcS5m+9nnvQapG+Vy+cE9PXlyXKLpGAtSAt66sKgPvBzTKp204TCTUd52
tANZC3dZbTd/fGEgVZn6UDMtxJ/GyRIcG1HdYIBmkHFoDpFeiAMb2XQThzU10cFSHzy3ty5qWZ4c
l5VqwQS+vCjhLYt+oYH1sYxk27mS3qsffUQWe/24+B4vg+iLNpbQwJejlBZtNkl6SDBmVb4AgPJ1
pcwpqFr073REjM37s/GNq+I7xlTkeS2IkJOrcoWGlZKzOa6ZggKoJ0gGMOT4Zx9lJgSPiE0G/yy7
Ae9kFH8C24SUHnESJI5125MImeFl3L5/LSdr0zIKMYmgVNkkgfc7LY60kEYSAgew8kBOW5n86wZn
NY4Tywo/uKC3hsJZAc5UwH6j4vXyMbUmrLF5cDGzznB9iGQe7xrDH4jsmdKnP78q7twicfXgN5++
wN1MhRtSE7kKTnQPCm486xOzW8lp6P54LtCVRDRO3U5n7p3u1bBNtUkXxaC27IjOXu90WjAmlfsf
XBBru81XBGcxl/Xy3sVW5Q4tVfrASbXmYtb02bg0u5rUDZ1y8Qfxw6/nN/vc5WPP514IXqyXgw2k
OECRolGu09da8Xb12Dki7/D+M3pjFM8xHEiALLRoG07eWoAvsDh4RTneSrVJm/kLcBL3g+n95iC8
SOyimelwAl9eStJjlwSFjckVmNSG45+4itC8fgClfGNme5AN/z3KydMxZZQlZaGKIAmHeO9JnGVz
WxNjZA7u3ft37fVQgk2EaXqULZlx4kRxbeNYnereygKbrBaUDr6N1c+008fc67QPntAbYzkY7JnZ
6EwMVOMvb56fZZk5CFIWPDsVZ9gCyvOWouYTZwnxwdrw+jkJBwM+gdf4Lxnr5A5ibdfoCzJUxbq6
sdUEW8UErfX+zXv9oYBObbFuo1rnJLfA3H//rpepO+QEd9JWj2TUX5hdVX2mfeq1Zz2dR/RwJlC6
D2bg6zE5hOAmYTuxmDqskwdGukRhDlWEcBGw7SqEGEPsnm2v84ayp7AoH71/jcbyVH47ALGigzeA
2+q4S5InIaIvL3KJsjHiCohe1PlhE7iW9Ckm+xKZfetP3ieNXle2JHp0aqnhNdNmSqX+hfpv85kM
rh7XetqhGceNRqKO48fdlehwyyGzyMZ8Jygqa9tOkMA9Cyv6+v6vfz3lMDSwWV6OvjpdkZMfr9Im
oiHG5wjWiyxJaKIuyKFgDr9peYjc589HczhjY5NgueOWvbxVjcqJ48AIGgyp207bIrPNB2jfraL1
C/Lvg9HemAmGLjBh0o3w6PecfP9MzLZJV/D9E1aGjVzECKNBQ2RQF8ZyInxRVurm/Qtc/pcncwEb
EXh7FgvMqq718gJ1lFLEB2LhbHx0cZ3zY5r1Isj0eJ3UBFcIMdy9P+Bb18jbS7OEDYvOWe7lgJ0u
6N7XfA5RP2iAkK1HWh24uZMQnhlyoPdHe2O2cDOpFLneEs9gLavKb/t0K+8tV1PEEMAo0JOV1jby
Xpvq7JCKxPqAyf7WWMvnkOr6r1bZyVietNUwLapN22vGDbIK7azoMaFgOJw371/WG0/N9cihWNpy
WHmWmtrvl1XGJVlPtApQQUi5ruvMfTBpiCC69cgkEmW6yWkuf/ANe/3kiFwFRLc4iihi+ydrI2Fu
3ZwkOu+C0zQX1OfDja0PxsFPAHstTc3tn17kQtVn074cjIV3ui5qpoaCCfokh/Bx2OEUTvDegpk4
z+NBP6YkPV9rJjqc90d9/RQXnp8pbNqE/Mtp3kMjJlG5SEBpQs3QXeslgjNDdYz+9qPJeVKIYh1m
/bJ8XbDFoXd4ekOJbHIRG8giANGCkHSeRHFd+wrxEZFf5acc2fld1iCLg3DaddUHi83rOUS5gfmq
c7FLlehksckTdkOJRGfvKtVeVIuyvxZULrEUD+mlZufpfWgX9kd7/FffcUFBiqg+3n9sa6w8L6du
1tfTVCIPpaFQ+IeRwKFz34q9D977t0ZhDRVLYgtJE6fL2tzP5gRkhfN5Ycu1myHtA+fZfTBDX80V
Cl+8CMsdJAedb+nLa2nbEU+3zd7RUFO8WTZkJIK2PC5AZP/JUAsWe+lQ6+bphyifO9UWNrJiE0Yo
qJ12XAt9QoYEgHb3/hvwxr1jg2XzFRJAb2x7+e+/rZkFDA90YsjoRknoaqGz2mDmyas/rCn/Khua
OFyX6U/N63QbMpgNTvpy5mDUDBIuXQjHxfGQ6q/fv55XE315SpROOOchYGCX9fJ6Im1UtMbtIvBr
M5Grxgt7jeAtX6HOMbTDWGlms23NSX7wgr15H1n3HBy06BkWltTv9zGzUjt1SvQDyvbrI1S19MnO
LJSX71/e28N4nNI5XBIxtEzS3x5XpOZUuc5QBBxAOgwKEvlhoFEO+2Ba/Cr9vNgqcB+JP+Jlcj2a
Ja+ux80wF848LzR8kTeRHhrdE8FMcq6dHyrdItKN4k05IKUD7rZz/dL84CV461J/+wWnZlIfWpXb
OQYHwk5z+sDrnPKxE7N9++d39PdhTj50TpOME61YJPzWOF4UvvdgATf5oND29rUsywdx5svu/+Vj
M/uetn647LXImFNbD5QJyizN1z94bG/NfooPDmpxpj91lZfj4LXts642CWJKa2c1iNG4bWBbU5Vi
xydWlVuH58TQfnTIePPyUPCwKLLbo+L8ctipsytfrxiW8OwS1vyczo95hGb6/Uf11gqMs5iDEaV6
gyScl8M4gBCpWLK/C9ESwQWZxHZyW8osYrDgCL4/2OtrWvRZi/ue6+FgfbJ1NZNO9IPNNWlyaAnr
jWWCuFFhnfkPxmETySHeoor+6gRvSaMTFQuWRaZ7ihZcRDvooskH+7nX946Tu0O+D2siUqvTk5RL
zIw0RdQzEyZSfmcsAX1M3rBnVMUHV7RM5pdLB1sqk9lHB5Eqoji5c/k0AuPnKBnEQxFu00qrd5Jw
06uYnLB9VhbNB/WpX4FBLwZ0Ob0jVDPYwS0lvpO1N7WlPZlah4IZCnJ6hU3Brp5ydmSwWCxftTex
LfXH0m39ioRXNzc/uenUuQf2DBiJ33+cr+7z4qenHGPA8GK3dbpqqdJMiaHo4bu7tbZNXL3Y6RQz
bmKIXB/N0F+L8O8Xjpuf/HF6wq7Nd5Us1JcvRIhWIWxDeE15BYy/wPGp9T7WDyHgsVhST/N15g01
DNdZYMUdAk6+83yl+thrd4JPRxrklGHva3wwyVM6NapcJ8SjE+g4V/Zlzknr1qazaB+zUYd1puRg
jJtJuTgp0qx1zsa6ICe5VpYDiFaNkPzwA7m/uiMJKRarfma7Z8FdEgByFleviW+zcEqdR+OPZjdc
JhXlvltM9aJN8QLCk/5U6Lm/b4pYjBnWzCwhCd3H108eOS/rIBcUVoJz3sS/ibslMVxpfQvNqXCn
YEK6VN5Mcaa5RKlHmpHDHvRUQQWO2MsGSHVGLOOmaw0nVQCwIsu6aJI0JGZ3dhqSxmuQLe550WdE
YW58XxWEBKS2XcKp9dK5wwFia+F4hKORh0FK0PL4bHkRVuEVzJUBIVU59hCLowbE/LqEb58+WkRV
CFyWyRQ6t25f+T7uXlXa11U3+O62nhyrObQ8YDNop8o3No4UwOBXQPwx8AyVn9Y7MXWOf5khf0Zp
3PSjPA+zup6uhlnl2oMWFWZzFsI96O8RtlvYHRJDP/ZRXNpEpYKS+1Gb4fQjrToN93g3QAvw4sQh
5sIlA/PCEVmqDiRYDt0higgZ2SQpheDPflhDcGAZhPXqRmH0XbCp8hYLEqYJVHR4kM+sYcSQtKYY
GCePmohRaaM0Q9/VY3qengFB09NfWUYYp19527IQ7qJdhndhCM/8aNjSc2Hzm6P5pRiNJAXUWCrn
aVQxBl5KIEmBmWtqYURuMlhoS+aDIqYCpAzh7ULDYHRVZmY9bArCabmeofR/KtM3fyiwaMNKd50i
2kOeiHM2hJLk3yFzQ7GNKl27ajiQZouPNhnvrU6FBpxbgezInHpb/aiTUP9iWXHjrkgLwc86mxLs
xFwnZb1VWTmc6zjxcDaZIOseldbX7cpVSYdgKhzcNjAKNi8rQ2XJZ1OZOcxsxJ9i1SDnr9cdRcYO
m0FURZtclDpze85cax3ro/Vs9AUqJdvHsgeyGDMFnGWiM5iHVQo/NTWedbPJknXVT7O1I4KG7Oaw
9NQB7eHQEPLq6mMAJasSQYaOylkXuaztbSl180eEOi5dw7d2UfFxECc415jJ9A6HrP1CDIslLqLJ
W0DLs+NgJmDOejANtanaELBu3MuBCN91JSp/OLrS5syl4kxCaQwnfdoKYnueh4pjysYsTALPS8Np
v5KYa7cPCZvhLlCRNnDiRXinthSA67sGnex04WYRzIh6iEFKEHHfIklUPdaoS1nppCWjDibBOC+8
WMfNTJLNBQQ8zwqisPWaY1p3pO5ESWrdz5k2x49z4pQ8jJSgOUI1CPrYpq0hHlj440fpj+Eta7eZ
LR5hJ33AzFCy3AAumfcDa+ZPpYv2i90XajyjaJB+ITMxKc4mmPbZKmxqZ1yzBw+1tQ7p4AemHeMh
RkDvrOhgtQhnAaNpO4ro5EcOY1g5X/uqT/QbMNtG81hIAoV0pbVXxmxQPBo0X8xnrEPlVQ9PIcfo
JH2QWeTGzwG1oPpOtn1GwFaheT8Xmlp1mFrs/zs/7czkXMZ4/7RYt6OdBOah7VAGRT+swTDkqvMa
fzgUfg2mAesudPKYHaO3NZI6Tc+x3fnGUQy6/ejEeuOsNKR9n3En15PHfj/Wal720UuOU6TDSJ6m
Yj6XHbTOdWOTc4NONrKqAOE0VhLEujEGy6FqrGuSl8mtyuqmgHKZzcLbFN4wdN9CVDr1BQlBbrsi
XKa3Nqwl7rAK3QKrbqOl8w1ACTV8VbDRv3rkU2cPSJ4y4yxvNIcUImBZqEgj2yJmmGwEMzA6TO47
1pLe3BZeIwlBmMLZMdYRwal20FhjEX3OjTH7JvvafHTyygu3woDeH6RWbrA2JHwD1Gbshr6mHmNF
9S080aa4zzNL+Y/YqJJo5+a8rqux4igCycQyby1z1kVgoj5Oz4zQt2C8xqpQgY7ml9CP2lbxWmFw
CtcQf9PyKsJYnz86BPGYu8wnf+jcjZCNPcStXCBJUvKVzAh6Qe1Im9BjIqaqDfwYeMWq7VNN36mJ
Wf5FI5nbAQ7Wd0eUs+NwEDMPbwNBHD0nspwsXPk+iLZ9WcD0/Kno9oM76/riidQy90ftO556HrPB
QADVIyXYJFpFxAly45pNAtY8vNr6uKBSujDX/RtWK1S0BBVF41HyjloB3tUUOWg3kkC1MqNchY9m
7dQJ5vIOit0wes60xtvoqd3S5+9vM0PI+K6AZSYORoXniWwErxPFxsMYVdwDXa98ADggIJglc5pU
F4pwm+zYSFiS+yjCwRT0syewRMEyqNVjCWUczgu028LvV9lsGf3X1qer/2S3URPdJj3u/mcLMSmv
UBLG9mVdRB7GoLDnY6/7LQHdyDZIV0uNaT5MTq8lGwyDNoIVADIZigHCfvouKEkmqj+xM4JKhLGM
mI396OSGuBfZpBtXijQm/dHpsia6G7nTHfzfesivlJhrY0t7Me53aTRZuOCsLn+EJSmm2wkq4SKg
Rev+jW5rGwV+NokOa5pZQx7XvHnAZNVBsDMm1zraDUFHnyU62pAQpLRQSPK9+SzV58Hbk4xE8Xw0
fEDrmC0NwqyyXO/3aurxFBteYsirZlLYDAc58MyDRrS8mKtY70rta1Fk2rAz4joaAMMwwrkgVs7d
cq7MjQtEtyU2wHZJXat7QgO2i6Yenmk0m+N1RFys+al3LO2yVl3lnve0c9tn6WPiuhTRVFFtcTNh
NHexiX5kVTQDIQqt5krj2kUr7O30VvhPWqvrzSc3HHASCkf6sGnHTuvsDZ8nKqKaBgpPI7XYmQAd
tAOA/icZTQMIkCoC/GJMxfTwa9/+/wFh97/OpLTkV/+/TUoXT3TV2x8vFLjL3/hbgQsjHX3cL3r5
oh8j4PrfClz7L32psulUKX+dXDmN/1uBa/5F7/aXso7GDwo3/ts/ClzD/AuTD2EriJs47tKM+hMF
7quzJuJg6un0J+j7GPzOlycgrSb33spwgFeWH+9SlL/nnRNnW2pvzyybH0n3XhUFKG4wiLU0VNG6
Ocvp77fymxiTgf0bMr22wdOTIdYHuYUB87cHcP33Ae6/yq64rpKybUglX85tv5/rOEDSHUaeQM+W
tUCcDBPn2lxreUtcPev2xsWTd8xCNnUWl3U2pVG2C5umhD2DexjMkddfcrw31+//il+jnP4KBE2/
utVc7mllguOc3o1y8FdA/qpvaa5HN3O2m/kI/KxYNL83XS9WGvvsY+EAEpmNuAe+ssRblAqcteNm
5lc7adgEFzS9d2mY9D9UX+Q3nc1BpbMpS82ER5zTQMZSqVe5cQazxHAgemcrL/ZDb9uNShyivh+x
CWmcVutYD7NNqnOAqa20fcaVYccbJyGyBs9ms60is0PuXw5fZzVdC1+Gl47MCQTL42oL5mG4dzUT
2BChdOui94qZE/EAQ+z/1pJ/CfqXevp7a0n+NCQvlxL+wt9LiWX/RRQNHb6lEYWWaKmo/e14tFgu
qJmj2SMY0HDtJXr5n6UENyTieso7xCawoCCA/20pcf9CqYY8gMoPmuRFv/gPDfRfbxkg0b/poG+8
dbRVlvfqf2a8jXoTWSmlPiTb0BJ//Y7fX+8i5Mgwm/O4YutL+CDb7Xo+b0wdJEcWVp/iUsepzDUM
m9gTajvmnn2IKWhdJz7krdIzi7PGVPm9gxFtO2aagrSlz+syksZ54xvwgBwcRdHcUEuBfdYesTtW
B/aAmOd8GExDvRjbOXYUwGeAgRQ96nioze1cbvhxEkRQTyjQwOdSH+Un0eoTvwSEmVmLY87osjOC
dgBOqEabpKwScoIPLCHCnbTSMgn1ZerPdDInV46h/dRM/7Grsm00411i336Y8BMCtAe1IAVwHc2R
R8nufRWzOdvMPkb1vvHWU6bC+7p+mibA9mNi7zsT1kQkHMav8RgV2da3qsuWktMWfcE9W6ddJMt1
PM57GcILSgmUhVUH4SYLYJP7GyKkYNiCMMY0jge+mddk7gRd4lwILXsItU0DhUAUxNUYefIYowuq
rREGRrKpAH1HjvzKTqFdFS0M5tQyf+hNE39B7VCu9dYGimeT1V5IwuC7OreIVASqNIZwgX14FsDN
91ORkbNRxtltqXDKV0Bsdas4y3xP22hdA2OoFjgtOv3ZagWBi/b3WDrHWNduZHFvA+uwiy2F9wu/
hZWWD8OTgnGD20tEt56hLoliOsoWkt8xnEADpET8BDTeMaYN1WFojc/MKE7cXn9m+u1tCQpcDtSz
rd4EHtQ513M5/VCun66tpjz4/dhjUBthW0z7rM3qtRuCMCe5AgBG8T1JuudI2Fezw1ziIEJLDwtW
mmjABqfhJ3xROtCiPNDrhaYzYNbXZ2tbiY6otTxfQ7ZPNyol7ivr6YQCvlHpVaqTO9JFfQ7YYj43
S1fsSKNKtlTdb5WTbxsaCnnKUSgMk2yvy+aSmgpRvnn9HHbGc1mJdTdNByvrjuD/ylXo011XxCev
wpaGOPlv112W/WgS+4ZI5Z/k04J4jFoMLgYcA2VtfUDY+kzty5ZwmAiDePBE+5ClzWUk9Tuh8Sew
+MHlmYy1aXKgwVu7ccP4UM31MXbKb02XzJRYIshqQn0Tff8ZDGSWBWPKbh7OTemre78CCUB1y9By
si5jM0jD9nvUtoG5cMV15y4hWvW6ps6wsiya2oDcjH0amc9ZbJnHWFP4zUY/pS8hSYvV8iPFsyc2
wRtVzMwdCkjTwZ/rVZ9cz9EZEdp858iDSLzVZOxDIEMg3r47k300Q47z3REL4WwQVzza0Zq6ncfL
D/IiwZVaFIdS7dC6BMUMfQmP9DSqr8bSAxk8OG0F78KQ92tyvyCTPlrNXTWCJSsMGNvFykz47bzy
kPOfBrFrcsyv8rH3nO8x/NEMYqmr84eoGcsaC4lO6ZSNvvw6tMMiz1VlpRmQKSiHrajipBEn4Mru
kBJw4JluPZyY07EHOS25TVNiP9tpT8rsVrDqpNkKF7knDn446vFXPS1/tTInEkNudKcR5ZVLugmk
KOp+4O4SESZHX9VGUUHxK6S7DydzAh3TWmF2RjEUOjzni8hc62w1AU31ccyPaiPrm5KFd6X7caLW
gOj7G7BIHCgw68jDmFaQXa256AH5p9TgVoRwePEuroX1CHYUvNkw6VLt4Fg5z5Ee6UmgyhSzcZP2
PatzOtettXLIOgOvoFIBR6vMawhFkZX264YuVbFpOy1PtzPfGxsnezeuZC2jEFx9a+nwH6y8up4R
aG3CRnm7OBfRl6JJVuGU88KTBqEbcQQIQ/TlRaiaAzbKtU0m1mdqJPlTg9gXYusVcnrtoiJN9r4K
sShST0hxMzrTnWUAjLMFmYCV8koSCcJPlo80PRm6774Qct/Ksbgy2p5Xh/KDsmXg+eO+NNURXIR/
rOftNDRBO2ZnrT1c0ChY+bh6C5iPDll3Xd/s+zTdRFnPja+uB4u4Ot/fZVCMFHYITQKEY6Wd9lhj
jaFsAzzEsE+Ki546JsWG9j5JEhAzfUgkc7LxQ+meD+SurYDjziIHs1OQ/+DE+yJx9wOAkhpIwnpM
E5R4brYlO3tVW6IKcm0gawc991GLc1QLw87qevuri3hzZY4WJ2TOptuZt+jgRN0nJ64CRSc2EMmx
meV6yGpgKz2vpFnHtw42eE9GW/z9d/QXyWRGJXgfTcQwjRP7T1OHmxaNNznW/IPI87NCZe0KWGoY
OHaIXG8I2ZWD0qo6ibK8+QGM5ycdPWOFqDPZx/0k1wYG+r0VTQjwXHejcuJGMLhv5Mi7Nw/5xiP0
6Xoopi0l4J+q085xE1KaaGBX6Zde/MUSU0PtOjkrGnndkmhMfToArLyaknSH+5qMRRy0nv8JKNa5
lPMtVS+wXdQQ10oVfHToo7cy2yGG37u6+qlP7bVrFflVycCLT3zXGMrbEPh93tvdpavoyajMBz/S
wQy698X4FA5XYbYwuVLN3w2FsV0ig/z5XDnFuiv7dc92iU+p13+v7PaTSFO4ePjTDu1oxButoBgQ
j9ZCMCZbeKofWnc8znE/X4ZasXdgT5071rSlJnLd2tFS+KYAo42Y2m2sWb1I7+f4iaz3TUEEASzI
AyUEA+8gEYNSHsMx/VLMejDBYyAFh89L3fkHo03PPMj6G5c7IN3ktiHDQXUAFViXR72g5FZFQSId
/wzY2E/Xgs0rtG+5qvYewSumNDbDiLUfSQwWNAQeNROgm7pslyXTJ2nW26mK1pFu7CO3+BKF6oLE
in0d8oKAk5m08kfaU4gpig36L6KCGDWpskfLbvcOCMo2LK+ynBOP0iNv69ljebDscWfV5F0043aI
/W9t5q5Fct2E5zGSFlmDrJ2IcvVYjEnToRkE+Ir9zQOe5U1IKGY7PNbAxuhP5J86qfMVvPJn3d8V
LfaoEO4UYR0jEDYoHxSZnUe9fuoL7dnPYj7951TL9B9JUZ2ZmRkQbwh/AbxE6O+6RHsgtzncEE1l
7srMKz5xOnw0CEC6452kbuzylatQUle2voty56eTWhu9ZUtT+wOrL3BXPpVjUMbqNombeqKYTHiI
LR81HAaAjoyNR/TQzq5EyB66XEeKpdAjJUqnvNlol0UKbsn/6hBKkZ01yU2RUDHq7QiKNji5ioyw
60FWj7aXXHYpoTc2VjSmmrskxeio8buzvuWToVdPdMPPZOtd+hmiIPK5wFymap9hGp6DCEUkGUis
YJtcNdsCL8LnIelLvrRfZQ7SIKqNaOMD1u3cHXXHJOj1S9HSNIGs4u3JjAgf0iGEG7zH3P95Lpyb
3MC6qFXii19/68FcdGa876uJyJ7QvUHEM6x1kMhWtGRDCUitLdaebeqE7pqKaAAMIBAp82fCUl85
l9RpdpE/N+sEGBF7okI9VCXJRxjzxfwMYAluIC9df26Nfbru6nHekmEOh8PUsoumHPJ1LcW9Unxi
DEkfkhL8l9ls5p9Jwv+zozRuWPFFyhzaqO7ab4eHGZI23K+jO9eH3A5hgJmIoo0smOpknU7RuYVV
o5fOlh7i2q4hmIocN2rhajczfJSVT0n0Ux7P98XSP9Smsxp/7KYMFWApWnNhYjxqoXOm3HBvAYJX
rVrnnpaDDfTPvTE+TxMfbwNCxdJ77IrxGTT5ZVze+J39LUyS5ePyuR4Jhyy8Tdh1mxTs4WYIlXNv
G6W2nx2qpY2guxKpvdNWZ0Y6X5hpZLD6D1wHpZykKzckjtwh07iCwLkdw3I9o2lcjRxcga7Uai+R
SqwazndBtGSI2+619LRdLARA0RakfOXsOT3EQdPKoHaifdOkgRQVeEPJzWtsp1rSoqY97OUHS+84
zBUeYa1tdu/zkY0XgoEZHqyhe2AjeOwIkN2GDVAu+rzHBDCMbjyitPIDiB/mVdkIQO/acWD9Csvi
mw9rnoiycDdPyaa1b/is3Nv8JSU6MmYtE7SYElRrbCKJiAs9yrF7zCwtcJLucpZGCg/W+Dmo5Ec0
6tsuSj91fnfexdRiYaR9Fs14AbKfd9vfTzwWJ9wTLMqO42vobhPFmUCwva1SYrd6fdOiKQgA6mGD
y8vHuur8T8gtWrDl3l4U7hjUeUcnRr+aE77IiVtPK/I023VkDY+OtL6WuTDWrp9cgvZ+qudko8ri
Ia5HslEKH1C38b1r/SCH5nxs+qsaZ1/oqn2taj3QtXo9SHHtubG6oz+9TVUOeMZkdypdeZPX3naY
3XplJcPPaEZdDFWsYonAOkOPuV7pPiuW3/UbYsaeKDXR9Jms72HsqFVlx9Cwx2KvZWO5xfP63+yd
yXLcSJZF/6X3kMEBOIZtBGIig6NIcdjASEnEPM/+9X3AzKwiKZloua9FL7oyU1BgcPf33r3n+mbQ
bcH8kNDkUnyYzpCf4tPnlGg9WU7BOuIBgwzl/NVV5nPYlDeU98Iic9dBHhJ4267vtwDgU79Nna1V
htdjX23BklyPSbgZDGdDh2xTAj8p2mbvjpAwguq+4uCeQdPvW2qkIlvX7qmXWdumy25BqhZtfkW0
OJMs6cBeZiJgdcsRZ1VBpUPhHI93fR84Zw10lFWn7OQxTV3iGEQwlUDfa1iqQ0+lcNk7XvQ9jGId
bmmcRT9Ds1dniZXAQ9bLQhx4o7RyA3adB8yBZBWVwCCjIQC6F7vGTSvIeNOF0o94hjoorLW1zkgC
BoKM7xl7gn7IHMZFzUzxHCh1Vuccca3KsdfMF8st5/mIipoXOAbR5NvOSOCf6lv2Cn0L6+Q5sCL4
oroeikOaC7L1ZD3taweibDMEj5oRFbc0+TQKutB4BmxU37WOcHaM6oatFzrxrggqsKGW2x6stC8v
KWEFfDdt3EMrltBjhoh7n9fmNopc89ZESTGumbRC/NfC2biWKkgk1y8pczQaTTcBWxmDMhRVjO0t
dNVwlf0+GwJO9Qyv2TTstDyytaT1zklU5o9Lm6NNu55ZdiQuCjsYT/LCjfOtPqbzjyWmZd3M9XRg
BSoPYRvNhwFFy4nqCmqPzlqXBLTQMIiN7ax7/UaPnOku9VR+kMgp7tvKIeJWIfHxe/6a1yTfji8B
5ylQxtLZFeYQ7HVcGRdTkM8/UulR9Oo55p+yWBLLSAL21k5CFVTyy8ojBKhoI8pK7boonFCRh+5O
4314CvvW3nlyTp9ZyIlgz6JNrQZ97+ouqmV2qumntaD+umGARmcQQHQz2t28nvrCOprmpFdktVvB
fnDLeK/XdLFzSvU2aXKWzMXYRv4E9W/NvJD9ECA/ap1tz80/ywssEXqoVete9NAeB2cA7Lj0FyuW
Etv8ShMmwJOu5LltdM7zZOTJjZ6n3C9k5MnO0yttWxkEFw5jVJ6WSWUec/STfi7001SLoVIqWy/A
6lj8MaNedleOVemPoYz6B/hgOmsq4KsrENcUJO6YZ88hYgMwli10JYPT7d6pOztdJXDma2uiiM1l
LH8UejbMq7g2R7jaxC0eaiYIp6CD0hNJj/sILqm579JxPiS9KU/huofNygk8WwO5bQRkWy8yFLeD
HZ7BX+K4XtbmHfVTyaiSTSbQnUMcF5suUAfp2VcC2QjDaO966ssnWK67uglORiKRd5EABGsj6uw4
cCCuOXQBtIPV3PZ0AEqndN01RoH5lPQzlpFgYPdfIWZKwPsU3s6Nx8GnkB9ubG00GHqbeG4c6vrC
tztHUnsUYN87TV8jZ6p21jJXAWjtBNclmYM7nbsyyxniON/ADoRZmCGL6Sl2wlELSAiLkm3jVsIH
RYeKy3XGJ7cr74bBE5eaPlmcA4rTzBzP0K0TI5YCh089L7kSSjlncCSvSytHGIAabGqHXWeqrt8T
rDeEYIp652yCx0V8eNYCDS+qx7QQy5c6Rt0hj5PWWptIxB3yV5r4tIZgQjZAypLK/L7ZVZP1LINu
HukSudNZKJHnrGZSwo6ckMWGWE26rblpEL8QD119IipQj33ZBTu78aZ0bVZF9SMzFD1P5dghTxRx
3RKUczXqHLUNg1qKw0g/PERVDiNK9Zli9YM1swJ/VAdEYSBBUHXR3BJsAyDN4c89CQjdY6jvELTp
WMM+McJDh8EbzQSg29Go3A3jcuPGtNRy9FDucBgtAWzPJIL7BPkZcoEkrdqzKQCh3RM2dDSqwGhY
QoS3NUcqRL4tJWiqdN2BpgxZEJSBRa9vhrBHpeAM/bOoexh3I9VwYjMa6+py49nDVovMXV+Px7I3
xmujy6nue1OfvjtZSZ4pcguNgjmVivrajQj31OoD5VX9k+FRtFVuSzqNGsIle0RGZ1MeTaeI9WiX
GEY0kFDTl+GJPZeXJCNVHH5IXb/KPNN4DKnBvFXdo5KkhrT42hL0aoIVO0mb4cJwwm9WX9+mJRFx
CAiuxABVu9AM268VQGMiC3e0OyxuL0D7UpBj5JhfO2OnmmB88NAMHjOTTlvmZCevceIInB5NoUX7
MWse7Dy5FFN3MwTihWVkPXIrOZZSh2vnQ+NUHCxKujXW6Nd6e+/ODv/KHNx3gcg28M1GJCYJ71JJ
Smppk6OCIIwjm8xCsO4QPI6182CU1lc6SWJH+Iq18jLzcpycmTDVckek4bpNQQwzr/zWgnH1Q2V1
V/SZLpnub2N6q4l+YyrhHCESPk+sfyJr6Pdq0qqPiATqKw1mH0swCgk18yAXUtl24EtyNayfDv06
MjC2kREYj8FcRis2AxuX5uDcxo29cVum971+A9vXWk2uezG1nBykl3/PLONct0oYuwHxEL27kM8T
WLZSL79L3pWKVdlHNXGhw4DbRHVAegmYdGf8mtlWB3muqK6BoLkY36ZjnRp3hTK/t5391CW3LdhV
naDXWA3mLnPuyowJBJJSek5djgE2BVIo5BO6N25i7NwiCTmbJ2iHBN6z1w5ruohqVeuCZkrSriqC
+0p6YzIsLwe6fHhP91NVbfipW8mKEDB9yTt9S938bZod9vXcGtaE/54ASM5XcQKZDR3ltUOuN23T
5mbs+4vA64k4SWh4od2LyeJbx5mhb+I5+xm1yFTczrke9DrZIyFyjvQb9qUbxqgyOOS5rrk1tSK4
BI9CfKXX/ER3C3a9JPGXBvE1SJR5ZaNd5RWRX20picSiuV3HjrfpdLFkTe2Z6Vj3fUnaYFp9y2zy
JGjT+0zKf45xMu6yqOp8dqZEv0D0od0yqS4OoxfY+c60tQc6B6d9Qa+azIlvrkGegjNNe31or+q5
/FH1PcmUwcgRrcxf2jChvaW/TIW4A5+S+CXQNd74BOQ40Mld4zKnp6NyO8Z0zWHtX4U6SkLaz+pM
i4N6m49hu7UyUoEd2+n9ujWXGOpHO8sOXgh2i30F8nZe3tCN11ZtDvzbjrtdM1nWup1bhkcMMw4S
a0dJ1s0CEpflWdnbpu+ltq9atChmoPu6qLlzwZqkLoKpRSbp5Uz3M0kPfjF4xCAp40wD6L2Cfz5e
Tb0ARaRTxUYgmGdVWkSeRDPylS7lFyqXPRepXJ1dBVXsElBh3DhGjVUMbfpjL6Nxr4+kU5tFSGCP
RxTFBQiHZDVgSAZKDe556n64TStJWkjbr7Ma0gc28umUcJBnRcz2g6VC9zxogz0uQqw5mk15Ui/j
kSRch1WNpPcE2W6wiQM3RiSXgRNPTb4Jt52POL21LeQZ38rKY9ATkKNIC3e9p6mmYUfbQ6MlxWDM
M+ezTooVVsyfButynaX3EXOYkvEQURfpHinQsqIFyMdLfRNFvTwzbL7TCpZ2a6U/EMFviUldCY55
K2cMtoAlb+umsw+QUdaWoFEtUnMDFJyHZHCmpo4LzNuYKKZVH5Hl63rdS9LW9yr1oiMxYv4cOmKV
N2wqnDBWJkySnYHQurOSkwL9VEvaeMdmvYqocMlzHx5lTQD1ECACRht7q0ZS35yYUKnkRCTOPskg
PaWcq7Be22W7x6qwkmlQH2N8qOejLjAoeyHDHIOl2tMD5TPSmIkrD8u1Hnssagk/kt5VWR3rXh2M
1s04tfZyL7xjgYp4b1VZimpD08gzsciYrtKbOcjvNHN6YYrFz1UXqCYwb1nLCSG692gw9X02+Wbe
cNQf9a/4w28nMmux3kcHizy5eQpOg0KcycaGQj9QyvfRaWyNJ2yMLT1gkZAivxSW0qx82FYcL5hu
JCkpjrHunWYCjaSh5F2rOt6ccSRCaZLihHHIjeZhgFry5GutfgiYbvsDOumzlF+yLSE1rlEIJitX
cm4zv5XJQzu+1C3DDo1XH9Qi+jAVy5+E4D423bRqHGuRDgoGWAUNX0wYt6U08xNZ8cEa4bk5qBvS
0J5KvXnQJ8YKeVBtejh2pBPUQ8Zjre2Z3NrI2iah6/oeFaYntJVh9toq4HjGsQFyL/rKFfkYV0Od
5Etw2ElCmF4QQv9GNFfr+mkXAu2vOlYH5dJqSEtimSPNIjxL30ixHe16SZ3ee8BjVy1S4zXyks6n
7D/Pp1z4mRRMuuLpZMI9u4tyy711UvrL0NoJXU+d9gJXxveeacfQartlxDlowABtI4j8OhJoZSv1
KJPyCsHtmE6bHLCCrzKLAiYrb2ruwlGlggVc2DeCkCEyG9jyFEiIVECd5Ubz3slBf7H178nQjM8d
88OtdFIufqnb+DXbMvDOQR1eNZLUBse8SF417lX+LTUCcthJNEzs4SvybWOvkNJ5Xv+EWnVOVrCG
v5k0ZJPapUnd2Ve6Ee5V56z413b0VBlqRBYTcrb2iXVcF9dQP0F58rGqJrklpgdk6mi+2GqLjtpA
jE8+hV9EIWr3ZAtXg8migWAoZ9g4TeKkDtV1wBHE0iPmzoxIwvwlhERARzte2agadxLD1Z6t5qJm
kXeqYme60q97woY8orOKJDgNx/zUrEkqAIXc4/PN9zgwDh5g3BVU0+w7GwrsWc+qtoXW7sqY7npL
ILPvGTX9GcZ4OljaCz6thUSrrqmFSCxjKEecluV3jVX6ZUa+nOGMN3SAaXf11R4V6UqIHxz893mk
nRUVtX3iZD/Cdjyzs+bOAqrBo/JAQF4yESIyuNoQ7DatUEP74VwfCw6F+V2GtUKQfUGviJ6a3cdE
iGRbU5GNGnciIHCx+j6a2XU78pXptn6w7I7mY3zqVQgGRHifQpFeV6J6yUvkCDMRQx1bCLFp8TIq
m2n6S8L7jCE+yyPxTG52Cc+kIQyltU71sO+JbETLMEQbrxjnR1vPm7tYdcNu1Gj+OTSFfM6M+27W
HkDEbgoY+ltLjj46kHHdJIr5a3pi5T+yJDgnq3jtzRD+h+kmskLf1cevpcAgYHQv9DqZZ+oBH1Yw
345uEj/2Q3E5U6yODQ3qatikg0Y55NanQLhPgQdeFuoh1NW6Qq2nV6jFMueKtt0O18yuD+LNoowx
eBcDs9lNguZd6RCCR726hS19yDrWJHNukXPFIPlxFw0D/4/bnbcVWzNETuQKF4wHDlUitlNpftdq
1v0QF3wx6MeGNd6rQVO0V4PRcs5E0lGEPemexGmZ33KiFkIGf571lfy8k27WT6JoOQpYY4Bh1KYC
1H23YEd0tXsNMxROFzL0nBH1z7wTJpFIoj0mZbBll/XdoW8PwiC4Zdjrbs4hkncvdnfdHH0nyXHV
lZibypJhC0lXrHGku9+09PLTMsh2vSW3wFbWzBCvjba+i4jD6tJwE+EMGWRU+2yQ0YsZssou0vzJ
Tg/U+KsmtzdKIWkKu/DQ2PMZTGi+LAP0bhre6dpwQvyWm+RXHDfHbcKUeMJIsMqxLzeEg1naTZeD
vBvCTYVBRlPUDSa1RSMYGxinPfK8ylYdAQYmXdyctD3+mrnR5CSk6NFaDvG+UCgBJosUDLUTAWLB
BGWVsldBlj/JzLobnPmCnlvmT/T27eJ0aOCbw7RWso6utJaEReY/87QhSJg+fVLNP42A0imYrZcp
KtaZ4kbJ6lr30q9KnnhF58+Z8TUuhvORoQkLe0NFVbWbyYu7TZKmyCLKHaNGnPswfdfK5c2e2R83
RZ2em1mtbluOpyyQEQ1X2ilWaJ3Iudi4PekqSqjvLQenuEm/epn66rbjPu5d5uS5d5Yotz7Wep+c
I0lSF+UwnU6G4qgT/HijqvuNVO2DQPRVqGYIQPlLdq8BbGyBTbzRoVbeoIK04NWA9SkvZoTSeMSK
Pv1ROE1GzsZIIzUuZuc4DRVQbYQZJLWPGaPezSd/k8VR/FYy5yzKuyWhGvLjIsL9IFWNUanbeSeK
FfK99skjtsYiFKMF1J4ReHdd55r2g7a9e5P1ZfvV7cxxy+CyhXyv7PTn61/mfxru/wN+/Oa5LKHo
f0eYnz/lRJhfPmVP/TvZ5fLv/yW7FKb1hWaka+kWTRycTf9RcAtToJ8EKEgbiGcIRuw/skv3C7Hn
gHRcXi0TIytSzb/124t6G6/IXywpAHSYbT9oLP+kuXwPRSH0HEIelNxFKr7oxH8BvTIqzUvW86MX
553PwZx4VouBL1ZAHIQV3ZXKnDfQe/LNm/vzmy+I2/HmtV0uLLk06hvPlfzMjxfWcRMw+h2bo7vM
fgab0RWpkMUe6UP4iZr7vWb870vRrQduswAbPrqTGfdGcz8WDYN1L1un3WBv0aXEn/ygVzX2fz/E
18sYSE/RsOLvtnja75eEmEF0r2d1f3RtjZBRquttq8vs1sHmctLF+ogmngpg0zWTu+mMhEnGZFuL
L9Lyxqd4ipA5WDjifGXUzU5TRtCtMWxXJSWDY1xAxiqZo1t2/KPy0nPet57AxG6eb8Uwt3eQXgju
iyPtwdHMbCVVjYUvnpKBZhfdFQS1aMOS3DBuGUjWD10onNMwmp5lm+hXDYJt3xgmNts50GtWNTOf
Hj0lsOX++bH/5lmYAE8XMiOyeugW72+SIdrcQK/QHdPR6bcebQo/6IGf/Pkq700Jr48CATFKYsH/
QcD58CjsRLc4HrrtUaro21DTzjrHHFzRQQla/8+XegUuf3jsyJUN27Y8E+iku7zob3aCtg9R4FZB
ewzmGC+xvjbC3KeW3ibzOkMKmjDikCsvJYIyJTZTNtt+6HbtTLeh6323uTR60laTA6GRP0PN2kSj
u8u9C7MFyG+cS1qjxOHi5DfRuH5zcccyigHVP6xH8yiayyE+0bt11V4HnIoi/dGK75LhpEWbVXBY
CMlR0dGJGfh6GgzU/VYbEuADO4FOb7Lv2uAiKeerNMXxFhwThR4nuZrtn0H3bVbJ6Rhfl323zcRJ
MCATFeeLxXu0twz1NgY5qqP9hH/5wq0MmiHXDUmUf765r0TDX24usBrwbC4GiI+4yJ5xDulunODK
KBboX4otkQg6MUzFzzhFDzRjljoaUZJtcy8sd1E3RBRy6XmM15ZJboTqOELWUDb0GPOADPGuv+f8
tx2snwPyV8KhLcXBlc5/0urxZZDQFzUTdTppwFW6CG4zupF47Y4UIJXsDqkjh1OPDhmW7bZGS1kL
v6mz4iuG2uqAFhvxRV7MO6OoosOf74XBZvBxxQTUClLfBRTE/WBLePuipYmhVwkk86NsXRLlFtkF
a9F8oiqFR5x54os3ImuPoFytkiE378O2MA4Fsw1aDZ5NYWTXdGYS4cumD9YaOKeV0AcPUmrSEzBb
lfspoGZy+jTfWFb62cP8cGb666sEDaQjW4bRAw7+/Q/QehIkOkd0R3TQFk7KkBol9CicqtnatC66
o4wG3OnoTqg1RX/nJMa8+/NN/M2uY/I6QWgRECKgN7z/K4wFQcepkfZHcikWGbSWIDlTckcYif3J
GvTbSy2GCdYfkx/9YQ0qrKiuia7saSGTcTFZs9jkRqo/RP0QffKZiN9dyzFo1EFlkfC3PlxLF7iw
Jc2jY1bp3TlKbNc3sZJfjUM3nnIzsAlECoTA2KRHHMvVpjbQVTHsnPdOVHN+7Ut7a3TIuZssN45/
vuevsKz3HzE4EnZFXeecIeFIvr/poVOqsUUWfQwR+mzaxaosbYAABDxW6ARHk1YCTSZspeZ9UMeI
wMck2EsU7tuCxKGdnY1qTyrKuOAn9XMEHcYnz+rXU5ADMwSSBwwP4o+WvIq3n5YVhJFtzGZ1LKeu
vM4xDm8i2JontmqKnQPN4oAEzT4Kk5DmP9+c5cm8uzfwC5nEg+vjyADDcvno3+wezAZFv2gxT2fq
6Y0zp4zOezf4t7suVCwseguvSticUT7wWarBw4I9wYzN9YbU8zzm3juFtv3zb/ll17VwArJO6zon
O5brDx+XHeo2kvBBneaz2JlV0+x7xdCD8Xbta6P862r/qzX+Tyz4pj95vPomBmLdvqs3lv/mr3rD
Nr/wqYEMo5OFJYvH/o/NS9pfGMGyAnMEe7WS8rb9Y/MS+heYZgvHx+M/fW/zMvQv0uBUu/i8oB0v
tdC/KDl+IZvhGAP0CCeIyIKlDvjwNqqEDTNNkaEVqSNOtNqZbu06wbZfLCdB1Y1kKoJ58JN6EUN0
pUqeRn10XmrO8Z9squ8/fJeUEEkdsvyqhSFKhfz+8yu8uSWZPZ4JiwzbvTRs5Tta3O8B4zvo7a2o
u0rdMPheI83+5Jt8/7UsmQI2ZDfHWB6EI0Dlvb80uSTkjJmq9D0t+uZ2YkkLn34mk7vF12B+crH3
y8zrxSQ/1Vvg0RaniA8Xq+bGlgSxVD4D2Zkop/6JSNn0k8319xdxIaXys3Tz4wEl4hgVZlKrfCOP
BSnJeDEUTt6vb1723xSOy9vx3xWTn7IYFXlSrGVwIJfy992KWbVDh/6tR2wylFdSU5gMwvrGc9TP
UKiHVFUHd8jJ5PU2f76uxcfx8cIk43EWXQpzYLDLP3+zVMNxbrSwo+8N3Artdg+HZt6mo1vfBS7y
nG2AbxGNc6k/mYugbtJKj+5sgLGtHsqAczu9MD+QYDJXZj26t/OseYyWcm+6i82hUjRwgAGsyB0k
DTWvjQFdK529tdtO5k3XuvxpTRQzchoQRzQAXIJDXczqfJ6kYxygxWYGggwo1quy0Yg+HXokZAev
bRyFA8Lq5dojme5bkZjfGm4ZVJ6mRxzFkdgh+zaRijZV1eLMmW3JCOmTu/fLzVsyShbUtQ73WLyu
CW9vnqxKLUWn4iMaS880nUjdJvacT67yyzflENEgccODPSMs8OM31cVTm4tOdD4VZu17HQcvpQfT
2poIdQdS+tnuvVSr799FYHhLLJZ0WHDlx2rWBhaD8aqhceIARwFpbzIKqDFEVgwC67SEAzUzev7z
rfzNj3xFjdmcomk+yg/HKc+LcPfajMmctL9smyrdd1GL38z0LosZHtCfr/bLR71sI5wp6dSwYhsL
fuDtW694OYZGuBzRIqqEvMHt0XvTZ3lNrylQ7+4kQVYYiSVrMGErHFLeX6YTFQQMFi5/lGnxCBHQ
kNh5K4QOdRm7N+5QHbW+sUNfhQZBCHPt5NsitrAmwb52bqDdyYu4RQf818//3ymDUwYL2GenjKci
fnp/zOA/+uuYoVlfoKCawKJprHGGey2m/rKTa8L5AnSYGpVvkMwv2pv/OWgYzhfEMR5pWZAVsDHY
/KO/O5vitU/K/0wZQztyWWH/xTHj/YsLflOwBFjk8cIkBvj5C/HT7qjT+/gxdkcMks4UrPqJ9fnN
PfnNZvS+8Pr7IvD/3MWvjnn9Y+GQ5w5alfBxdNNoX8wAI1okFCd6NdqffPW//TmevQCWgezRP3v/
gYSS9BRv9h7EnKXVSozecN1Bdk79P/+gXy9DRxhONDBHSrZfqOPKK4jqruW9WQ9YOeCi9TfljKz8
k/v2/ty13DcuA4qVUD0pwWh9WFWM2I1dtzbvVcR8KJGBeRe6Caqp3hC+F2lspo5Tgaqc808onL+7
MA0A0LpwPdjIPxz4Ug4ujMz0ezNPAt8UOSnEehuXa5USD2KnueFXIAzPZy2uP+HVvz+3/PWTAbFQ
5MEnRhGw7CVvd8AY8HEj1H1thCjlJtQSAf2zVsktqkxN33dmgfbaJrk825YSvfSmdKux+uQ1+vWF
NRDDG9x/Xlr2yQ9/C3uOq0xVxn2fRNaGM+hNXdFvT5Hw/+sLeRT7SyKTzbtEWf3+5yIsimYnMu/x
t9bboJf1BusNyKWJzPM/v7Kcmvmz/rt5cGvBT7j8z0C0HZvD54cdsbA1bdTr6FzNZpitZ4twaD8I
Jr4Tt6xybOMjoC0wecDljXkIThwvZLCh2zkisna2lYladtGetYCOJr/AxvscOKjHVuw45lM+dshc
QtE1BAAUSAl9m+zlcjPwjajVMCvDXRlN7Eow0HjuEEgUukMGLUX3CiBAxNYctOK7a7gWos+BtLuV
FQBJYFKdht1Kgwmbr4oaN/lOI9QGjqQp1JkrVX+MlZqnLdZLF69/3VdPhEsDCGw1cINXLoXDnWmn
CvooTb5yj6HKw4OdJCQsp8IcLqra7mt833TUUNJ7+Hs1OhFf7QFE2dowrK7aVDMK+HU+IvMiXSgv
f3DUSeQmg1w6HALLaG5m5Breyq4abEdZmmsO4OmwPVRBFelrhd4dO1EjK5uRAwaCEGqYwxk1YF48
yGkebhwodOapKmw0L3kaD4+RVkQ/wO5LdxU0MS2xxTJgB0+igcr83CMIuVaD1LrzobcDGI1T4wJC
FERBc2N3upZEaOw6w4wAD7hJZOo+USKmdoWwsEUihZOmaD2qKaepVXoJHShtAN3kRO56OPTwDHVC
I+u5aoZqZVVjga1RU1JrmoeqIvTAvDKU9SqFGGXeXid6wzQVukKGP+4rMNCym3aorxvMqGafdliB
QUzW+hZF6GBwhk5lVEkXT5IWltaAythRnXuTZ5y4Ixx5nEcFqcFOzMNfa4IQR/Jn0B5lpuXbRuhQ
TQyD2VsYm50eTnsGcMsKDlj7XFhtPWV6d5NNs0oJLUZD8qIaEz4evWEbM/wwdU0VgAQLi36+lEac
IHxOzcpskp2dzHLR2OU6cda3pMsnJZ72gHANuSrrCsGaZXKpGGAjKsbDkvUIHKSr9fw88vRUPx1o
IOs7/OLNyziXo1pJs3HPvMgOq0MpcvfObAao2p1lZz+TrDTCF0ZWvXXezhmZCk2NyfzCCAftonOJ
H9lNrHrRt9mNjHpNhrhu7JxmytVlUMrhim1BhhdTFVIKibogFrnsEmc3NEBjRjSHSnAzjHEq7yJD
VP0uUjaJ1B04RBvFtdegzJNLyZ4UoQATiJrm3k4xEa5y1Rbxhq7iIiIF32bsNDTb1XNIvw8zWWhO
ChmELfhXLUwBgGgoWsJ70IJDg1YWLcTtPHaDeYPCMQgu4o5Uwq0703O7T1DQmzcgSfXoh5cjoPve
4jFBEJPRDxM4p/rcKHHjCbrOuDgcDb2CXtsgFIIu8Tq8+WikTays3Ri4q7pthuQ2VXGDX4twcGe8
mc0SDueqLBd2BJwmQx41suF4lhH4zUIk9uVM1hVCCVvDqlCMQ3bVSjvFJoHO2UOkYuD0E9pgIXdO
WrvCYlsZxxEzesRwp8muhB1Nl32DF3A1NfTm/S6rYqIPZIAfF+KdeOlrbugWYm/krgtQ2RlmisVH
toT5tKt8HKIzZoxWu57BQ8Y7sonYYWPEfOnOmOzgKjSz6Vs7LXOyqVhKTiiIzGXwbrAN4eRFC0eP
frgJQkfellC4Ct8KczROXqmacTsQS0qnWgskntCCedA6gPd4FpZO/NDOIz6GJkqmS2FF0lx7lJwx
OqUABVVchAMTt0LmF5QZLO0CMsY36PnhI2M4VK0y1YIHHUXp9x6Q380kR3RzTmQkPyNAj2IdtXH7
aGu6flbVOCZ8YubScNX3nQ7SFov0Q8nja/xaJg4BSWaryZUjSu9RekWMLM9qilO0Zp29BvzZ3rUj
fJyZad5zZEAIZP8o6ucuL7UJQyhMmmoqynhHU3o8LyaBpSzVLL3fulPuDn5iqvhZOrlEdzln2Ox6
8ynJtYkRjzsXKOA6mJACS/tjNAnrtte18TsrFI7cso8912ebExBpnMZI1xXYEZhEugJPpCLnZQon
V60Ul+lXUw1fxq/0ZuQNzLxCQ6bY69eKxJuJizSIfSvOivQ8pMoAho2B0Lb8aIwqufLSDpKGALtb
QYUZ+RIBBK/y3pgtnxZEDZUhTMdzXbUjZhLDni9naRkvfZx2x1YbcBvwBEbfZmPFApv2RnbGpxOc
l/Chap8Am0CtC09NsGDoIOa+S15iv1Lskt6qTFyo0EVFsJg1TDEdIpWG32da3gaRW5E5rpxZYy00
MDTAV5jJqc+wLmD9VmP13IyyRfEkBp5LBzb9CXAnY77S5pixNecCfbNRO0W7UTqGBnwdFT4V/u0G
LaXbDukmzcv+GKWS5K48botkW2tBes8nU4jdGBRGtCbIKwewm3UjyZ9GJa9NQhD+zjD5X+lK6coJ
8A+la6me8ue47n++L135j/4qXS2d0hUUADWqgeeNuc8/HXJT/2JQmlBm0WYUJLbxT950yC3aPKSm
mssJ2jL58/5hKhr2FyaaaHkEYZrLNOdfdcjfH9L5Y2jE64TTmUShUYx9DO3SOYFpoWTdnnQ016FW
ymPeu8lVbbd8DG9uzW8q2A/dpNdrCVqq9FOZe6GZeH9OTwcHvHLGq+56Q4B5pnEH6OmYDL8jbR5O
TTcNP6tB3teYrz+PKKKF3wgwnyewHOffVEKcZlEgGjWuH3vs/AHgO7zCKP6kLPjND3MpYA2qPcMx
jddp9JurZI5p1YFk5YlCD/m+wxhgbXN86PFMFa7kgFAUn/UDf/PgaGrQyKKLteiqPhQiC77Jkd1C
Ve5nD63OnGPQIIxjWHVOH+7+9ZPjYkswmSCZzF1e4re3MQlYRA3SBUDCFRV+Fk/+AHZQ72ttqE76
uEHB+ecLLs/lv2UWUYnS8Ww4gYxvhMP386HzzgupD2VaQsQao1O9nXGtBdVp32NwS6R3zAv7NKrb
zZ8v+vFlWS5KRbeIebgmSYrvf2XUYYy3FwE8pDCsdTk5B21WZp+8LL9eBfUkTU6ST+k9IQV+f5Wh
rnJO5tm0qkU1nMcAQc7q1nn+80/5+HbQViFdjWJ4kbNwCPrw3k9z4aqqwSFWSdHcepjML1PDLrHO
9J9hUn9zKdrsfNAeYc+//p7WCpMoGUG2gypF2U1hRzRCbM7jPday/l/m4/Fi0JBlvULXgdyKFfL9
3Rvjss7BYCk8iG6wT7w5uIuqob9r6iQ8y8WM1shOPu29ffzAX69KWC2R4NxU62OHgbNUXVeoB1eZ
sLurePFoJa5XHE1KuzWpZ7r85P3/zUtCQxMIJssk0/qPSV0kANT/z96ZJMltrFt6K2V3/CADHI0D
ZmU1iD4jk9knmeQExmyIvnGHo91RraM2Vh+o++4TqVtScf5mklJkZEQAcPfzn/Od0K4asjyxCvdR
5sanUM6/2Af2/cME+IvQx/MRTeCn2zrzPWvKKsZBrmjZrhA92E3R33Y//5sPb1Vf0fpwfa7GkR+/
srgkmbTY3bIZtVDHpvCta6wX8iwyqb6lfa1u//ra//OzI4zQnHh+rG/MCdfP9g9P45meiKpp1Xpo
XE58ysMmXBArGvxYbeXc5CFDFKOdvymm+Te3wTrvRHXDlMBC8NMdBwNZVLqeFqx2M7gvWpIODaLk
KbaW/umv3+CfLo71GSVW9yd1Xdiz1l/lD29QEdHqSSMTVg7d7sO4JPmxrlX+q5dgSL0m/UsIXavk
tY72//gqi8U23oPmuynmbK6YFVrTrkXQePjFN7M+pWzEO29dobkaf3wZIkmcEwyTyznAfhqMYDpr
LbpffTP0vH53AKwLdCB/Hi3hpTSQyrnII5XDaxhi0D1NLXd//V7+dA2sIzKmS/76JFxN1j++l9l3
xAAehi/GC60ztQ4LcBqPqqKgyw9//VJ/uga+v9Q6dGBDRcXkTxo9g4Bspqzb22g/JfI3V73tXcwt
cOT9X7/Q+kD9YSWGEMKGZY0fREzQf55z6iGEZoArGExsEDs802cjT5lXEfoWch6XLf16xbwNlCxX
gXECoxOOHIp++f2uXWpc975j8xXKnz5a7lc3TzIQB/k0TMl5jqHQH4Vbtc3fvN8/f4cBzrb16cFG
ldf56T624hymgM+4uJya+pBSXAGTYelPiduKx7/+aP/8HWLLCHC5oJGzy/m5pzNYHF9ROhTSA7a0
N5Lc/6kpgCL88qtgxuKQsY6peNavb/gPT4u5TgLCZuRz87BOYOi63abux/RvPrboJ2MgJkfOMBiA
eEf4wQWemx9fx8/AKQ8QdrfQY0AOlKxfZInGVL3J0MT6s4WSQ54OTAr5bpO1cQCvQpO4AatWpPVD
oMF+HmBeKB6floUdXIvJgvEaV4V9lRXV8oYjFp4GjJVCv9MpBCPcA2ABxCTrbP2QuN0gDzGrsd5j
/JmI5TuJU+izPcVLTBtP6lJGfO6iQZoYDusw+8jHTVp4Eapsn8zhhRJ5lN3l6eQNB3yECfFx1jM1
3PlTDBIr58fefqnr3rmTMgOn6WCTHTaS4TFYotyf5ZGeKrDCIAXaj/Du7KPbDAyRFe+uvYm9yJKf
qfuYyw92V2GWIC27pqyHIIZnBbs/OhVZ5NS3S+Q388XUIb7eWbGXqYPTWdN0xX57rpDwZT/5qG55
Gx2HeqwwmHqOiFlTC7+RezOJzL9vuilOD8zrQ2/rojp7d0Xl64zK+Fjd5eA9GA5kDGjgLHVIrAUc
32ZDWVHrH3q/E/WzoAbKPjcGEP2TwEWJxRuZNSu/ktUN0n0b1rSaL4mbpph7kRypngmVOWlvkBW7
W7IeGwjXyZciH0Ogi3oS8HZIezzZaWYtF2HUWqTT5xxahxaU7d1ifwyeUGmhiQItIfA3aOl+W7oB
5GHptkuERi0bzbc2zFrvqOpJV7ZEn94lfSGbbSVTkrxBU2BIByVgibvUGtBkrCogaunSZgnNpgym
kVBmVZrrIrWD6Fy3orztVe8GjzOMqPmiA07rxzzMqjGq9ijNOaLgbJcJJnpsz6n1Euaoze52cSlK
u4YKW2n865bv7lsL8fYtq2gc0e4cxkiWJZjtGkLIsPF4VtM9Bm5XuAfkNaMfWgNF5WVmqIH/u67t
EC8RgW4D0bEIIkskuy5ubID3daUSOewTRZZX7igcsoc3wNukG7xQld17j6utpUKqIDacHLzZda5t
gDjpuWuJXuwHHTjqxC/RvRY20uQxjmR2C3pVfbO6AGw/qWtjEbqN5NQTZ62r5lY5lmM8jnyuO7yu
TQB8q722IusimpZgeLHHStTHhEZlODYReA6o4z5FIuCSgWlEuQaapW0IBhB1A2u60ENWyu2SZiq5
o3yGijzHREP0YTJp2x3ThIkQ/jhiqinTZvu16giFbkMmMZdmSez5qpyo7CFQho544aaFY+9nbp5x
V4IBuDajmySXUx+a8j4smwBKWpULsafcSIk9iMOEKqd1EIETOyZ05MTFQHg3J2qxV25REWTNY+gT
PElZwaYeZh7owmhhS9LEwc1apvNxBmEzAJCzlLf3SMMzxZNpWuwZtg3NyYgMMK+B9gfmpGtVTAZi
SNYaKVm8E7bO2ACnJaO/tmo85+QTExo/+4WnuouUE090yixduZdtVyXebR8lY/CJVtY+u2cmVrcX
QUgs+SiakeDMQiOPfyD9GH1Svsk+2G1kkZIo8+Ydj2+XQBlT8NoX4zGAKGIg1fsx8cLyQemw5Ohk
N876BfXjV49JAE3ARZM+NmNeYtBf2eMI2aK+Bn0HMLGnYQbrdtK4OQEFzHIMMDnwn8YiBXdcdykT
xYi78bmRFpg6CzbSXdfrmmHQVFrXxVwo4AYcC5gchiSZXTHw1KjrDixBWgFKaAvVOiRZwkkfkyn2
OyhAYd7ezLFA72ZAT9VDl2lKMzPXCsN96+ckY03NrA6wYKv0tgHnGT8n7Go4ujeE8a9cUFT6GudC
dkEmfAUUOD5J1FmKrCaP1MN7q/sl+hyULJxbEYZjgOVzTpHtHSgGl5KZ1UDqNIV1pfqwsq4CZYOX
DuuyDM5o9J1P0MEG0MgiTrzGNjUzfU/0Zj7Yw+DAtI+NHMjKuPCznWgmmpwAFVvOKXeLc9BWbsO9
6OvJnKFUoW4DRvApS5o7N79QNtl1OP5lLp4M2ne6m6SXRGebpZy4HI1+ZGcQhdijBHOkDi5lBMG+
EK184bGm7A9BIxPAjuB9VtGdeEqbxX5BPqfx5JeBcSs4fKuyicL2CeBdvskGvSMFSAGbaeGdjElP
NLn1QA1v/aHxl32kveR5jh2ktHkaC3sbO8OYbZaWUA6++rEhZj0hrW8Xp2VT2EaBfm8sug8J9M3l
uOWCCtjjR+54moYO4NswM43bNGPhJwfDGvAlo8PoIXcyjxmxFXArlqW2blorhgUi2nwYNyVGWRyf
zJzzc1kIS+/myMqYmzUeGAKZUv21G9RESwBSY/5NrNHkrYmckQxzX80vYQvGAiC+O4b7QqueZzsQ
KmsDAYSmg6h1un4v7FKUJ7tq17GoGDivDhgVt8CsSgEsdohinshD8Ck0lGdfZFVtUaeQOlQ2NfVI
sEM22XyH6jfX26Br7ZJNjNWGYDXy8tLgWA2hEHTeR7kMDAiqzuFg2iWMwHfu0DOoqop4xBfcwp9L
F1oC+X1S32FitHZAKbl2EFKUFs1bWS4VjgJIE8uGoGDzLFj6uOUhJFGlqLQEbO4r9y2VmoZOgg/I
Wt2AIXLDxFGJTVENyqJEgMUAmlsOXDJbivrrDBgBholL+98QRtA1mlLQcG3rnLG4lYOtDupc7mUy
dPLapU6QYH4UTiEbpFJtEUlW7nlPQEDsWyr98gNktVjdJiT9kps5Ldtoa5KwAqmuv/PVmbfCWic8
BrBB2nWTfii+Q9lLNebTg/jObW8IJOfXHvGp4Yj5NZ+gW3hcO1U6B84lUL2ouGzZS5jHOo8E5L3k
O0uezuykheqWdiQIIHpCoV8O1XciPU0fjUmuxHdkvR7ZKrC+CiUZ/WkW0mAz4P3wmFhZzO++sG0R
zU6DcGP4rcY43nlW1Z8yFsTuOAQJCMmM0kT4MWWFwSHhcEgjX90DLQsauAlbaPh4caw56c+6DDFp
1JV2UIXJwt6FfaYiOLwRmE9MFllx0HFAUfoCCAq/dubqFtCOdodNqnLBx6/4CPZ8M/7ZdG7XgQow
5Z1tNfhDAu0vn5oUhBV7cFBoIJW1d08ebaBhrHAhevCEukpi18u3CTZts3WTwGKFgi6p96OJo+G5
T4T7PHO25XITlO8dgKSAOYxgKZrDQC1cAmswWsRWQgl0VRK8ofUHwaaZ5p5JrO2q2xQTOiBpfvOW
ByBL4+pWta5tTWaHS76O+fWaGYl8QFNI9jAK8ufYTnmCWBZ8SnBxbBI3jKkwTVRODsSERX3EBG0J
2EmiohVOl/H4SeUhY/dkFJRMAssIHsG7lOUeuGcPLq4soD+XTZUBelkSPexnEeqB9g84eIR7VP3o
W4Ih7jxYvjmw7ZO3AS0i9sYtSxAk4FLyZyEynW9Dn0qiTRiW9Smo23jm1RnObFQ/hffOmFvVjp43
uFrM6HCYpaka3ksjAmASUAUFl0zeaRzZveS/uNJ87HoQEE2hkUwXoi021mt//FaHc/spwEVx8uKY
vZRdOCtZ1KmbbpuAh7qa5cr397VFyM42Bl9slSOC4r2WLRUvHIe+jpaR2F/AT+5FkpfBfqIx6Xbi
Sdc+RZlWAS2kEux02s9QxhWOOQw/0rYOOsUbcMA9Q9eShH5KaXRTU9I5CMWqB6pmuevrHAcRxbre
lbSGJDmnKzIM9rG0n9pQxPDJdTHcLMpzb6eup0MwTD3rPsvx2O0DmyB0lJJQU/bg9Rvjr15lv2ib
F3plIa7BgZrYYhclh2ERKLD9fUrDReXQpbguB3F8FNSWTBd5wEHjDs1jfE9g/X0r28H3d5XVsXpm
fiEAwDhTDfKbVjKWXE9P3baOh3llPCW+4Rgs53qBIt7qmsc0l0+Td5eSp0302ZqXSt8VtoXpYWPS
op8PlA/bxZNbVzXxkFbMCb7uyAV+cpPWVsldabV2p9SWDRA/kXYsP9IlujyNkttrRSL7w6Fv3RLa
iPF9YpL58OhxFCQgyymU+r4F6h+XUj6bLW6fMDzMFlCRaWHTDvmGQsANd2vGRWdTdYbRSXgmfYdK
33l0j4QLMK+ufyO9kg5bSOAAJMMQmuamtRROIrdKVuSVKmpqhuI0JbkahjQ01FUQr7hzdsAL1a0f
m8y1Pw45T+9tE5a0WEey7OHt1G6xV+VkX9egByu+hxZMIJip6i3p4yY64kQvnlu/pLrYmLo8FC3p
/W0glugZgKHV3oKAxc6yIZ7ity99xkHusawYkn3hsyWkSDWhotRoYutNuVAfPKW0QUJWG+Aybhi1
m2xHOnwY6BtaFhJlsvcfvUD003FiKwhff0BNiO4s5Iz8Ei54KKEHY18gMNxh3xKVenUY9fNsg+oI
0dH0sc9BuZiGPWITG/LGeNiItGo5KQzd5J/8cSmpQmS/SeGaMy2Py2L1X5Ig6txNU9gO8EY/+FDP
/CVblRmWimwMho9jRpUpN4dN1yZXHHsH5FP8MyGmF0BMEg1tgzwMbk9RolIeFcTeYhPQEfBKu+XC
k48p7bQJ/Bz7R29kdwZz19O+nUZYPNiA4pkcKZv4ao2pzq5Gv4EZlc+hpH7T9WN4+a1NKLqrsJc6
5E2va8Lv0V40ivSIXtR0vxhcYMelpg6U07NlZUdkP5g27G4lXRXLGJykHP0BLQLheePj+VHXYLtA
hWVhGdD9WAEmqnXYgCQN2pbKXb8Sj1YTUF9M/zuOhg7EAHu3MteXWYUBeicXK//Ilm9mA5qyhgJf
97n51UgD8FZ7dQU7wDgAQosw6uV26D39KpuESirs1gM6j8RZcqTh1LQ7rkseh80EDHBPBXaU7MoE
6j/gyaz8osAZYoeePbbZi72UT1QMLDcQQKd3XamFu3zKtDmP7TC8cV0m7p4eMpl9W+aiVkebvbF1
jh3YTJveLCnzaWII5SnUvamPoYxYOZUT9u6BU69tU6npgZGo3bxQe22b5WVSGc+dHhbTbRmvlhqK
iTX9HQFlc86Q6VDTQFPMVvzBmkPIxA8wIjzuL9XP+XFs2ZL013YbzmJXqAVXcrNwUn1FOMgranOC
wdkm2ukI8icAwZONyjmrPxZs46AntKMIrOfSs7P0gaGihBUZt0vBfZr6dtndl24JitkPJgYuqhiz
9kMYB+O3cSosIu3AjHhOC0qytSw4r2QyyK6KJYzffUzZ39jc9p9JdKbiE6irvvyWT+y+D4FkC71x
gkY4F3PX5s0DrrBWHUUZmpQuB4bVqAAq/2QSc18X81r3MBhn7RHRl3hl2OxSHcixyIcH3vrixOf8
hTTNFZTbGwqkvnHeLXZpK9/qUkyf8yjsaBZOIlo8xnO3bjmt1jmG1WS2YD2E95qE3pxe/sd/kXJS
bUFko8vZurWCmmoDX+Q9iySI/nybW535jCyBu28m48zv3Y3+zX+EzRRrzfGPA3qdwFBqaEhmUJT3
N1HvOg+czBzQz31KZ9AM8OGW8mb4N2y0iqe/Vmx/lqBDLNtMRAjrOY7tEoj5UUmto8HnygwsDiA5
Ngkkyu3UxtGus/Fs/fVL/SxBczBk7sIMifE+Xv+fc7T+5E5mNRVtHBjYHxKWwZ1n5ukXR968CiMR
mDSrmQVHzU/ifUeawTRpDnnLk/rMIai+wtji/s2rfLdZ/HFUwctE4F1w8KLce8L5aTbcJWDdhMFQ
RQFJGdPbzqoDydqr1Z6Wyfk6M154PUob4F2RKOspZMH7ZgfwFP5mWPHvvkDc6Aju68DTkz/9IoMf
e45l8QWyUe63o5F0R9mdzT0BR//7F/jfzqt/MBH5w7X8JwzSdZa86x9MV+v//7vpyqF9kgEOrCOy
k4SFVpfA73Eh+zcuP6It7HPWRK4rbcYU/3RdCcLMDrNOhmqrE1muqcz/jAs5vwVYsbD4uOBnvzO4
fiEuBDXrh6Ea1wXBDBsfgx1xU3CHrz//w0yGrficJQCz46QUw2WVLw2dp/ZC+fuIwf0NCw5qVddD
dz9Z7Qz3uumUsc9u1cTW0WXWjo5dDDOWcyuiqS9mf+W9peGcqdsxdDlr5ZCOjpRI1svOG1X8qWzR
uBCZpvqVhp/0pcNhQINh7YSc1ss2RaxQ7rm3dZO8jNickytLOMs5FKY58jSH6comWl7ONkD7Q8ya
PSEgVsQ9/T2G7Ty6QDho9YfZaPrCQHmbJxjIwbChOBytR+S1WvZLlzIJ8ZM6Xb7NSwuwLGBfDs29
yNsTwH+ZM1KIZLKfoOSiguSMGezjjM1Fb5QPGvO9Rv1W9QHFefAwHfdNKFnwxzryTnjfjUtHRTzF
uGzF3GxKf3bd64BODWcbDz2q5aaiLZiqu0GjQErLj9969lSfVDGP80bNca0284p86Ydh6AjMhMP9
LBN8k7aamQDYbDNvi55GqR1oUgAOjcfhaBJK6U3bZ+gCxrbhrXOchtSSt+K+xdJ5MMQULrGzx4iW
c/k8O5YrN6R682sAjKG9dbFxvzaDV4xbM9XpQ9S17qaaigjWoxbDrkL9+EI1e5vT8xfBXHearIo3
dqv1RQzBtQJeKzgtpLNN3SKWWO+aYoaupfuBnOzOy/vPzjiC2R3YE3UiBQY9kyvIGoYQOhXBfdZ6
7asnorWWip0UFFSnfp5Zr08Q66OakY1cPi6UA7xhCY8cGp3GYGUM26jxtF46/dbJKeoNnVQ8VG4/
2Ctju1niE45nPitOANCSMU4kzWM5GMz/ZIglm2qlp+KqSpoxBKJrwgnRxA9ml1qbJOjcr0y3q8jZ
YIPslmts48V8oAyBI4rOAr5YSyxOud4XBQ0indc8LrOfX3pKRzu/CK6GZvqwwBXuGwaGEdh4aFOq
3KRlRsUwkKMavPJGZ36/s1Vk9lPYX5XdaOPpLuuX3CeLotFEwiSxd31rM3iaZPg66hbA0wRZFxtB
s3HYK5+KkQ2J9qdjIiiWStNyoCdyQgFNrY+mtD8WXuweG88ga49FsSnntjzakLumNto5I3qP4T2f
5rJlGyI/xra7b+rs1IX0UAoBM7KYnRzFXk97aLRv3VQ/U7L0ooLyMmugPU4B057RC99Bzb5ZiPvY
om45yIqHGr1l641LtzaQce9Dro055+zcGYGfKpZyV47yDeGNEyLC7gZ3eEImzN4VPnu5sHc4y0/5
No2tDoUdmvdixuxl4Pu+hDt8DKrkKuoUF83oA2Zvkk8GNH8UJV88JR/Gdag3sjWPfBPvlAclZrD6
61bmyec2re6ECC/wKrqn3MlBI/X6vEiqSExr3SQpvq64/JQmZBcooq9p0rNXAdmOnwDoBvdd2z75
7fjZqswNYSKGFebS5lRFUWpPo0FTPfFUV6jrpqGUDJ94M4J8ZyLKw2KS08w5ILjPR8745TBAX0mm
YAMHYdWX+wFxxxN7hEfc3lkNaXmwif23AU2CtF+IrW7L7BAGdBnUom9BS5svbqbpwvaDN6aCxQeF
t++aitHbpB5o4RqQmJw4iK7IWPCJSNp8Z6BK13YdaNoMfA5tDsBYOFONa2+i1CvuTGROmFaR1xr/
ooNVmU/x5zTwXupIlds2RzEqvemTmWJacCcKQZPF9veB26Uf8P9vVWHiPdCb/JQMKGhMJXc9GaKV
x8yoI3M/uFmkLxNG3edeov4RPGiJIw6XIQxy2bOvhXl/XbRZuuvl8kq68b5il3wOhlIfRzk+l2VS
PeiGUt5ynKhgAkQH11aIkxObk3CG6TrUJTxcmaGy2PYuc9WVmTw4dFWz7wor/5yN7pF5wks19h6F
LN5NWXU7/Fkc35j273PlRAB4s3AHZKvlTK6fuql/q8DcFkV2WbdorWruP1aN+7kLkdR52FjXE76r
DZdcuTUW7U8ZfYuZmJ4MyZqD7Tlne1w+NOuDfiyPkioopllMKwpcCCl3FIPl+Jh53rHoneYUpN3B
NMOwJad0bPxoV84WV6eyUKooO7Sr8ww53HXURbfY1sVQe3c836prufCeTUgOJc+QMHy/feOM9eTb
9TfRzefAS/czm87d1DRXiKnRUZOxPSy1dUcQJNnISHOvT9ZFRcVzO3TmJYXdT8PmtMVVCQBY+Fge
GIMgaarXpplvq5JShaQ1rzIBthGmWX3p6czCgrO2OHTiUNjJ/dJH+Bi6APpY9GZNy40xpXfX5P45
GOWHxQlzFIgwDqv6xNJeZHT7ipLHHbZGo77Zxi4eTcPFSL0IE1Bvkw8230BEuOXgQkwpNw0aYvM6
UYHBQTKVbreNUrM4H72UekviNWASCDkIrqlD1xhFGYiLnA521QhH1/vF+e5BTKTbt7toCbN1HRuZ
d8rHkK7g8cpUKr+AblJZ/rY2vZ8FdyKsGkZftsWK03wTTi+b6gLOSS6WfQ/OlTBajNjmbLOUU80u
55ft2Dlx1BOXmTMmyxfPVmailBXTXugcJ7uISnF0KaX282PsNmKqjx0yK61vwM1OzL8G8cSXJ5rh
ek4s+2wjztxOlDbddV1mvyib+2jXslYINBQgvdODlj5chpO0CNdsqmpwD/SWLYn/qRgp70R8L+jJ
JIPENXRXCu5Da99YLjyJCy+HEcOEY5I+4ukCzaPdWbbXJtUzrbjEEMOmebKdaiytm8zWWedc9CHA
r6ku4XDt0tyE24WFzxf1Qk01coOnpqscH0a1deNMpd49kQSUnMyvpk1RwMHPjzDs1xpOFwHmKKJ8
KdIt9soSCAk05pmsld0rjHmUJlRqx8xEYt/HWFL77ibmsE6fY4NQiqpbuf4WRL7kuVAsLDTXKQfr
jkpLW/OQ1aSW7+ZqnuXW7VR1nAxS9dqf1mWfa0d/MSwE2ZOTdI18mBzQbReAWhCKM48Ldc8W6lZb
fc56ArVS6kOsDfPuznJp4yaMx6xvzJaRhr1NTtdWPRw7Mkr4aAX2DVQJ7cf9OzHTObsdi3Ayz6Yh
MXZBDeYU71LkMpjIEx+659Fau7OaEg0wZJIaHMC+j/nNEq5eqn1G3bY8GKLxmzrDTXgsxorkbi6H
fPrELAlGYuUnMDS7wNEMbVqAKdkQKe86HShg2WTlnI3HeiqpxDJRbhD8Sis4AQ1VFJfBV7S5vWnG
w15Al6hVRSygGHbQ2qhdo6AqZUez406vql3rRmuxr0XAI6FYncG6YgyBQpjON3pOaixRDG/KC6et
hfcxHRFBcQ5p4vwtCcVoP8m0afjQBvrDE5fg1NiAjVHzQhu2tgL97IS06wpE2k0XFuW5MoLOIBqK
Kd9ol0+g59vPfZkzwWLBgoWT7afOF8exyGOwd1bSMb+q+p2bTlQJ5Z2/5XRgXU2RbC6CoPCuiqEf
T4s3jRdWJ9V9U/K082er9+lfHHeGjxs22iLpPQ3FSTLQONshjy3epbWPUga3SO2w7akuK06BIkcS
LklxGZZ9tZVx2R3cLGgeu9Iy284Oyy0xbe8DNqqSEhlJR3mKRplP0ob5kehv9azYJUr2+O8l7arf
dEv+eoPFHs9Pz3B9I7jLrym5z/dOhReCtqxlh77OqcFpwp59DxVtqazyAz47+2X2s5WvzWPklM+M
1CplrqM41eu68tIS89l09DjSX6tC7DZB8cKZFWOVtqjRawpa2qcGD0zHWnmhM3s6UD7yQkRnvNBF
NZ98HdG4i5WKdG8/UQiV8GC0kiK4QBCzD7MaQgbX9TPLTkl/ytQ+0+tImSmy+7Zq4/Rja1fTLizN
ZdQDaXYZQ9MN1nI8kX3gHCIywVjNBnf4FHWx3uk5o6KUI9Q2nAPvNCnz3oUqOay9rnfjqG6reqiu
kozLngYOuS1C1vJiKfGNVJLCsrKKxE6Mynuasv4pHr30Irc9i86f4OAlksrVZAj2SWs7Zyeh+j1X
WfZa6fUgK6uGCjgHv13vUPCTd1hZ0EQ3YvRAl3pD+4l3whZ1ps7x2FQDNcscKCkMdpbrseraiz7W
kjc+0LUrZiZNmTTF76LPfysx/0Ct+Csl5v7//O++zpr6BzFm/SO/izG+/xvCHJqmDwWDkaKH4vK7
GMNPBIILOg1AE4SyAF3wn1qMBQcO4WalupCpQidZsS7/SsA5v4HUQD1xSYAwyHPdX4G3fOdQ/EE2
FPxKATPqNU63WovFqpH+QYwR4WKCfL3Aa1mk1rUci7HZwuzsrB3Gw0AeSI05lBlVcDwIeUYD9XiC
UOeloz2Pg2EdLGrvxqyYR4tjJ5LjUkew/yfBfTYok5dn6VjE3lo/ZfcUKiKxlHOwQO46coPkgTmG
32K8siiFSaO1NpocCwttJfVb4uWQuyrcifcGnUTz0GfgRi4pYj+XjX138hKolvQTtM8dxd2viZVJ
hqq6eft1ofGmfa8fjH5/Nx++tv9zvTNeG3huGYbe//Xjv8IF/+eNswp3P/zLvjaZme/6dz3fv/N4
44/yFyXvzfp//v/+8J9E9Me5hYj+2vQ16dj7dywRP16FK2Tv/x3ePH+t/8eHr/P7n//M71euJX9D
PoRFCGvSJRpG+Oc/L10r+g32KeFNNh2Y4lei1L+uXQlpPbD5g3CFpC1R8v916UquagjoJBAAwv5S
bnMVN//gy/c9m6ufGChqNxE52/15SJAxuOyUZYEUDgBekGaYkwv2u96hYwR6SssY00syZM2w15bu
r1Xi99mlvdAdvsHQymmZGWA2b3CD4K8yyneTTWpG+sotL6VKBG5j9gk0Bq0tTSbHL6WTZvKwRuRW
brPNDmFycMRiiU56PBPMd2g9XGxm5K2LkSKbvjmXbLvmyaHP0SXZwRIjsyPjLcjAtdfWX/PFgBOx
47x/wA6wM+SkSdBnnf00epyljgOzx8vRshfN3sGaD92iMP1YdTG6+0p36XlkXPoqRozEftBV21yQ
C6CucRq2REn6j4BcnGqXJkod6UJj7cS0UR7ryDwSk68gKQhW7kml+C2CghIZZLV97sj4sKSW8xV+
DksQUdhiM6tOfJ3a3Hyh6b49NaOnmFtW/8zR/ff68Q9ot391G96PX+u3r39cPb7/gd/vQZc7JkIl
x8mLKg9ni/vg99VDhOSgUcJXQgbxJEjV/7oDLec38oieB2AUMRzt2+Pu/NfqQSCbv40oHxOCtSLh
19Bf34c5/7V8+KxsRDiIP3AbcgWRAftx+WgGjComkg+mSJGLsggLi40L7kK1o/4ohIE3HQWcgYKw
uauXOfwwOv70YtcG3z/BWmB3VQGI18VIbobps5ji8WHGQPfoN2576EcM6T5W0I/L7DyyDi1PnF4Z
CKZdcheX/XLpGdSfdLYmODBDMh9wqvr7Oi/Mhcu4bSsHU17hZgrZuHPK2ZgSm/Ih55lg71rhx3uF
yPJchEjcnJg4x+2yWvpf/Io6tx2+CxFsS7SlGwz64WWufA1DBKTAOejHCHejCvAPU5SICFqRdqG5
vFyr1ryR1ZNjMjW/HkV/G8CGWEx947V3lVsH6YWx+/4jh6OMpIA3e3fVWMgjv0r3oYppUFNN7Nx6
zAi2xsOr3Mw+DugJi/2mqI3DPMCesg2OpJ1pnXPXNzVH9uyaVIJ9SWhtV9ntdDvK58jtb02Wb+bc
wl2h1DflfvFTa7yjEO08dOGLLuYrF75CXF2CFDqPg3mSlb31ix7TyESHEbkSO43fLLxxZ6XH5xa8
5kXfDuJGe+HWY8ew0W6HIz8PXoQ9hVccv858VDe4nx6mSLV7byAGrkbaluM0eclzym/SNnxlIq23
qS+nr3Zl3jCFYjdE7/48+d1nLIEXo7DOlcY/niZxeT86WAV8NTVvtR08BLX+BpfmiSHqQ+zbp3nA
S6P1oYMOirLNP3FQ93Z95nqkDjL+6iVu9CFvwxYDHGBsbXn3QVs96spRV7kYv/ruPANIiU9q4FHc
UiEFv3s5DjCgxKXb5/RHNBkGu5GQuyv8hDKkEY9nPOr/y9557caRpdn6VQZ9H4Xw5uLcZERaOtGI
KuomQKmk8H6HffrzbYo1zUxqmKgDDDAHmJvurq5SZbjt/n+tb6k/8fv6ja6sTDo4GbnZU6wjbUGG
Sml+ayGPS4Z+3xgifRxN4mcn4mqyuKX4+ueAmrr/CwjufRs5QVQ+oWaHHSoG1E1dMXOom91OXzc1
BJhJMRFCc3bCNWNZbYh8TDFo1qON6g8lVglU+0ZTDJcaertnRXXKT90QkU6KDHRvge6hu1FrM9nv
E4JY8i6DJO6KRyofzUqnTmrFBBo1UX8NrIW/crxPTtp4q3HudqPZfdF1c90axR3+t6CI9Pt0IVQp
BzAi9Pq2jygKWxMdXsvLuovemAw/N5MnymQb6JI44qq4WEmvSZdzP33dE94exzu6RpeAnQo8o8sM
Ati9zGwIX90wgtLiSBl3VnddZK16WIzM9TM9qmikcOxEIUX6n8N6C3nIWZlZ7WwpOtw0Gsp9YCrh
ZalOHByL/FIRC2XiEiV0pxTDmk2mF8RFz/Gqiu5lkXVfzhNCHsoVt9C8yR3LeJToY+aN54x5vPJE
/1eeRF+KpN0r+U9BDsIDVoRmXTQ2iFfbZKvbeDssB19qsHIb+DpMT4a2ywon6G23344Tz0PFI05o
Yg3OxW7HIOxccsaUWEKYUdBRWuht/DTmzpxCd6OVI1hvhLvfNMqHmz4eKczXi/40T95dlFGnVFSq
W3W6i8vpW1Rkt1U8mitbtal9BWlciftumD1/LrJhNasucbRFSNCrGYG4Tb+HPLoA/xWlidD6Hg/Z
fm4yfCTxI5uq7yZ5xN+ystulLSt9O+o+Cko/LMwkwN7o8/xvErNHYmXdKUpX++RqGUhr+93kqn+i
ct0R0V7tEmwklc47YO+BHp1wqbLNd2UZWtdEytWfuB3yP6sluS4so2fnAYdeMfsRFJ9xiMQcrQmJ
x3ehOTszTh7hnVMh1/UnL9FH3rgThw+iXKIDuhl0fYnu0d2VOToijD7ntE/SxtwCDIJwbz9hIybH
A6d0uYN9aoRrJlvzS8z6+ckwauNzPfbM6m70TUt0xi6tG+pzlMSbtFlVizNsTUJcUXYN5veRiBOm
HhC0urCUfe3JzNEpVi4MdVD7Z1S3xYUJMvlbNdkjdgzdsr6XulKapEiYBItoCf3wFbXKJgDS42wT
LRnQmbWZe6VXlfYZH1fjT2aqKNtCta5zXCrXMjQjRt0coixtiW0WyHQCZm5vg+y63Y8tjT9Hk5HZ
jUEBs/K6/Lotx3gz4rvylWzMGZidGqQKMazT4BHyZyXJbsmseTu5pvOljqI1x7trkwZGCzyjJoh3
GvKdRuN6Zyw5gKKBKdDuomE/VOPOyO2filc1F7Dw1CCacjrdHS3ETdKYys4VY7qp1CzcONwLdsPl
AhWa9gkDn48Xk0fAPQyT/SimEVXilNR3S2epGIWehyVNNuFQO5+Vfg43k0NfRKhCUBoheyw1u3Ad
uo39GKlZ9Uz2zvIQoWNbT0SmXBlNlj4qyRjvUbUpW9NIosOYVvEh0z2wc3k736I0q5+S2Y5gDrEV
YfXEorbPzIJw6lHYd6JVyksU0+Wj0KryW6zZy30yAWZS7akDLBWqG7egv0jMQB7YpRrCk5iX7//8
oHmVfG+rrvopjk+VLyfFfx85/387jurqh3WU+x/z9/hHnv/ojvfC/66k2H8gWXFdihXItmx2uH/v
hU3+jmqAC+ewycbWlIyFvyspxh8IYGSJRcc7jbRF0mn/3gtD4mevjd3ZMg0TpTdH1b9P4688n48C
vo5VLS7sD/bAmvQBOzoa/1PSajn3rR56xIP2uals5grdYxQy5hGUef6bE8LrT/9H2RefqqQU3f/5
l9xU/3vT/fpTjs0yLF39tnay6S7NERWmTniFi0kLjj78y9oBufhPfwViE4d/BD86mrxTrk9TNfOQ
NFRwU9co4IN15rpUInf7j38FqAkiJY/cA97CiVqMfPNwDvMW7+A8ETwaolfpRJec0aS9pJwdPzJJ
LEVZSF0CQ79xAgyi9iXFzWXsu878FwIExJbUrswVzgTOzggZF+dQFxF7rvzSIiK0L9QAzUZAbu9K
bYbVUn3Sa/XKWeL7j+9fyhmPL4wqiowmMDXoKg7nsaP6G0Rxq4D3gnG8QKXfiOK+Qqm/8tx4DPiS
ZvYKeHg//s2XD+T0RynskGJooBfUTwErQ1zid0lDKLFl6u6nSqk4kug4WCZMPZZb1AF09XHt4l3e
U/JT/Vazr8vYnra2AeIptlkaIyty1x9flyxQnT4MC7yBhdIMWjEP5fhhsNuYPQE3kkwtZZ6Ditxx
s9V0JXBSgnNWvSZdd5E2a3dLPt3bE/LyJfGqL26KnldFl3sJ3LjdvoRBh64T/VCSiL11bkSJvurr
KvraL5ZygYN/uRv0YSoDhfVmlSqJuQ47RS/81kj04szjfj9cPeTkFNB4yShA1ZO7Gm1HjB1Z3jgw
l8k3jAQJfGSOwccPj4ns/bND1merKlR3IiiOn92SIaWyEiP2FUtd1piAsfxGhR3UldH4epY6Zyah
370rPkwqeeCAeWMnHy4twqZ2JosRFdOSH5tBWansm4J5PstS/t0DdMGkUDoE+QEf6/jW2nzO1LrR
Yt+h2rdCODwwbvXy3Ncnn9DJqAAUgWxSqnUhspw8Qa2vRUzma+wvpldeJ6M63QBvaNdZ4rKbrB11
o2qJsel7cIc5/Xk09pqOLH6MV+PVEK7jwRn3dXYvYjCX5JAWn2IyJ+j4KdYOwclXKjMJexmFvGEt
XNa6q3cXVjmp6zzFSzNETe0jIrdBA4T5mfmPVfPdrdlyWULGyQciq0Vvq/zqAE0M7XbsC+LpEbq7
na8juAwc2v5+b7h2wO4bfUmXnPlKfvPq6HAgR6VfQXPBkF/t2/ZCa7BvbJwYgZ4R77wG1AL96+rM
t/+bSZRll+gcilFAe16aHG9+hVpF3pZkkaPy02FMu7CiFrlzKwfi2NxxjjchE9qZH/3dM5XKcWrR
MPbUU6BfbQl1YHmM/SI2OchNaXapeG52n+Mb27Vs7b/0BvoW1ynPEfd+81BZl9liUIRnOFjyyt7c
bsYYWcY5IeSwnwHUlpR3aB73Z8bDbwa4x7KICY9Fgk3UyQB3hZlLCTGTMSJ9jt/6tHMadQ5qThJn
Ps+XzdHbocf+DVq6ZOwgyJdFxeM70ueYDYiozVXWal/rhCJRPwVgQHGIYC3DSdrdI6TpNopbJ5/m
tnyIC1LK4Nfo2xKHzrZujH4/6Vj4K7dM9x/PrKeP+9fFORhtUXyAipRf35vH7YVmQ3QsF7f0Vnw7
LktxFXbYlT/+lZdS6ftn8O+fOXmrYE9dm3KAuSpjb15rcw8Ld6iBnS/z8i1Tw3jfWaRfqtUwPzS5
POr1hFQmfdzfJtNsYdYIv0/UhFdJgrug9TQyKOfiiSWDvDN3jG5xjgPAddJibYxZsilSxBVa7/04
cx/yXR3fB2mgjDPmaoY+MvTjx8XEPOcofcyVgFfgeknzF4oB75GBmyCHc/pvIiwT9jsAyUnQAcHp
jxyk1FVPy35Vd3H+VAsl0mSz0YaQqaGJBpvvoF2rMKLkdCbV1VxZWuP3noAvlSUj3FzNHFCf0fPJ
zQAsMhbcPhoiHzL5OTTYuwgVDg2kDYK6YqV4qaYf32CzhMXodDOKsF7TV1VSjU/cVr6ektg7sOvA
uWy4BMd7oHg4FY13Cfb1xCttCq2KX3SWeWYm+s0TlxBCGKY2Xyed5uML6gCieJmJADDExvOYW8ZP
/HeYe5FbrW0zn8/83Ate6+QNOyZ3bqou6FRW5ePfw4NsdiWDeTWOkz8NGoU7u/d7XFU+MpF2m7Gh
XC0dQIDWbTKoS0DBDO+cr+YF8nl8GQwJJn32r8y+dK+PL2N2s1aeKFxqsgWMDzWLHkSPr5vtdn/Z
c8YPIDpbV3reVRfKIrAXkBDpA38GozEBTkJUrj3XesH0URfZAV+CWBHb5T0MGXUeYZk/CGU5k9F4
OqlyDCXaCmqpppHPSOPm+Jo12dZYQqFQ0JkxBZfK9zzSRur6ZwNGfvtLgMs42BIrZHknuxkBjqAd
mlHBV17+LIqi2dYkPaJNVJUz38Pp6ss94fZBBsRygeHnZVf/Zn6cIWVoqHGAHDWatfu6n1AvbKpi
HIMpoUb98fTy7lsnyphUbj4/uZOGAHvyAJe4b0gzZifTLfrWjNEVe7m5BfKClOfcQen9ndFgczSL
PjfvC4Tv8Y95dTO52AYjP7SXEBf8ULVrPAbNSs2tlsC6fLnQ4iw9sxKcWrl0nRmGwgTnYcwy7HtP
PhKq2lS96PVCbu8CV+0fhmK6wiSxSlvvIk3GAwXMbRqPl+zrzqx1774ahpNOaiHlDAoa0MyO7zif
LYC6I5h6Ix4wioZ16KcI39h5wxn4+E2+e7j8FE1IyzL5SUonCAXeLqtpWIsGJA37i6gEXYL3eRVP
tbMua7pnID/QNtWN2Hz8o5rctRxNGjrwWek8UukiktJ3MncNelsggoSikHAo2zZo94JUK6NDM44R
eE6d5BHPd1KjvqkjYV7CaBM3GpinPd2oz2euRd7hu2uRAEOIuBKBd/Itu8nQkGQ38J5R2ga605Eq
7DUoCmgvQoAJnXpb07W8qe0NqJXYV8tpRevwTFLP+/UMlzRxpcxJqB0QJJ1chjqSmdohafUVdtef
mErqK1uvK1yxlN0NL/oro+O0jdsxodE3aTd2CLEKtP2Mkluxvk+FsX15MP8rBvgXAo8338g7W999
VTznx0FgL3/iVUum/cErspACMJujuZHzwi81AJx1aV918MmDmWUK5qt/rYBqGn8L2Y1cdGwKX29i
wBAKsF+gOsrLZ//AOcL5JwXQ420ydExOCaZkpkKddcm1kiPvzTJgVx7QQDaGeCrm9hsuh26V9moR
n5k2jheA15+RMxQ7Syq36snPELXSheFiyi5r2hEv3aEOHYUWDGpUr2Nndu7fvIFPv4bj22Irp+Tj
YYrIyPMwdVsaMyNz8ul0HGZiGcNWiVeNhyuaxCPAhBJDUhZIgxH5Kyznjtr0Eerhok7TldvVROck
tiM70ibxaE3sQ50Qt9L27x5MbTK9jWkOFIm3IC+prQBqKjNaYoNQQgUnepJCzAgSIERQINAkGWoY
TA4mPQPzbt6OtGbB4A7tFrBBauKqWXpTo0to9JAZITJaqJYuWoKgxu8aoO0hhHBveCOAAtYdD86B
auDnCXKvoiblj66HfOGpLQt02UGTqAhSfZo7CmJpC7EdoiV8vk4LqMxL3MLbobSPsAjFWWmEf4J+
F8uj02h5a/hTx4K2E23CP+e3olOjrWo2toG2dlgcD0VtZlSYz4aRxislVkeZXJqIYWpHIYErjiQ6
WeCU6JKpkBL2+QKLKFApI5Tg7KbcYRnSk8ICAMm14DZwFdMAsoFsq4d8lTU6UVPA3pT21kU0HB+K
flA8maekmiGJO1VbXBSWln8xYYUhFU4Ja1qn9aJVdQANRou+dhHozj0KmhngjtMSJfNzTkX7QIQZ
Ke8KTkrgQNMC82BujFhblRakNb9sCld/MLWuxjtfkgq0TqEJpH9VUYrVyVYVBySHAdET5ZjpthtS
nbz4+5hxwPhRVotZJSs+M420qLQ0igvRGJoSLOw/DbbOBLW43zIKyBkss1nEG1MvoICucn2xY8Uf
FkMrrhNzdEAOOlkYXkgdWHFXL3BEDzb50222KtShLuH2YP1GETOVfX9fR61qX+U1EOq7OcWaGWRK
nqnXGLJG46IiVyDzOyuBku0DHMvKFTiQGvmZ2xk24jZ9HEy8mpaaVJuk80L7wiZpHlpghD6fKn5R
1uy708rD9ZVYlhB7BAhqi/AHSrq5nmi71gDSomQoMKOleo3GPm9AXG4iKCLLkzcY0MNWbWb26l2R
dXZG79M1MZkVvLZPRgWi6bqNRM0Wt3Kz4l5JjKS/hg1vaA9gZsCFAbcrlb0SLsVuxpJMGjoIrlgT
WbQuB9q6Erkc5tT6BrdIrvAkRTYPXcptGrqPUXM1UKftqfa1qjw6OGOi5luKL/W8b2hc24fURrtw
PS9mjJXYqW0tGLt+6JFQRGAs8mBpmjHVtgBVEuK8wDS1T16Dsv82GtQQm9jiteVw32aTidZAVZoq
7eET5dnXykoLcaEMWeZ+TiM2qcw+CxYzOhOGiqFiRXienvV+3JswPu7GAeXMgqagn6JquDcLU2nr
e4rp2N2umbOqNvSprkd5f4tpupz6C4q3c+t+W0QjrGVPVkrYPlAhN5X5voHsUK+GxDCowVRtbRMq
MzhRum7sRY2hkXgt6QNOClaGuhNsuhq2ox2DtIJ+ZxSriqnUu6GwlAzAIvj4PHxdhed0focha1oV
ilFHm4WgqnbrdMJRbzwHmNNhoZKlrI1OuGHQulao7HDHYKNpqc9D6FOwF+9tJg7ts5JxwN2WeeLk
KxAuoXnIRN1elFAGsyAzeR04nNEUoEMx9dkN5nAR7J8WXEG4pYE5RiS3GW03SbU+WVxt+hQpUFW9
C3QTQ5TfeqXbjuEVgXFhrERYj524P7PLP17HOE/IVcWh3MVizv+Q3dG3y6WTJm6DRJ80W3w39h7P
5UWjYqlrrfbSjM1B33y8jsl/35vNJiUZGgOEQWLlx2KMzej490KoiIBLIXAaC3TPJaH/uFosQIel
o3VBVETqqjJn9Rli5njmVk8OFfKnuV2GnZTnsME8OVRU6gziN+OlCCvM1+mY5RvRVJTTsUSdOYse
b0J4qvyUjpqe0AcoIvSRju9SnqqKweKnNMphMPf07BJpRHTmht4/S3kjOhUQWYR1XwgHb7Y64Jvy
zjEIW5MO44blAMok1ErrT9MUJSYbzBklJuPdYOTFmdf4/gYJBGHv53D0heZw2si09aQXBAnzGnsr
atdF0SMtzO0l+fLx5/Lb36G2TK9dxYNgnhwKuH0VnySfZ5XVDVZWUGP3adW+Rp3871b/X7rDt/df
y+/9vn3+/lwdiR3kn3gV39vuH8Q38GnRtX7V6b7u9RXbQ2EvT86QaxjTL6zxvzf7+h9883waHCZV
C1QVb/VV7SDPAQ6fCyUTafgg9Pcf7fXlOPr3bCL/1bpG4xpZBZVQEJInQ3pmj6iQBagHbJqVv5Zm
iK8ztuH1xVCjAcsG3SbHyyk3dW3afrmoT4urpxdDN0GDMZYmBF1IQ2Z2CelbQ0YzbhOFwBnwqZgk
zbGjUW/WHVRzjTRAswwJIRzSytlpMfKmXYnz8ucwqMkepFdoIRqrfITEyXpINc++EnFykbERWjVK
sjy5Jr5TpIlj56zJ4QjAthk7s9IKi9UBNjxAsD4vghQmJB3aoY02kwj7M/kYx5O9fFyGgY2Ch0HH
htXv5NDSL0DeVPaPAdkVB1oUoz8O9qOaIAhMWD9/nej/OwbV8KMlde8HTpC6+49NjxRdYCM5FR7J
X/5P5dH/DHeLLHL/16Nri02nzFHWvx1f8o+8Di9GA9tlyvjkOrwof3ghv47SiqP/QTFT1VDWs05y
ZuZdvg4vF0YO8gQyR9CRMLhkxMXr8LK8PxiIHHwJNCNt65/ZW2Rp9s3gwhYmFUvy30NhmwKAnJvf
LC+VLWZPhYZ31Ux90+tB704ZvijRk5cU6F1kKO7lzFlGgYHcjYjYxsKwm8fQHYr6+s1j+83p90Qq
YnEt1MsoC5HrJZebU4E/dJ+0k8vgFXHKtp6uc0ONxaEVyah8FgVb3isjq8iTDAjvpQmyjejipF+S
fHIfys5NULIIANt7hRDdeeuxqXRvO6VMljN1y3ePzJX1DV4opjhZIjnZ3WBVc8LJMvIrvHWIMjWv
V6arySuN8UsFBxzZspaQFEM3MWpXA/GbAPQ7eH5nVs3fXYY07plUbaUO4+TNGXNTzZOb51ewJ5Py
W2sMQ7zRycDOVgYEB8S8o5hs3KRlVFPKVYdcIHedKvfbmdd2XLOgSqFSH3F1+BQwlriWk+cRpgJV
kzt6hwIjaqwd7EpkYmWLvvDUC3KFF/2BXE1gg3YzKzpE8jir96luhyQKlODm//nlkPUiJz5MKwYU
gOMvevIstHCpITVWulMiGTfiGR03EGM2GJPXlSYcjzHjcEBGhOFOgTWYCqxWLQPfclt1qTHvPr6k
4y2clAqg+KWKRBuLRgID7fiKSBBCmoz9a9/bxJyhNYLIE20x3FuowLqIcNGJKn8+d7rv0WdNf1ro
Q4ds9fFVvOxH3w51Jh82WQCxXFnqf+efEQawRIrjyz6cvbgMvzr4KZL20lI7z2okfiYhmlhXGzNL
rp0eVFboo1yuY5MDoFOT5JH1Y5P+VM2JeNByrtJ09okEryo4DEoUR/OaGJF5voiEo9jP8TRBE+Rs
pYHfHYTTZM8F2hN5j55SZc/g4vhPgfVZuMHHd3rS1LAMWblDaOkhN6NVyQb9+IErVgoyKxnDTUg9
EtuBg6J6rvYGcGauEhg4SFl/iZpB/r18kBaKvhHUAzaApmiU+XoLASk88wJOPgODPiavQDarSRHU
WBOOr6q2jGTuK33YFCLFFK3ooqkPirYQby7iyL7GzsGJ1oxixd02IOujcyPj+GzEY0FnLjt0OnGY
BjPYyWOxxnB0KtafjaY0mrgiFBZYAnwIMgZ14DJXsZF24lMLwYHCKtHJjzFZqOqqK/PU2otC68fL
CPJpvaXfkc9pkKvT8rR0kBv8j1/gyRYGDRDqGo3OJQPYZMjIqe/NouS4tFE7zF6bqFZsTApdxllS
b+KuuyoLkd+XTj1MZwbpu4+GwgYSM1ym7KbJM5Nr8dsfRa00KQ5Behtpr3SvJY7I/hymmWLdmDG5
LRseAE4OYprMZgfsPSS8trXMbgVuh1D1Mx/Li4buzWjlGUj5Mc5Wjl6U2U9lKqHO2ZUtIzQryvM3
btVjPeoheBfy+I6/Mpri4dbG29BC8Gk030bAf1uk1KJIrHWWpxHCvf2DWGr7Su/UHNCGncPS1e2M
Ml881lCFBiyvJXQUAkn+2dokLx6PHnIPWTUnhtQ5fpba3JijB+x8k3EiHm6zcUqd0BdI3LfWMgkd
j529TDdDvSTVz3FoK4G1xrV+fPwZnTTgWJAQ5XCCVWWKoctMc3IZpjCpczHONwk5PQcQrNptP6Lu
hto+NCAXkmiEppLjXawvcyDD0YVlthFk6ymcpm1BxK/5M0c/P54TkWmnQ5ErszhRsetTLTqvxslc
EHswtnXPrskttYb+UHcjPBUKUGkfaE5cFwGs9NnY5k1c9n4W0ohGJGAl0SanBO88mGYVwk4vAJ/f
E5yZWTcTKajZDV920Z05T7xcy8mXyISFMZTtJjKU0wW1b+d8dgSmi5rcqM/C6R3gSnk7AGGjBp0d
Ck3rg5DdqkatJ8SjZtizFu30um+0L85sFCJAa40tKqZPv5mhWGycUQO6HAFB8gHmLGWM1Vnp9iJc
nOdstpPpMBX1cDfS6iA1BmwvxBRrsA8JInYT7009KekVp9Ooa1ftFDX3jjHCordrk19wyoo/pZGo
LTDD/ufG/jc7VPm9nDwJCjC0vhz+g0EpZ/g381LE/qWtXYJTEHvMyS2dTNKOctE21ieDl9fsk8VK
LmE0FZ//H34Y/YlNoRc77anqRrhVBJ3b6DeiLDKAkFbXbEkgi+KNWhCIcjATSrxs0DUhbj7+5ZNd
phxCECX4VGmAUZk5bdg6wOlDHSHEpogXa7ovUsv54k1t8QOCvfCe6IFFeiCmOpNeUJ0Gzxy2JKl/
fBG/ee5sVzRunq6xykHq+LlXRh6ZijuKTZ6oTbchEAAWomJpaeUTuxqNtzUyjiAzsuhc9e13v0wL
n+xftpI8+5MlU6PcNrpuLTagQHt70wxhEf7sGNNIbUebor5wta4CguK159aj4479y+TFAQ9PtcUK
iPDzZD2qsozUmtnrNo4lHQKgGid5/tG8Q1v3kONVJdWCBYEHTQzc9Pm2G0AwA1vLwu6iUlUezj9/
C47Fx6ebiL+ofh6/hbSr6gIkZcc8UJXWJSzx+kdOi+4ST6pS/xjaicQed4r7M2//dN/kyhMqeh/q
P6rrvBNsUkhX69ZiJbTMfKTAPpXuQ1vr3QOaDaXxs5Eehd9GOiGuUW8r6frj2z49ljIEZKoq+wIG
gJS+nYz6ZNGSVl/qbgPOEy4oPbdmWA+ZA6THBN7la2qm4tCmq2TNfuNayg0Ux+yiolU5HgzmoZtB
1B750VkD7F6bOyIaPr7E91+pfDy04qVknf86ucK+BX+vhKD0MkgTmCAzTKV/LpNGgJgXat2fykgo
SeC6Q3vm1fzu2XBU10B0MD9IQ8DxN2EWsdN780KT0Ribhz4S8RykDKbQtyFI5ljZyulLRm+oWznk
ZFz0nl1e2lqk36rgNGCsz1plxZdWlcXPej+E7pnF6ze7OiQCkG3QoiMtQf5zfIF1PBBoMIbNRhC7
830w4rRdWTNsC2JKCtX2E+zhTwkv/s6A/7nPI7ccfHqcyzkJ9/uJlIhtzE0avQku53QV1UU21Gj/
2k3k0UjlWy7chLZqpSt0xCotCebRUqcK6Hw31ocIhfk6NdXIuPv4UzlR4MhphR0lkkDOofJrOZ1W
vDqdrcZTmg0Mm6UAqdUbyzodchrbhPANUL6IXfpWNWNBpI86hE9lxj5oMxOxcZVh5023fPPl57HQ
nP7clCdfxvH6ivjBftGVsOpwUjp+WXFV9PQ6l2bDbsQ2MDm42KrVub1uVDW6YGtRfO5FWn6mBzvX
gaWIVl9FqVVutWosfrQJsOczc96JmYvHxYFJQqrpv1B6Ijjn+JKQTFX1NPC43LEz2tXYVe3n0OvM
PEAAgzt/wde67XM7+eaO+XQVLnaR+5TZOb4T7Ze6bOHQWcC0498B3dUBw2CW6bwWJMG1/lIUKiYP
HTf4mdf8bvWQMnrcZ1L8iSTztDqkzwtQRqAyMGvt2kgDpxiL5HOvEZ4QMJfOzp2Ypnr6SxhRmT23
BMnGn0qjnlqS8jREJnphKCAI/vFVsQ+HB2Opsr6Hw/L4aUKjqRXDLqBTqggwlNXU5T3nbEVv3ORG
D3GkHPq+UxRW95l94WMuTdF3y9iHtrWGTbakYjOZZlndf3xhJ/peXjMFVVZaZHq8beBZJ/MYoIxl
cEwVnqtStmChDU50VD6NaMhGkAwOfb5dhXVgGVeDMxXZc6kCWANjje0JSB+RctlzqtZUNNJMza75
c2Sc1JqwxGWNZtw8zESPtxaYPmLvd6bXpSooCrj4xqrpXDLizixa71YEnEvUGFgw4ajTNjx50POC
ex11ibdeXP71myrpVQQSoiQmLnPHFv96GBrh5AOercqLjx8mjsLjcWzyDB1ZX0BoyafH6n38mkO9
nQwmk3Q7o2pNPUIdO9QJMi1g4r9SzliVAmfCQ0rwNTEG0xn2GcsBJNV5Scsb/IC2eBpfakap0VFz
okeNi3Cl9bEskpFEUk2ur5DNDHxXrUU09VuEybDCdzrk4uVxKqcq/Wk4tZI/0KhfrKe0YT0OQYgM
9n1nRnYqQRdqM7u+VnAUC++LZQgJFVPrqFweMdNUE9r6DH9tse6W1Au9dUFPUmVw0/+nfJTRyQd1
mDjezD8yFhVSiY2a95DTtyocD/74PLcZxS3mS/nTobUk/JVbNiAZgsLx5Mekca7qaUt5ufx0YvIw
IOrFrqyJTakZUSw0wgjs6TZKlZqPhQp+aU93xYBIlpTwTh3mr33RzeKLVkWzVh5Mm+ISk/gAKHpe
Q1VroGKH5NCkeOJx3xIbykxumpAtdeQ5AM9KQx4uY5KvgFlmIU8u6AFo8vfqzO7s69ZKYvn/cbxD
ck1CDphwrOwwpaKNw8Oe8htiX4k+vlU8I9LVbdqImWpbbZOvhXkTpWdtyfeTcLKDMwWjoP2kauS5
VXBkXq4WMTctgc2yYK5yNunUWxYYAs7duuIvvZ0sjyHJrTB23CXWQNOk8KIZnWGLcKg88BnlY3VB
Qiw1Rivx4If6oaVzNN1EfYqg9qBVvcGHF1MV5dFPRqryzFXFTHmwsT4tPSf+VnDHQyzS5ZGSQccI
z+w6/elFpC1DlHsd+9VITiYg7KLgkcCxlwP49a+qeRl4QA4Z7ty9raPge9QjPbfuEDHlyyOaqBYo
pR1GP21aA91n2B5j/ZwMEEQuaw10p7LiKEkWQdBoS0x+TzJC93WDPlPkj04xagtCn8LSeTYbq1Fu
tRlVbwOFZJZvq+0zZnItByb82dYpvEoBF2TsviQF59EmtJRLzn9deWxSv312qhDpAAGBJBLXt7U+
Kpm3FQQSYWlJ+wUiXaBBY2dUiEqV87QpIgpHK9eNGvva8/DDGnt9nGXFNBsjFGQH1YT7lUOY8NCw
h4nVdrC9ijyvLmZBjg1ivNAZu0+DlQ52uU4SVbjqKoLcMF3i6kSNs6LytzQpmWmWMmyj1jKYFWIy
TDzLd0tWlodxLtrqUWvhX68SUTEDrToSoqdp5ejEO3xdKkVecspYYtM7VfaSLX5aD2PRHzgscY8b
p0lgOge4eK3hTs1rogfQ1jXZ8lgTN8mzxr/Nd0A3Wv5jZsPHQ6XGBPVaf0JqtPAJkkxn839qKLvQ
qSW2yGzlOndI971b6lAuIUlJfA+A9UjwsQEoLvnYrJBkyGQLHrPkcXaKl6U/f40yQwzyD5kcnhm3
BHulQ3K/GKOGopBiY5099wUy/Ax8TjIzVphi5EsngLGV0xrSqfQnQcBG+qemhG2z8xZEn18Hpj6j
DeKxyj2oFlMS3pUD+Vi7guAiPmuZVqH/UKchtfiOYPBzqZNVM3dGNBKA3SaZsIGx18UgV7uREE9I
pyk1xFvA/G3yWOu9mm21hqKxC1SdCuO8Ark6p/fMgIN3p83Gwt9xMmNBrBqz3a0uw4YzUOO/vqfF
qmnHkEo2qEztxTSw4P+64STO0I+uLCjS3lU/i4b+X27W/XdHTFH/pc2ixNECy4Ayf9Xl4L8JlW2q
einX2lj38KAivqG/EMg0ypXWtmVWbmgbuu2t6Lw83dn1BMVqFSt9NREBsigXmcDHFcNpTY1iR/Je
jeaPsiu9LIICRbpuc0XB5GIR8ho9mlGrc8Gk2FOofR0SRmjxol57Gjw/eCwrrdSj6XOyOAR4rYib
kjxgnQRWXvYo+mW+aLxG8Bchbl02jX3kyKXSHVxtviDLuM2ewSbIzxAdZWPtyZmz5mEThqjc7kRD
/rEBuGqeeKdU6WVfYxzDjAdaWKKCX4n/LUXzKFrYm5SSnaYChERU9yUfbNnsWzgv5OZqOZWbjs/E
dQ+OR2yQQqBBStfXj2281wZeOaGzzBmsRYoSoGzrcqqovxY2NhfWRJh0bXQwiIXVavGnvIGu9m1Z
Orlev+6VcCLL6fp1Lc/yNGSDCQZcjqN4ng3+/Yx92SF6XX7BC8mNwusioYdWxNBsNVNul35tvCxh
y/VqKI2GP+YIW07iyJT+L3tnsls3sq3pVzm4cxrBnhxUDcjdqJesxrI1ISRLZt8Ee/J1alSDeorz
YvWFpMyUlOfY8OAC9xYqkUAiIWk3ZDBirX/9jXomxKqrsxhzW3WoVhNpBsQhR3HK7SqwJFCXylKp
I3+cerVppBEGnzMJIsYfszpHS9S+6Tpz6yNzqyYDK0Wu+joH9suQqKim51fuDfVEEVWl1kNsL2rw
VBESyLXMCkER05dTzEvZVcF9Clsn45G1nQR/uctFRGvR3mQaOSNOiLyslrtEhw7F7mx1E0+lJNKZ
3dZ6qUuZj8984TaeiCLcdDyDeBlhR0DI4nHfy5YNAhuvmj9wGRlwhojeZugF+blTNYX+cvTlLo7c
7AVZrR69tLIID9+ORv48ynt5BzcXlWVv3AXQQWzLFDdUD7OKMs/F3jdnUmh3i1Or46mUtiP7G4Ih
tab40rZYSeFGF6WayO4Sg7Q2ODKri8UpMXtzQXgEffi6TK1+NpQG/Om9PfZqmZu1ro7lrprBdXbK
6JxfWcZc56ZjHa++BRV1wYVsWNLWQSNGc9UvDFmUbXa/VtJs9fOYABUuRZ2OtoAHPU4arw6puBfU
fggk9fH5SlUJRPOzAQ9PxqGwgjpZfHktC/Q0T/uHplu84WbRTJOH0YqSXgHVBS1paJW92obTxE3V
h24sVROaiiHRh05imcxQUxzZ1y/pUPdc5H5xcm7Ha+2RYvLH70vdUl+yTHwq4quplc54iYwx5maO
WJDDiK8K9YJE+wx8HZsUHR4i2ATaTGkV+F1HJp0RsGHUlrUEBsJHbiQhCGp4mUpTfbTXl8BsT1KW
kIxY89FsmK/8Jua3JY+IJpOal8GXE/bVBsqqbMdTPLDUeq66Wt262CcTm3PphRBCsIjDxzJLkzrA
TMfnt4MNwUvmQB+MS2xZV9kPzENboqKp8PE8UStEfc2sgKu/bqZsyI1jIi66FI86keYC+3VTc+Mz
6v46/eKOWlt99RNsmJ4g88MWGPRKWD2RmV1TfbWaQjDXl1nuxRnugWXbjAf63KBAtcvCRnLZWlSe
m4xRT36bJUJClJzLdIXjkkhgTqzhu84fLup8XZdbWdVmiStwm6zkkVdtblCGjZI7Y54mGE4uXZD7
dp3mcHgXbRy2LGjMKG7meDH4T7m2mLThaZIXiMnhxcM9Q7KLlm4rZ4ZMfrBAGFmw6cfTfrjgdW2g
i6QvjOoxJVK0b0OZGCtqP65N7uon/ejVWXPpQcohB8oXxWj355af4321b0Y8G9nssAr7rOsAVv1B
7nfq/YnV9bAnJ/xM/Z9VICQ/iAiGx8C9NIyhPG+6MRWechT3OkKn3KVH5UEhl5g6qVFtnmILA6VZ
6jtmg9HCGVllNe7oXS34bImsYCZgqTyvcOWC0iSatT1tyVJioUwsb7XjQZ0bL6OXqvl1y24wTYMW
Q22jFezEjqP2eMY5vj5tey9bsvuuw7K5Csqok8RO9rRD5VVWLg3cUzsvYjtI7M72b6Ghe9zZaShc
BxtcnzyL5bTXi0nlaLqiKEPsn+1G4LyTTr13661kL4ROGrWY9RGglNqnmASqcrWsW9W2mS+HXAaT
ncfRyBZc6QPz5VcqEVuY0nblqvXFhlGsaspoQDq2jJfe1G4r9VpWJ2A9tJXN05tVM5zniyiarQ6f
Tswsie3xEorJ9bk9yfzs+Vwo+JvjoYGeyPstwCJYSZiq0zWsWJ3eDtsaCVT+YkT1vAP4jbL07HW7
gIRRcSIMTaN2fQq/qEXMUTPFTNqTruyMPr2kT4xGPcD2P6tawhtT1a+07qi29qXTVI2ZeaU6gF0v
5kllv3LZ2ZPJNqL+Llocp+gh5OfPNSlZ0XzMV76EcGraLDP21IbnTQOqmm03Cr4h4U8j19SoGkUW
yQixrcZdPliE9Rw4TpMs3t6HVTZv60FU8rPZm9LgXg9cNnYNVo0tyGPmXNWbmUn16zFeOdnMHkka
7PN1eWljtK6LdRlAXO1IVe88lLlMiHp2NrH6rLJwTfyVvzJrSFwHZJGoXZTI55wG6aVw7mMfyKbF
2o09siKzkV8oX7a8Pil86pnXwzUiNpQbknuaVuCEGpcgKmQgeCtruHmpfFKCutnziF9VpYLhxWpT
7V/K9TgqVTtYM61RDcWCwJl5vamgBn2e1UlHMDlC9gOv01WhJaSxtvW2SDU/OZ6ahRSSu0Xz52nd
I5YcSINjhXj+lbBkX8cQ6n0RPw1x10dX/oi54sGaJohQcLzFLHEMMAmrUcRbCd6vYQxEobcHQHS5
90TjLa5xf5XzXTKZigeVIBTJ9lY5ps2hMcbR8qWJ8nIKV2c1133c9OZ6TWm1Sm3f1b49p0cL8KNM
cQis1/zLLDNNfCNWSK+2xpgYqQa47E9EZZBk1WFTI6d8qC9TNCQOkU+FmXoH4N4arrH+uiz5tkcL
cq9HxYz0qepl9pCRWsM0Ya3dfWVi8Vod9cU6ol/oR228KpnIRecjMQg8l11Ftom/nyUF3o9oHbPY
3zidV+UbC8qKQ89S5I19sNTsWD2OlI2ozA3HpBWlp6o1i/aCUJ2qAiPjylE8YolGogXzRh2TrkR2
68Nrx/VaZVMGqKrnBSR46Vc0Al9YTNaQ0FXGPh6oxy6mo5jNu/UAgS5MmsplUXYvjXrM9603L+t/
fqmhjJenal5W4MYJ9IjlkUK+zO9fWu48WlWp+Vrnvj4Srj2qsloKlGrjXjN7Kb4BGzQPOMymRKGT
qKegqdX0mmkJbZeMcoM8h2ga2bQNjxWm0p9eyxFVWqeZVLtFh0gwO+mByLLz2vASlEalJuryyB1X
QswxHcbBy9uA6ao+iKhXg7f3rQZKc5DXZaSamUjQSjYy1yUl6IDIC3JkxB2uNzAXyFvd5Omgxz/Y
lwq2LrROULRzOafIwOjKpuKaRwq1D3YcSytQANkwRQ4jaykncr3MZjqLc7K5yYYWJvFQQe/IVWxh
X87dExEJQ/dELTFkD4knZfaF6GLBMuzapc8e+kzTpyLoXbg95Gy4TmthK7EK1U+ly6R4T2u1Vstd
M5UK/pqrunGeMigkKalFXTnye9Yi1CaIzkjt33UzCp1V/gweuczy6xbqFAzHLMg1tNVADHIWbKQt
FQO1kUxt/mfsvNY5681InQSzblTcqtc9jCeOYESRdCOSRpHqeM5ultwm/yDQ7VYrygvJKJIb5ryc
Q4MwSz5O8VLOt8JU3Ua0uGr78vWVWtQm7ptb1vBIWOvmj0NagU5c9horDWBN3QYGcSZjcNr9Yguo
i4CmXmOcVHatFl8qRc39Lgcq6igwOkyd0710mq7jzZjs1biKuiYxkBvHniMW5vxKHgQELsiO1pAT
QtgnU9D3A2Pwc+L5UMEpDKAUFYgJWkCaaE3OPD9RhYLRCX29X/pDr4eHf7s2KYg7RMvGOXPTxuCy
eQU11nVs6cOIruz5TBVV8wyeThA9l23kRs3yEFmx1IetCZlLXbR4GbjWE3MRvjYlt7pMUTJr7Mya
4CmvA/4U11mOQHVqtrqx9JyapMQzrXExcONiiLQlLzro8rkYqu3smyrDj/F8tU7HrzAAw1hVaQBA
5GwO7SuWBw5L5dD3rtpEXpvFeIw6WopycMoVWkk1eTO6XDnOLOB+XJxl70oT9eAWkmXEdtJ29qTQ
obgDETtIjWbivui96eDpBzTqxUaQj5n6T0UWz0C83yxtq2IN4cAMZgSBg68Qa44q8MsUUfCXtDbV
/2hJZdMCpC56yV6Gywuiluaja55w3evmrOjB+57WtIhJoLbJbz+ziDUcM4KsvGk2bp8nCr8lMriu
S/79qBZ4Kxb4n/un+uy+fOp++kv/1vH0v6DwAMbDm9HL3yX8w+P9u0iN599/kR2Y3idUj4o5KHBE
w8aEV3pRHRj6J0UDtpGsodBnRshs6FV0YBifKCVR2cCagznHs/Wn6MD/pKbFHq9jGZAhEPH/jqaH
wdq7ERGaIYidnKHoep5nuf6HEZGFWQ9+2c7XrgXgv06g4rpeGMssE+2JV5Wx+xSLqc2SDd7LXdPe
Wf2kGQuUMYTjB4uZ6hhFwlDeOWJmC9nIsiQWFZUNUxV/31lrkYZRY5q9cWaCj1fGLoJFlmC8b0Og
C0vCCjp8s+WwkrpBACrmjL3TZac02Ohyu2g2jbNsTh1eetDSimdiqQWS8Z10sIGGfNl5zkMcJdmS
77x6IQtsNyEWyN0DN2fGtJEduX5o5czE2eJ87lthNa/k/aV+A5q392qnnnDqNmYofYO9FDGz4HhW
uaUa9olHgMkxLk891R8E/ljKLt3Q87j2kSYb235kAOKJ09pu7WG3LEvKuROB6ac71+hKXJdXrxX0
n3PWhHXFzhXUWdXgLGoNJfIlINF+07BC2HrgNp3KOl7ZRe1pkfRgXZY3P8y6LqloV7skQ42TxJUP
TAQSeebEcd3iCG7bVRWulChYU834NrcBNt0m+4j0mhUJ/+x5h32XefmPBVEEvmqpEfvDsejKId9q
E8gequ4C03DP1OvbSO/nJPBgvR8mEUl6YNGCfJ+2KOTFIEfPCWbfGq64XfZwQ7xJbx5LzcoBm2mF
zNO5pIim2gT9gSY8R8cZFbETygEsf5dztPDxDEpH4oA7sbb7oqqMR7vHkTBsvLYttjkLuNkUQ0LK
AFttXx2VAqRsm4DePpLcUrmhjGrTC90FVFQZCzBVsp1J3HpiROxt0ZkmKM91iuRdupYuNumgRQHu
CUSZVbUDvB0y6+BiVtO8EJTbr3xhXZIVFjCrW/1bvSgtd0MZ5WIvlJsjI4ZVM+x5U8V6MtSEokqE
32URYf0A3FOM9OOg79650+QpaZWGp6Ghzss6fZwiM5n2rlOZpjhkJjWb98Cc0vzKgDqu3WCUWhNn
ISOC0TiswFzNbM+cO8JEqW9r3EuLlWCmOW5M9EBxap5XPk7323aFhhjqWcyHgrcL6aq27IpDPMVU
FyNzv1mwmNBsfPGTLLlgWtg9WkOLRGbFJrEHQ/KiIlzMRgzBBMmzD3Rs0y54YucvrFou4ySo4ym/
MhsrOvh+522S89JGAtcYXXjU+lsc6TqfxDSz+eZDOepoJo1oP2ljaW3irCU6pnTElYtrx92Kq8OX
RrYgjeNsVic4/9b6gecW8YRlVzK4QYdJOykAcAImXACdGds9K2OxFQ1yPfBdw3UCv6Tv2Uici9Mj
txdYPnikMh9aNhNiHHLm8RIKXPu1sBuSpJolmfSwcaHHhlWEoASDEmf8BhuazEJXLMUEXmkt9Um7
aissWLvw7uYEzXwRdHhLzOc99LM+NJo4oTU3plImAfKmjs7HSR1sz6dsMTdZbdj9VY3/SXFa0UYs
AdnIdemTT1oxNQsMJyOMWhXh2dSFNmYq622f+1pyqRF5S22tySnCU2OBJYI+u50taZ3GJo+pHnRG
GxG9HBkyxeyhseM9edUJyUXumAsxEnIu9PYQtrFfbqaRcmGbEm3hHGuxZvWHpHDK7nQZEk875rlN
3KPJqiuP7Fpfzm2ouTWUK4DC1ltDitvK5Os5Yx1/N5B6jXezT90SoFMg3Lvza127JQgoY/S6KZo2
HZ3A0OYFIVFiuY3+gADIW/PDCo9INdaOzRY2gD9h73FDHU92QEx6UdDHrnUzidEtTuIutsy94Yxt
SwbnwHC8/GrIkY3MH7XKXEr8GtYlEVdOzDnhWccGYeNrmA95f5t1hHeejIPRDJdV6ujNIcB9tOCt
VhsJ8Q6j2XIgFVXJeDmdAXVqEsS5+wz/dgWj0WRr9JiKX8Zlh8Mltqv9Z5ijdsrYNhpIOywZ0O99
miJCnLOpPItG7EWgzwnjHg/4pN2V0TDjRyKS8qyzLeBLhNj4DQLMsiRFaqPCARmV+OBPTlWc2phB
YKcNkbNH9W+SB58nRX42kmjPYdrZ9J0BTDHjvO+KaNkzSyynfbck0UVUpwnwjU+E72FttaIOhdPL
pw4I56tTAZbufD9zT0e5NKcxZ5NaGkIclXFpI3BNhZ9h+B8RdAtVdBWHVOucnjXnrrGJdDaVnavV
ZGljPeEUWDM2I5ap69KP96CWzWPsY4N2qrWGdHbZUDVE5Ga+g4WsgG0SjM6EAy6YMdNlI7LE0YQM
qd2kNQcA9XrZgVJ2JnZmAZC475H4WZJGH0+eDf2RiIdjIpIXAEzXnu7QCzjkJrRMLXdR1SA35/ju
2VVHilo0FCROhsBv+RFDIsIPl3WVZK6yXA/y3u+mXZw19t3cPKdnF7nbyC05e31D1ITWrgdww/v1
0pEdXhXEw5t74DynPmJBkfYj/dlZw7adnCuP3hxXGCybH52okLBahn45MphI0Ke1hlfvzKYZ27MB
6s5RbEaXhVxrXpJEWibwo7cEnrZU9+XQNdeT1jnedsYAQZKhYKSVeSrtmDWWxpW+3CzwDhM4Iylu
F1FnGOeWY+ECBuqoZ+dFkq/1YdYv7PwUH8lndhLzm1kPeXpgWXb6ZHOXuaBouIyvY29Yw01FntSw
15ysrsIWuMo48kZrFPvKhZVwUPUuwd+5X7ItuvAVgHWdUjbaZ+bLZv+YVgjPp5BQIyNj4OWvpxEz
5IcEuPxKmhZcXi3RxfdoTqIyTIth4LSpZTmgPMjdS2M0yToiFMdVB1/SXjuTLh5p4YeRYPnY5b6C
CHwvZpb7zrUJFCSOpDAIR3ZhT+SziXUUdRyWA75nmsdMx3LucLdUo4rxhhyK8N04tEsuROBUFqS9
LLXG0yTWu4T71oiblnQkwNPap6iIkXMRG7w2xA1OMiZRpBq7lO24L/jwmb7KBwKGXLoy9Kz3vl73
R05rJrcaJJ1LPXEWY+suILXscjVdV42KLGApUmZZfqxoEoz0+k3FCXsIb6z8MUKPOencHiY6U/Ov
A6Vfs19G0947hcBCpqWVlQENYGsc9toonqZhxN50tmWEDnzqfiS2X0e3ErpAzsnWMKUAp06Mb3Nh
lOM17rC5W4VxMlTu3qDDFRutoFcwf8FRVNTJv9ieqgVAXkmyH6x6pJo4T71nifmjxPCHL8VcwahL
7kRTFFv4HN3n1CXdhIU5tvrvviemHHQdBlwUyHGWZb5/T2BxeyT/mOBVPSc/xWy8/ZqDYC/E7W3z
Yux+wcN7z/rlO/J+SowKA5k3hM7//v1s6H4cCrqD2X/82eG8DbnGw1bPVn/LNJvY3VkfN8ZQ+VuT
GvEX4o33PLzndwf/dbB98eCvw6F6/+5rLnFw0nOq59oRW98haHhm4vSm5/wXohibF3l3G1EGQWmm
0YTUiRxaMVHfiGKyvqmSmc080Eb8F5rFkWRKmWRWxflY/0KA86/fCwIpthJMMz+ycSNGwzHkRez5
Kbo2fayVt3LyxcnQZkP3K7Lq39YnXww2MgCTr2QYQn2YN19M03EQL+bGoadh93EWt6JuLcV60Eqp
hgUFifFU3WQbZvLILU3vQQNH3CampOBsVCb15Fm3M8O2+6aoFjyHmnb5xYf8+x3mM7pQPJXgDsa0
4oG++YyQVMya2B2HkCmv3kLsKA4sLYt2v4+//Fvc5B0E898tKUZJAv9UgP0NYAnuk/Y+fQexqD94
QVhsAhPRpKi0BfYwXI5Y+C8ICz8xXY9Bt45mSpk38JM/EBbnE5bxHnEYuEEgkBRsCF099Mn/+A/D
xvEBibiyYbCU6+JvRcR80D5iHQG/X8dD0EDzi1nERwK4zTlG/BUjZydBure4mtxUWWFeZ2hsTpjh
FBszG1DPZLO1j5iW3RkJfiRiiUg3NCfr8M11+xebhPXxYVIfh9AR4B7CXfH//EBItpsKqficyo3W
rMPALG7wj/x26GfiIzi0Y6hp95pFyxB0/YjFfVPQ5jZpA3koyk4ze0ju7MW0LqBMPzipT1aJNZlX
EVUZ+shmsr4wChahxhTwm9mmXRq0LXrQEEc3Mqlmv3HhYoLwd9AK9guzcxEuqUbNlzkO1hY9OZKb
FMTqitFLve2ibAoxgUstWARMEIMmq0+RGxAR3rruiOqp6a1AF1CAabam5Qdupwypq7yczWD0F+du
aXtfjUsy8YsH/lnL83a7VRcSiTLsamyR2Js+7OkE2BWZlpBPLF3OkdLYGuSmkftD7Q3DBa3B6Vg+
6o2+H4txa3b0w97eTS6lmj+IeFe7V1G7c91d2iyBn82HshiCgQx4SItY63UhXeuGzoSwSA/rGu0X
BrAf96vnT28qrZClfIE++luuoH7YFHZ8+nxMN3HfWSG+C9X+56tNLaaP1wiNBXU1lTzeC2oxvtkV
6XfTpGyLFt5SZW01m1taRZ+H8qRwy7vVJRiigAH6i9LCUAfdu3dlKeCBgagX6MzGhef9u9J/krrn
9KTo4tC4baxSnEwlBzD2dmK+R2dkPnF5oEH6TEk+W/io4KGYieR7U5fliZ0CCxQ4j1wMlihFUCaJ
dgJCmBEwp+c3yYKFn2ynfD87i21swPWtXy2tj8UK/gAQfDzMXsl9Io3hwxdgI1ntJc7hixbjvGlN
PDztnNH6uvZNQO4mNr2DSXggHF5w16HYpYvJMycaNwSMmA9tGIShrSXY00MSQBffdAerqeWbcrK9
PZgIkFn3uSz6MSxlnW1Kw3ZP9VqbzmHImHs4D5dYHFbneRZDxbHBz36+LNRh+O4G2conxXcoO3Ee
ZWN8f4PsEe2JGCa5yUaLMXjbHiItHsPYsH7omEihml9/8Y5/2/V4R4SrHtWtj3TxozVKkWs1iXG8
Y9O214vMymAZJgPvy6O67Mxf1JrPLtYfv5+Fe4FK6rBtTpH33w/FqGg7q5Ub5DdhgfZk14jUDelf
tE1GfbKTS0kMwoU4cLzc2hAd/fPr+7yJf/gAHF063xa3fuCXD3vTEGntQvSjRKzqx/sC5sFRMZTR
IezSKIyIlNgkiyG3AxHsGG5IEjTgbQbSdhtGYUUdNPlK6MTo+5va7Znx9dcrvrJbK0t80gV7sTEA
uTdOjl7cLIH1KpKreDXH3Pid7NDPC/u6nD9bXjYGmEZrFyXitSDBF3w7jX582WWadz3S1+yLqMmx
lWyh5PrsofacLGXQo7O+YU2KcGgxuJ0tXdEUsuOZz/YlTdBZ6wx5A5gy5nbO1/lFN/NbU67/N6ss
2q03K+lvZdY1qPNb86znX38psvRPjK5wp6OUwpuDvZVn9qXI0sQn2CUCsRb/UEwZjv1XmYXnlo4i
gB+jCuEBVHv1a5nlfMJgiuecfxxdYA/q/M4gy3DUpvhmzRNtpla87qqjGABPfcC3Z00j1sV2sx9u
mlvOvpoK7cTNKms5hasJbNW6frveN269nMFk9fWTpIM5Ek6pn5xphl7+cNGfYNhUONFFXM7Rlwwk
FEJO3twQ2JeILbQ9AuOFLfGoSWJBEpXjj/09fE1pBrDRHdxKjYSZAEY3sOVy3CTOyTQBtuwQj7jK
C4T4uQjDiAvI8+1wYMAObrYLmOA3feqs5XuFtka/hRYVJfu2G32mWxmKn1P2iPQQFhXac3xlHXlT
6U1N8gJ5Kc6NqRl5vm10zdtZCwrszYiACfIw1BSZhXAldHPrQl9iPA07eDjEEWJs4GID6u5mp9Kz
y85qWitEupUE0aBZzomI4/KUnIyc/GS37nFYHhc1+IFw9wA4iirUQy2E/BqmwnmN/c9+YhKUXow6
+0OM74DOIAd42yzX3ZS243LeDgCaAb442CL3ch39zTqQw0tYCSyKkyVtqii0KKOuC0gPaegbIFq7
VS5MIQIQibF7JINaY+ShOc2N3c32WVrNUL52XZLiU41lcjx8xtxDf/TjNGLAY03VD1w54+OxdEHW
iLWdtrJvPJi+FnzkXcMwhgziMn5EGkXqPQO9Lgd7sQQQblno3m6paRaCqcraKy/HXWVvI46BNgBR
i8oyzSNynw34moc+cjKxX7JMnvQr8DNxNA2uW1LgqxzaCyyoAa53E4Bdswqw8IiwhmY4QDo3HEQY
bHKVjx1YSLKfqNYyym4gLmYUiYuLh+iYV7Cl+jewdctgrCmWAw9G5sosJ56cTdzI6GuHUWdKjlhm
3TNlPk59eDB7nkiysKtoyK/kWPPFutzKZQh/cgWhtV1gS1sTtyCbRKUoxIUkLRsPIdjLk3vjmMOU
h9PCHDOIYEcsodnG5aMjnQ6YZAVA2WD/PJNe5rUxA1IHFghz1RQqgkfsHHl+9Wc8u1NTSQnqh8KL
p+M4Sfx8GzH/KDcmsohuu8ii+jrbRv+QxVj4hoRGu08GqojuEOVk9hD7zK8Idy2BTl1w9FDmpgLp
Ew2a9Ng4Swvmjf1xkDVWigAsceLDETkK7tOiyrLjKU1RlkDSWRFQkBF7blS2pURmGaHWmdlPh9mK
DxRTXwaCpUiodAZtnpGZUVGFjdkrLtPQcVdl7xR3pq/l37S+r4Fv0hwU04yt9qFYTMXsK71+kzGa
xv7YLd3owMNhqtz6cJKII4N4i7W3Dr+VzsBwrsyMaNnQWZv+gWmeL7euhY/lbmXusofzmNgh38G1
994kWroKelUaggh3qmAmJeSml+gTsJNMo6cCwxC5W7A3bk/WVeALX+kmZSKGz+XnddCSU6tooL4B
f2VPc2JRwRZ+otFm+Fy9vinLS9g1uCl0IEb7NTNG1HfIK++HIZF3rBiy6gSO1PVBxY6Cg3IcNUdu
RxYpKcixc2P4mZwgY3szRGe7chSeW2nHFh6dT9NzIADDReek1gem7lZRwHlLu6SKt0AxbXfgrm6v
EqFGqNyO31r7ijHAuDHHOdkXgPz5oVPTxryUg///hP8P66c4Sni/lPfVPw47ZZPZvT3q1d+9nPSa
i60laAUBP7QhKt2BmuH1qPf0TxakFEY8jmGD+r3xydT5KyKBwFrweFImtvzV60nPjxAhg6joykrA
pH74rZP+fesKkAPqiBMOWLX6FMA67w/6asYOvGoSqPGI4vaZEdfnBokTcOFdHMrmeNfDDfyGB8Wj
h/v5hSvmZd+u3Uag5kRKO0YbP679A9EvdRC3S4aoKvWM7Viu0UVnjXOojxmqo/FbIXL9u58s+iET
6V8FhH7oUl++BmaNKsYKIAELqvdfI5FFnraMSiGEYsNK0IzbLHR3kHMZdWDecgafZJ8AHBvM3Zuq
Zo8jVJ4KbjxI8jaFCro2+0KfnROpzeYRxgx92HjVDOsEGshV6+XN5bw2t1DowjdF4cVLTfU2HePZ
/uGvUouPDuRLjA6wB9ki1HwfMCSDggRtjGPuOsSXyVa32msiOeZvNbhRE/oMKkJnbur7erGqy0ZO
Nwn5EkzI9eEsLUnQCC2zyi5GUTZfMrkWCGY4S1D3OcTgQAefnhJj9A+rpP+21K15yMbMUNJsOYq8
paw+I9Wu6XYh+2ywAD1s/dpw0TwmOC/VPbHzVlHBU0/SW+HA0tiAhYGlaYudsHthLvbwfDX+M/aS
/7bGu5guvVkif+sbrv75v+p/QAr85//+B/vKPy7af/6f6nvaPL3dYJ5f4mWHcT9ZOEmrfoKzCUz0
L8DW4SdqSdFmMJhgMMQm8grYklsDqkOX4ZgWC5B2/s/9hQ4Er3kqftWAgOxbgFr272wxHzz/sALG
ZcRybBBSIAMMZj/0z4VlwA2SAzl/VuhPfXMoIL/N4WSZB6JI29M8MrQ0nNCowxoqhujQLT2b0A70
O0djoo3FpkTTd4MvgrywI+bd1NfLeodNrraBfVNfW07c/8qpUKHZbzsgU03e6c0AdZkwOezf73eU
3CLIunW/jWhfjQDViX6RpPGShT2OAp9jE5JCAtXjM/wWGHplG8Xn+HzIH4DrJoJe0zoyO2P+oomW
KTRkYUhp0tOPZzgtECi0cfqG1XB1zY0W1pbxC94pInVOAJp1atK00L63kT09iXRsLqdqnnf2YI4P
GRmNp1ocudsxYS4FHFxlJ0tt7NikcqrttdWq0F0xpgi8eO1+4Hzgoeeo7ROz0OxwIBjsVwDhe/gJ
BzVlLKkS3rDEIBnE+7Dz9kBEhauuk9tv8K09SwY4NnlLPonh9gsiXCRh/2l7RPNUXfU4Wfe4c3/k
z/5XZMaaHM//fnBzPVRg/PfvNwL+4hVU0D+phxb+q6WCIpif/VFpuJ+Azch64mzhfjFD+XMfMPmR
whHUsWk7yrTxz33AFLBmMcn2+VOABWYuv7MJfABhIdfiOaS882EYEKX1cQ9gHLPOguMGVrUo74ps
So5WK/U3STSMV5NWFJulRWHmVmI61rW227+5Tv/ikFWL8K8z1uXtFYzBIEqNwoGxP5yx1oJ+hFxT
Gkfp6Gd1tQ4PKXTYK3qxdvebb8UIQ3GTbeVzytOr9pU3KH2Ju+bcTW5F6FBWXM995oQ1m9qGdCf/
F9/qbxfVckhPhulGlahqng+PntlWc9uqGYmwGQ31ukY7m/sjVFlcDWt6fr24dqDW67slTvynbuoW
8/Dn3/aDKQ5Xlm+pONc6GDsLT6FVb79ulw4xXVUO4hiRL3Aw+VMCOa8qBhtVYWr5sEGbdtcuzXrU
QSD8ZsfUxMFo5s0XkJs+22nSXR8dOI8Gava2+VVl+L6+VZ/PVWtYuQSTBEGww/vPly5eoa+QSYPK
XbvTRsvGI62U5S8M2Z6DBt8tMMWIEGp2JZiQwhd4/zbIcRqffPUcUUyVRgGCVdJtzXGtuRitIb65
c5ye44WCKocEM2RvhEn5xOK4pfU4lVGbfMaNL/ksZUWYoQRi0LZenLbFBn8McYVJoTuFAy/NOVlj
JrMixzkjEKhHNjX1Wrtv88UwKdPMMUM93Fjff36b1WH39utReSpTeI5BlZcFSeH91+NYL9H44eNs
DHm+c3IB6s7jFuBaMm27Ppkufv5+H+Ks6ZgI1QPCsilaeIieB8pvlxVQxTB5OLkFeiL2sFJzgBRn
M0bDBu7anRe1V7Vng7wR91hb3ybhHAkyjyqv31dOReoQF7GDdv3zT8Vm+PEq+FwDTPKVcQ+Tj/dX
wQXhAWsCUk9wD7pq2Mm2iE2f1i73CAzDUKSAIB/+/D0/rl8kog6qKh4KnnCe9g/P1zom1RxbiKN8
UINDKMP5riq68fcGmDj3qWeDNpNq0TKoDN9/syG1vQ67KNZO0eCdPPUmga2d84vr96++C6cA1p/M
qmh6PhSCy2wh363Uu0BGPNTtHsWUD3T221eMM44KUWdYY3Hevf8u0q9KbcaPJKCvui8tc7rDyMV6
/MWbfOg4WaEuFCQSK4Db2evFx7HUrDtdrY/299Yf2OwFGmP0wOmKe6ijF0S0NSK+pY0rxEFsWRpJ
gfnq2lviWGK4NdP/Ze/MdhzHsiz7L/1OB+cBaNQDSY1mkkkmm18IGznPM7++Fz28KswUEW6IAhro
BgqZQEZkpCcl6vLynnP2XrtI+j0xRLm81wgbj2xYF0a+/9nHW9d6NPrOMDV5uWmAE4EkgeNES3Ko
afOGtZFox7QbyuRC1hNTufRlnz+rtkhXtwGsFl49I0B8p2Pg365rJcIvmlUBbSwjyNSrqUSfbk9J
Iaau1wbRmtmoZa3KDKYDPVHLgP+Wal2MQyMaXhpNiiO3augS2BMsCgLB66L3r4rOV9bDWA3JPZqM
0QCmZAj1ZRKk7XTdKjgWb7088GUUolUzLXpLql6tQSD4vqowG2Mb0KMUrFSCWI/SPehQAoq9apeG
nALuyuVCcKsOD9gSa4jpr0Z1qu4xJnap24rQh1AOF9pVVlaxuCCGzWy3uEi7yY0x9Eluk6Bi3qlF
XQZuLw9Y1DQoELWrcli/ISSe0rihgpWWwoiQz5bU0eudMpLNciU3CARdL0d2aYvKDC7JUTRLi15K
Wt+pO4mqRapFiJdTkisbU1K5P+Brpo0ZGwJ/BkDdU85IkkFCqJL/WMQaoEV8uDRq/WK+g1rCtHgx
6pp/nHGFELt5Z+9HRIlEH3JL5w5sY9Zzg1oAzRBN3eMwFvF71StI+ciRi3EM8OlvoVWzCIhou8ZK
KAlX/J8RwRN7kp4uqhhOw0ouhmJc0GGf7mMZxNIOglzQLKSB9PGlBXR2OaogOTZyzSa8xTfb9BhW
lDg5CF1dwtSPZZQTWhQwcWykVniQaBCMC6Eo05JIqyp9NJUuffFC9MU2Z9Iw3I2IXXEIRPoQ7aV8
Kh9xEySg4UzOtuuKhrbs1mJavnVKCQDbksNuHUoQJFy/1KecKPuk3uRTkEXceC0bHNbSKC08VaDO
6ky6wU5X4qDhDJFieoagpihOFg7KC1FsprAIGhTpMDEE6M6BAVP+opBiTMFG1EfbXmjjl3LkreXk
kw8DCZwbY5HBKMkzhpaQs+9lNS/pkLC359HA4rTWSyZMC0JK5RdSZAYy+AAXDRgNYdG4RF02+7Qc
MmNTwJyswNWUY3fQEvI6nFLsM/pNUDdkqr/KHPBGJZICxs4ygGeOUIgWfgahzNG0GDMRPSihgWJi
qsMqG9vJOLQwJR513FHFgcxU37uVGtT1WwFF/cZPZXgCLcOK0knrjsAnDJsy7FeiBAvbh6byiFEC
5yZcrg4X62BI3bImKeRptML+qARJIJOM4RlmszD7UpsNn54WLdW60fVF0RUSXqN8jKcVySZq5YQx
CfArOYi13A2RDGP5FTtDWZtZi7XJGs1iE0KYyy4nzRg4ArFnWo5pBrVq58SVMPOaLMQ9SlaZZCfW
JBvKSWpht2q7bJ/USQDKQc2DxB56fLwH2WzhVJhyqb6JEUX2Sh3GMFjCTQhwFeW56ODjL95CpTEA
swGFWWDB4T3cDla0kDILXF4WmcWFjo/jho/k7TxyuHEq5ZmMTTROasUdoJuvQ6DvPLZRlSV2R8/9
FCqVStxOhX1GFxN1FxdG1tulB2wU2XQR+26YRN3kED5lbXE959VO5zRjYMNTaLDJYuGdVGPiG3ep
4jNFa6W9oE5GuUkx1fUO4ao1Q3/VaqdVnFhT4Spa0ZeHzmsmfaPpheo7mdZbOsRVJlw2LM7yudLM
8UJMJYY3JIwYkkMuTnIHX8+C081utSKPUFLx1yLUXIaWWbcOAZipg7hexw8+SVfTEIYMCgSt7p0A
hIhk+7KW4hBSpS3PZqpc6pYgXGRlL0/cCKs4Jmk5B6ZmFWNBH8o9AApDTnDwgB8M0epEDR2IQRY+
eBbqh5E+93Ne4BOw+6lUNPJJyLR0OmYsTI0CTFpQObyys3vwMjETJIFysNCxejiihdLfJrpce7LU
WIIpACS3RtXVNdAb64BIQMFPhcPYkbHiiGjuRCCzQ/2qAsDyliXhr5ItTEgCnTpMK3HRR0UvLxpF
8R8IvjEASPpyIKHiyUvUSbkuXEGwQJCRtmN+8vSQII5ICgMWTtKGN3EzmLfWUHgfactUEWNRKYuX
VFODaSvxiLBrCgr/YwZ0qBstVtK7kRMcljG/1lo3GGb8IHgWxbBLwTdNoKRVxeTcqy8FHmrskvgq
Dsz4kLglXiffJpjqsImKqfk4kZ5y1IQku83jWpUADxGl4DBFKEpHyzOsSpqnj4hHoPyZR6OIkmEt
tYMar0bICsJqviHM5I283wZ1aXVuYEJQZH8p+9e0UzN+CV0sY96eQoExKC5bCxmgNhFDi0vA0yGP
2WkHMJlrWmwjstSKwhreQ8xrqmX5gnQTDGJTG6wsN/BY51+1Qxm2VycpC10dmE+G1y6sMJck0GgY
jBei4R8Y7mXDSWCqjYlMoh9mbHP+O9xEpCqM+OAyVG0srQQHe0JS89Cam7KG9Za4OeBtdtmxVj7a
QJXwItEvzwCYxqGup+7Pg93/jQb0/3fNJc7bv2ku5fE7c8ivzSX+xK85FtHkP+iHorgnJx210CyI
/zXHYhBFgwltoIkAjSnWXBz/6jML+LVxRKBOowOjzrpz6u9fgyzB+qFoNJgZixEKM8uG/02Dyfxa
XJBcwSNGf4lpCsEG6CTmf/6p74KMHGI7YruTLB2V8irzXW8ZZcdRvsjli97fKOJ14V+OGQt4cFJ9
X7CAouW05bmt7slpnoLLxNoiosrhlOv1wuMs9pG7KQX8TbUE6kEaTRcdjGHv106buL56lQbOIF00
+qFrd1ZPcNtiUC45MtiyutEnCWmBg5eXM2Hk3QbVoxg6aeGUK8CMgLBukF+4dKWwnm617BCGT4L0
qGdEnuysaV2XV4l8lQW1LcaFbeo7Kb7zGUfnFrnR6nr0LxP/hOwh4F/lVV1uCaT6o82KsN1/zw9/
VPefB1NnWutfd5RSl58c5xCV4dc72otyk5tBKp7qUHvQQNK4VKLGhTIZTzyepG0jaCuFZX8vDI22
M5Sxc6MensqnVfh3H+OvPywjPcpuS1JN2vHGWZcrIwQPBqM6nfDy3EHrNa81XwwvcuVCC6MHugTP
vDFvU3Eg4MqsVrx+wXCBJTvlESqBTrr9/eeZi/w/WyHcFXqrLC/Ej+b8ec5VuJwxZX9UzP5UyYwb
2yK0lvWkPjTKuEojfSsr5BNgEJIW/7MvNePmDYfAjCX/533p1mcK9vxlW5r/wB/bkqL94JmnFCeJ
bm7r/imkk605aZLfCUk5sIiZgP9rT1J/yITV0Q1XjLkRzRT9zy2JibzJL2TNIjscTgpTof/431+e
GLI7v/z95ydIOWtjMT7CLMhMel4vJuTyn02ET5tST54YMEPruqTJmW0qSNmCLWIk7lG9DcJu9KtT
qfdZ4Qg5Uia7KDR5p+UoY2xQ3cGj0BuUhCmOfIiZkh6Gq0ZuaS4wRTeQrAHpBnYbST15e6kPMEjQ
kB+5cNn6BzHJtXHTw6EzGAXNTvPGCr2brmm6YQGYPqLqxXX7POopmYG+r07lZamKZeCtlEBsethg
EpLoozWBV5USktuzWlri+IWD5sSQmNVV4BWFLNHdhqZ06mkxJxe+VitO2ekpb3/AC3zUvggBVRG8
F54qIBTVCgkOp7+u7+hUgnbJg5+iU39FXlcZOGKXitTDnHMf+pYgQwRgmdgiZkaT5wDcJKivldWH
En7rPh5SOH9kSiCH6zCDjk5TtzJ26olJnEORVpVLhA8DmMJKR5WOhBqooiziWl+kdSGuLQYS3crT
o/g1MoaKhkMxwdHsvSZBD9GLypMSyeVt0dY+ikMIEUsTmKGxyH0cNHavFtEqEVXuR2nWcxhlyJty
VSWwlB+x78evmgdOy02mcqrvweX31qMsCsVjNCRxTFyuIsvuSN28SUeImYuhSbX7LGymZ2MIWSfg
akYOiGkojbMGbxgcEKRF7PZa5Hq93MzpB9kElSpV4ssKZnmCN76KJVoo0JocKqccwOpk1Vc9vXGA
G6z6AJE22EM7VcfpksJPVulFpUO8JqleHUBDSiB0soD2gK3XtULV7JueYKM9H/AXS5k52awuqV3G
RJJCM8gE3XMLq1Oo9zR1QhKAzjCxx0Gjwkkz5A4gkPPeoiDjDGdHYx28Sykh9XblT1lhM9oo0Y16
nY6VtRcm37Z8GKc2wWHmvpLlEP+HJViVO0hRE+wyJYpfpCKTDkg6knSVDEL4ZtZNj37NygLii2u9
uwlTQ77uG8PrFReLeCUXizjkCagds/WUWTqdxKX3OMa+lXz4aZloBEP0NIU2UNdYHQx2hzinLuXE
4+Q84Ti3k9h89c22R+EtAkFcBSy3xjEl9JiJQqm38KGGaDtIBCoua7w/DxUhJTsrTyWCBSc6ZsuM
8/Ec9yB0ANYMLOjoOcdwK6fm8DbqEUyzsm00+c43wkiCB1oEc04z+VGbCQ/vSimi5gXRmnETTCEe
hgnI6ZHJLK0NAjEaOkIm04ULUirbcDEivCOqTPZFu2otWHSkXO3NmfyyTMHvrtUkrvpVyoz4pkcu
a9hjIVsfpATEe8uj37IzBLOsMUugrmvksH8Uu6Bi6yqtdlwwqAjuoPkaCN9lBhgORuhFW5c5B/sg
aqCPiEFxCSm1LK/zXqFCUPSIpIvIzIpHTSPSaDbBKo8BEMT7MkU/4KR4mpkax7qR26Yn6odel1l3
WlkZLmZFzUcfqcW3vuWp3h7CMESXyqqSbZWHZrGaRpbvMjENpLeJAJDfkWC5AvBumvGjALY71Jda
a2AXXhpkTTEG9LI+hUFmoKJri7h/BlaQX9FX1TPXNwKors0UjDiGmjbdRWj/EUQh2FVXeGDGK58g
2BR5r9iXS42AXNXRQHFiBdBMjFGgqcGxZWoQ1UdVDHRhUYXqiPrUpINDlYkLyRX6Oo3WDJP4/0mb
uIIRQRQUELfOHNjqwff1L5YZqc1Sb4LhtWSff0CxYbyIWSpd61lgLpU6EREGD2ixDrlWqPAwSXLx
1/SwvMzRk9B61Wg/aXgO4FlvzabPW3I96gTBdRJRaSleV7Q4hrRpLVkdQRCaV3A7oDdWvs1HogcU
xe301ND2iGxyHeTJaf0kz1xZn2rYawTVtYsBwLW/lGs14LxNTAQ0dc1Cpp1JQnMxtbEkOXUu9ncF
EmZznlOaW2W+BaB2KtzwCOBq6X/kAeGvk5LG2fifT0pQwsKXM3nA/Cf+OCphxETjxwxeYgtCPGgx
3fqjgMNWYMDMQgUEHILD0mzn/s/6TdJ/4O8WiamfT1IUcJR9/1m/ySb/bDaHoSAy0Tf+O5nQfIz/
81wNu4uYhzkHkKMapzK8pF+rjYJ+gzTKjW8DMpGO9dA81RIONz025W8m9PpZLg7XQvLIEQ9xDUpK
WT13kdLYlsbKZ7WLSWVSoPEg9yKXjhKaug55Muj+tATKTKm2+p6M6WBR6EN/MlIvewaGlO1Z0/N+
HaQbM2Xw06lGTFRaOto0VYknnQnexXAfwirf1kT/HMJWblxG6fIhTjz1URl9kwlmvg/mJARt0KxF
rXXvY9Xldk/Cw2so8OSYnv/gWUiNbZ3msq2raYziOfRGtL+CGeoO783uqk6bQyeXzTvRN3GFPtt4
MbWgXoXg7JkWCbWtDtGWqGB62zmTZZp4QHWqtlIXXkae/WiCmdF/7sIdVEDyXcLyVJUwodwCt2Ow
aEfPIOY6bfz3CYzv4CJVDon45KgZK1ojokGmzwmB9JQKaLol3nG+kIgnKwAUJoFDhfXp6a7SknRX
bkVLkKdm2TGUMfqtMZhC/wAzC89p0EO1Jk7HULSrCp3LATx6C+3CR7svtKkaOgl4zOd6KCVSNsVW
3VAWRAH90GYERVA3wqMF4/c4pV7+Rg5YeC21o4X+yQs71e2kmhcvUnXtqZlK3dokRapZKB1l7rnU
4wHZaoFiPABT5fiNbmNC79+Lw7YVKsAuUqV7azQO9W2d9xL44wp00VadSGdx8ahEBEQEFQK20WpM
DkCSGN7LpG43W17KI0LMhDa97ZcE5GxzYEk6vVALLloFA4SpYBqrnK+4cM6kTmMXbVIFBUdR+sHW
IAVvcoQx8jiTT1V2B+WbEGG+Q4PtmT6xrVpjLUILbfUPc6BH506kP3O1po/R35oBJhtPTSEMSZOh
k3ci1jLyulHEX0IrWbknUyvIwVGGBoNITmfvIBvxR1RhIr+ZRSxMM53cum8UQ+DVIBOzbSuY1wSn
s0zATER+WdupD73ATg3Va9E9hFrNm3heucQP5K9RKiVX5FCVlUsPfihhRBnMj6oeITv/66Z8m2Id
bElneHG+EODJ6m4PdLxyqTPKbtlV1tj4Rw56I/sCm9JY1O9xZaqBKyI+eFQTgfHJPPfdFuDXpoWi
Bxbst1qXMycA81EuMoHEmG2pjVW+NpomfdbBhDyMVYDGIlGYzi3x8nBzUksRYd7EtW9xEonBs0KS
HDy3Qnh4VLTIfGVNhOqmqD2Rm5t0nCdFA98qG8YwvlTAaNRFw8wnWUa8lMNF3AK8tFk+6WMMzfUk
R0Zsur1qMoll7gi2nxwd01HxAskrK2fNoKrweya8oW7YYUiumN0kQKDo+yjNXZS37W0N6c3YwLxv
4KlVpgbuxhDGjsmJFuIs6PM5E16s3zOITjRYw7BdZBlHt3WTdvTyBQhn5UIROzk6iN3QvxlKXQ0c
Wzu8NkEO4ov8EEE4+FIZPoiD1/oPSmQpb4Okta9S0iTXlRekipv36hQBDe3CyabJ60mQOVNfXZaa
ElBmMG5OJjmF3D7q9cEreirUusAIscAvFE5rpkLV9eyQi+xCQgiCdomuOu10H3RQKqjFdqrKYnBb
L+riRUWUdbAQYfi2VyLlC89LOjRg3zJPZ06khG2wrIIQyjQRZgGHcK8z5K1FVEyxKRWJRdEFoSKt
rUbLS1eKIvmhTWgGOL1sEckzgL2l0Z/NDxIdCzqFIJUkzj0w3RZTJjaDPcliKaDYrPzXJqYCQ+Vj
Aq/TB6u7iEPgoxSGSv9ghqWcrCWOUKZNGDneplAWfLQ+aVqb93WsQeRCbqNzJM3ZBwI+bMXDm3R3
GeYfJoWiNDY7Boip/5QPvta8m5WUpR8gvabhJSdCO3VjALEQ6RJJ6qtr/O6qeaRXLkyMCtBejSO4
J/Q8UIUKsT9ZQu+H+zELkeKjOPKosjJ46lFja16QoTFHfG6AU6HdLigrgpGj/or7TB8rNQWwWbao
d4UBQF6YvHUQCnGL+Qj+MvYZLCidYXsyMMGPSGBGsAbUqsf4X5pOYNiWG9poLPNSEfqM6i/LaIEK
rUQMpY+bjx1JNMr6FtbJWIfORFiCeWeM9EzYnP2oRO2uUsOZxHRM62zUcpgOtWIki14BouNGZPiy
+ZVxGm79EILrWksg1xyEJuJYa/cyOVoOL9r2AShSnK/EDOXLyiPFTHJ8b1ZdjCWCMUfPQXKFDED6
Ur2OUciq6yyuWmMjMJ+UKJbHWIreCC0qrfux1htxkVWW5iVuQYchep26Rm5uCjwO8m7EIZfuNK2Q
SnegyK4qnsncCC4LKMEaiWVF6t2KsTx1LhyfLljJkQZ72g8Bhi4YiOEZ70eqycBMwmDH/tv3780k
ppGLESvVjn0sKpdEpIfaBTO2vgNnHYAzNEd9yK5jyxKaLcp9/bWQVH90hRwZ1SLkzG+4zVQH7aEd
FflFo2HUflRj6QXP0DbSdqe2Self5hSh8oZoFCRndi5aTUCcmlWKVIfZWGID7Yoh6hYYHKuRHhTp
F+oW4fLboOHYQnrAMD8K070uCBwXOKWksovuD+lSak3auk2KoHWitE5UF+MdhCtKGHrxEScOMnDW
mjrcRLKePcJ0LH3bS7ViEQI8BY4aJLhKp+FDyyl5YKrh62N11kvGWRNPMrSwlLiGK1SIwVJuS7lw
CmBStiQU6qLr+nIDLy5Zwc4acfCV5L40Y7HpSJG6y+IokOwWbAC1Hu0nuSYdagQjl9m+qgm7TBrM
VSXP7ZCQcbBlansktnZWGMZaKZT+UpJgpnW18VaMMVaSpqHXJbKTxBi7lmVb+suoGd5wjjUrssoY
jHkA62xqsfsyGrKDhR7ciYxAWle6Gj1kfeA9DrQsSO/JqR3dzsyY4cH4snC7TvKsESCHzRYSrbd9
wygZh2sU8768YDLTkJmTtjILuhCVufCH+eqpVrIUjUl4tTz9hWVSHzCACw5TcyIL0bjsKryJ8JME
/CCDmVSAftrpMJK+7rLzFdtSLzXcj43wiozp0gyGxi2FOHVTEAhXni4HTlGW8TYyxurU6S0ozdBo
Gc/6CN9X+DA/2mz2CCoW6ARCdyIU+6G2b+i2ObKa3MUVA+5+EKBk1j0TGk/oXMYBxqYEa8lAPUtP
hTeMO08yy13TRNWGnCEOP4TcuqikxGUA5ZLtlONTk+OlG2tWDJL6SrGhhoWXUiOfhsbyF1IeMGf3
8QIy+cwWZV2VtKYy/4GHF6KG3zaP2JBFJxQGeUc1Xnxk+egdvbE27AJ+BcJl5RBY2a1McDNNMEFY
E7f0oY5aiug1xKkaT1BgKP7Rz+TtygjF8S6Bv0XkkaU+aRxx7Q4Y5ybLFJ/zuwhrGoUsD7XbCKb+
3FqecVAGXuuGVWs7nRfnqpD6O/qS6ePYabw/4lbZJoOBzh/OxFtpyUT61k2+pd+Z4O9JTihQRyfo
+eBu4xE/M6V9BtobnShjcVXoHXSAt1ZYNqGtFkH+LuV0YBZKpFcfci2HcBFlz5VbLbdcHKYiXtkY
jeqgEjhnoUxpXcg/yD9Jem0ISjdbl9mMsMCGMfEKkR4ifLDUOInmCnGsbbQGZ6jdKD1272ZsP6Iy
6H4Fmf/PtPZ//cRM/HOtv6j7Z3ah8MtcZCZT/JqLyJACINFYjGMtKtyZQvdHsY+sH0wT1bwx00JE
pNt/Fvu0CIBsyPh+dM1gLcyel/8q9o0fCjmEskjHUWeigY/xbBLyu8kIpCDK+T/LfWh1BBAbuI/4
MJA1GP/yzz9NRoiSVdCm0ePzRX+FvumG/LNudLIuEzAYajBLTIbHOH4z1W5b4lMLXNAXfVTGDzgJ
racBrdqrEFQ1UExLphduxqW8yYvwqmsFHa51iPApa/D1RsG9qYdu0RFmrCOSBpW9zTDb0AEzF+nP
c4R2w7W0FS3LDSF2y1ZHZwy87iKS24e2AtaMfMkZzSBw1UFmfNKlNwopEI4yVOpdKujlIqACZCZM
YSEuPI7i7YpDfRPcRKnsvVWhhGwsVAFunIYg44wXSJwWbDVO6AKkdBe0BDa+KGj+6KS9WO79zEhx
RVfNQdBSGEcyUXjyyiTdgl2600r/DslT1t7wFkSVE5bVGC6aPpC6N7UskdIIddc1LrFkAWpeinIB
VrAHDoCDthTULio/aZcHEi573RP4rliDu/tWVUZrwSFAX+HHRs9XFL5I6gkSH2ijResfCYvsdyRL
8ArTTZDLtAt6dgyFFgLCIs+/mSSrbGGTZ+0KYRl7fC6a/k7N++FO9jp61Jae7vpEWnHtIxsNTO0c
Wq4/iuQGikK9lvvcv2TpLPoY3dJIp5dqpbI2gkjr3pZrb02m8hwGSCQTpKU2WKvhqCL0mwcjpaFe
MONYFHFiU5JfNFV8wzAEXgB6cc5GxTIkN/0IJBERkRDeT5oV7GhmR6sq5OzE4YR60W1GVWSkMwbw
I0wIoOltIM5ZbtTk8L15VVi8aIVMVcr4D633v9rNfouaY/KIe3Wcf7fmP/4RqvL/orFJZZv5593s
7j17n1rkJ1+2s/nP/FKfaNYPZu067UHgJsx7Z3XHL/WJofxgF2FUC8gJ3wXs/f/a0CTtB21NhHQG
LU/U2p/A/+IPOn9osmg18ocw+cnGv9nPzvwfOCNmb9FP3KcmGniMZgPFp+1MxPCSChwY3LuryU7t
t6fQPoT2lW/vA3t/eF/dbj8e3ranTzfpb6QR89z78yb6l6vOm+ynq9Lo8tgeeASfSvvumNs39CTt
B/7m5f2SF/f89++rxeP98/7ibn/5fPtxur14O/b2d5/jm49x5ovg6RiEKebL5yTYivRAjr//ntZX
+8lf7y4L4/P3lAe1kbX5e+b2w90xtXP76e7h7uLlPeQvH/j3E/4j++bl6npz9XSz8e3NtX3YXF9v
LvfX15fOfnG5ut6srq+3818tttvFxdNpf+lsT1vn8bR3TqeLq6Oz/bg47bdH9+Li45vPr/G2/d3v
dE6QgrGDOL7l8++edg/H7Xr3dPV08fCwWt1c7B58e3F5fblYbS8X19dX11fLq/kjbo+n48Vpsd+u
v7mX87369OI9XzNzQ//zvczJXSqY7M738mVeNtzLl5eb94Nv31Cvcxuv329C7iWNKf6SPEH7evV+
887tvRnm1XzP//K+sA+Pgf3x/Lj/eHt8Pgb29vnI6no8fLC6jqePu483cAD86+74cVfyQDwcLy8f
n98uPk6BfXz75v6eHyb+8p3m+//pOVDjhsMMgHXXXe7c9c6d/3Np24vNcrlybMdeOPyNvXbX7u9v
5k9fzO9uJpOTzxcmjWdIYF97Lt+QZXh8+7h4uWKmZ79cv/v29Z57ldmXj9u758Pz/ptfcn6qfndt
9r3P1256MvXMkS8t6OtSvw/FJz8+hPRmG+Z6uXj3+6965uL+4xnUDSJSNFQx2HfO7rEWg8bz48hz
p6LchWQN1Mo6NXu7Uz9Kg6h4JX6ahudQUMBEX6vdvQrkoVO3wvQ8xrf9cOO3NyRXf+P1+dt9F8+x
Bg8LcxQjoq83IU5ozRlUzazmm5ec3e86tF9eDs+Xh+fHw/7tJNp3b989zj8Bw+d3/vNFz24Fccel
qXdctBYh2mj3hkFWAd7u8WRSL5HSixHtQmq+wR5/HZDxA9CFM0VAEcocLsN44OtXxX/Q+kJbToju
CCQmAXei1Ex7n9NcN73+/tc+vxb4V/xTyDp4R8oqHpav16q6nsgMnEcus/BuV9OTeu7UXr6uaPAc
/huX0iXIKLzYNZhoXy+VhwpwfQKd3KRsppM2+U3kjGRTUr9P6e3vrzV/7M8/3Py1yDzhRoI2AAU5
f+1P+4SRt1mrwjp1VVKkr6izvQUU3H9nQNOQCDIN5TlhXqpwsJhhuJ+v0lXVECi4xlxLQ+Hv9QZB
f8ZkfbP3/GUV/rwMRZyKqpaSTDn7MoUWKrExyoYr14NOjrui3EN29jHDYHbYIoOXCxIdkQmVsakx
tDetVwJ2hMj+9/eUGpMcJUjgM9Xu67c16OerZIAZbiRMuhtY1DUkJDTOv7wK9uZZcomVV5y5OGcn
nZoQUAP6luK2dUXSvDkR/tMXwerfXoXxNwMHnZk2hvWfithP68Pvow7zjDGgMBdJYrJQskPZ8r/5
5f7ycJl0VXEko31mDK/M0sTP6wNfZR1pnU4GTi9Z26DEJtM2SuBiqgi++XF+0ua/rPiza509XZaV
WKlkcq2RAasSxNepaeDga9bYETaRUS8SYOO5CWKtMxx/Ktass4VASoU0tGtJ79dGMiy0YXpmku7i
7V9GCqpj4HC3Q/QvNwIa3haSN14vs5AbvfbX2xJIVt9SQFONCj4BdSYmq2OEcz9fi7lXd4vf/9R/
+yMook5kGEcDNO1fryZKnhL1MjcGm36+bEzlQTEDwQ6xAX3zc/9l05l/glmEyhcD3jsjFj7/3HFj
pomSk2LkKam+i2EYXeKYNL55QM6PyLRz2Gp0mVQf9BMAhb5eJQdwXA0lGj7YrwZFfNgvk76T9/rI
HLswA23z+/v3l5VFaBoVlQjhgIoHRszZcx82gsibqiJ2/bI6aFftXbarHqw3dY9SsLmvLqK78TDt
g+fpIzxYW3KW3P6bA9CZBZe67ewjnH3nHguskPR8hPxOOYnXxpW6zz/0lb9VjkiW+oOJbuBWPDCb
Lzf1WrlSbtRvzh/nd/38E5ztwV2gqEErlLN3MbLNJltXjD9lrd/mpbH8/Q0/X0Y8HshVUCxLMxdU
mo0Un5eREJEA3TABd6UuFWzJnKpT5WfiwzdX+ZvLqJrIlqCwUnmvnN1T0rE8qTAmAl9nbUtZ9O7Y
SQ/mwMwlKOYMcQlm7TYobhWpXw0NzTnrllk+KbCebAvoQw3zQrPKh6knAS7E93WRVP06VWs3FfDp
6Y4k0tpDYaFEz9DAiCd5afpHSXpkimR7xUaC0zWJbzI/oCjcGwqiVr0Bujk4cfiWN8UT7+ulVsXf
8n64fZ83Sm4vTm7k/Jyu6I2aZ5tyHjEomZhRu2k+WS9D7KtPdOa+2XT+5uZygkOqzu5PtMQ5JSKS
9LaR5bF3yXoVUTV0R4O8rW9YFH9/EU4HP3kc9Da+LhRA2lUtqHXvak02ztiAzE4aM/pvfJWZizR3
UMCPnJeRutWDYpKjnuz3WrlESz86qBzNb3aZeW88+1WwStAspruizEair9+F2QGykLIjwi1mqNz0
iXWylKjZDeXUrnJC3DDYMK/5/TMw/9R/uegcE8n2xjNwbjjx/DTHoM1S6PCLbo2qei4zGXnqlOA7
RLpqxQhpgthNvPaXdvEfHQN/99tJoEpA7swn8J+b7qcDiKakQpbGGXdVwxffVILnjkhhv9k4/+4q
s/RNopkP0Vo8772bYziTojpy9XxjGWkJCGje8X+An//xu0jnmyOPFC8lmm/UZppqWmebo5DkXZXX
aU/YtazYWVJodFVhCHb9aG5jD9NfgIR/WesZ4HeYFMw88vrRGgj76HqwdiNqaxR5N0VvLEJVuvz9
r3xubwItQgdQ16kGqAcgqJ2tLV9uh7jlbelKSu3Ljkcy0Ys2SMUVUSzzXhR717reZeuJapgyXvLr
Yz2kWsW0MZEB1k5y9vr7jzTfkLOFx8hmBgdxluZTnW3xlRrphSm1rWv0rbpOR8WwOSgEy6Tt/w91
Z7Zcp5Ku21fZL8AO+uYWmHOqty3LsqUbwrYsekggM2me/gxcFSeWpFVWrIo4F+e2VtlpmEnm333j
e+/z3f+ql0tR9aTZwzAoRVDGbF9+WJ4Ic2YEtEp1GVqIwG1c/8qVQUYf/kdGG/Nqc8yzYrFvhcmc
0z98TotRU9i51L3AgbDRXy4ux2wMlVkNaYSAIWd8vOFeGAPd2KcZy+x/S6f+40Z8sw/Z5yhkmWAk
UWLR/XP4y0eF17mPHMwU6VoNHxpDfqNrscRZsD420/Cek8Wbw8NCKUmbDFUjp7zjvYr2DETNyxgG
dZpVgTyYq6Gv0ceDipaTvoXsrLlg5uaUVXl4/PNbfXNW/l55j0h4veztVys3RqT0OEV16q8Bwl1D
XI1K5HiOFI9jJM7Qvf+7+/ofX+ybc4QVCaEDGnicWYwCv3yxpTMt1NV9DqphRI6/5jiPb32T/vm5
Xv18/p6v+1zKfBTouWDvvFyl9RQjZwEq+d6qPOcKjkQz3fqtD7+T6agoPPXFUot37oBXnyKLBlS5
YO6wIhMdr6OtDutuYEJjmwZCTD/LRtanljunjzFwcL7/+QFfvcZ9LWxA994Fd43LjfryAeFY+MhS
0DVLWVqfskpkd5itinc+ur9bxdobJXSWGaCIXgU4GWaEnphmYNHgPU4bSo3vo+MU//S9sR/o5nLf
B7tFyeszH4/I3O833psnVBseW2fqvtrmKpojfdTpnej7dQJA0cOkFsBFxi7bFX2vNuC6oYYbNPNw
JXCy8DwQLpUQxqejMgkRVLifMHr3oDGj2tj8D2Ieu4dN7COrg6fW6tBYHfBpuwyC4nE3Vvlh5HVX
/Qo7Y7zum6KbDwV6LKwZXUYCq3TJQn+61JuN2fzOYPn0D7cBYTfKUmC8FjUqJu5fbgNjUmocC3iN
jLQWKM0ocWRWPb/zNb06JWD8sQr1KSZu2A0IsF+ugs/x0BvofRPmorpbIBvl42CE+sEqXZdGbISL
L90y/+4fPhs/FD6Ru4KALhlzBC9XHZiQwUiQH8rZKvwxmOOO26rP3olr3pwUSL+5ODlzzIBD6U1M
ukaDXg0GeqNoQAfYunLp0pl0KUwko5uPFoUF759F22xBy9ptrZil4I2+eTJmd7TcPAxSKTcOcCfg
33vl8h5k09qz6b/c17+XQUNPRLjz1zgkXr7A2poV/fO8TYdlC3eHkPwGbSdtbD1sF9Ycis8Ds7a4
G+K8PamlOMAPWmLUdcuJCcv8bItW6+s//U33yBzkH/xZrpvwVRQJod0t2wqoUdQQspWVNx8rY3zP
TvHNscX73SmHFlkTd/dr8twC9KXFL7hNq525xghG8RF0/fBOnezvVuFo3EsnLqjcvfP81xDBmEKc
ckeXkc7S3i5LZTC/UFrdf7FXiHYQhxJ12sTGL1epC0Z0GxHBupx1dQwXPHM85rb/m2fhSShrsRBC
5perbIzRDMSsQDQyq3nuHRNCXz6AJvzzz//mIOGHAU6ONohTnu/61SdNTDAZcl+mYWz4k4G9etyV
DPZaspAnao71OeYh72Uub67lfVGX0JiqqcWjvXqDWynzviQeSMOQER2rXswztzaMZKvG9u7Pz/d2
S3CAEB8Ty/GU7PKXr7H2vAkY4lKkVIpJw6xu6K7A/mOJ+ud13j4SewHxFAIoXiKX5st1YHKix0B9
giN67X8TMykHbr9TafuHyJO28+vPy7392WD9EZmSS3skma8fq0GIMBGKsFyvg4uRU8I7go6JQPF0
mXuq17k+M/lpT/902f07dq29z0Mh39yP7r/E4Ix+V46xNkbimwCGDr41GcPJG4z+g2TgnFldzixm
Q7E/eqeq/CrR4eDctwy7EUYpV9/v1vxfFl5GS0tsiA1Oyjm7LPqgPa+RgZ+2ZV0TRLzDCW2vcTNY
TpWajIC/89xvryTqSUjuGHbbm3evOwpMrEDIa4yMqeCSIdHd5KQ9tq1VaSB7DuVnYYfaemdLvd26
LIqlALjOiLx7N3f868sOtYlHlZ/9VqQaB5BnqDKranlnlbcbl1V4v3A/Kc2wpV6uElVy1/LYWbKM
epuvxrKjGgjkDg1TXbGx3olf3yxHRGmbAaE4a9GafHWs5UCOPBViPeLOm3kCi3rfMOd7hvCtfOdk
e7MS+4Rb4Hdqyq55vRIdycgZlR0C0lu6iw7GIsJcq/40j1hJ/vmz2D/uF9c6kR4fA78RWRuEmv2X
/MvuBDwVuZvbY2hkB+M97m6L/uQrNMwohWvHzK/JaAP3JCuZ4ygMT7Zb/mnATtKx12co9fI3IQJ9
+S9ocFajVwWowZm5jgyBWDqOgNrd90Po/tNEZ1/Lw2Viz+PYMq8OgdVQVdujl0yKSokLhY3cte2W
7+WLf/PzMVSKcxWvhud6HUdXq0YIRmUvaXuzHg6GywjfAeHyYiaDlQfvlezeLrd/BQx92Zzde3T9
8gUuLsOqOTdIUqEAuaxqG2+ZbrE+IIxvD3/eLX+71F6s2R1BSPBffXF57TDlvUqezBjMNWUO1H1Y
B8PblQa28U4w/eYQQR9LbvV/F3u1Na1S1JnLLGSSz3o+ChvJuITz9c75+HePRCmcO53GPJ/d/t//
8gFwUK32ams3UW0QNEklx+A2L4LwykHWJv+L9xdwaO1GnWT2v8fM/rLYVjZ0pxXvr3Ay78g4LmY8
zMVf2au/vfNcb8595AB798RH1Ezl6XURfkM3gMklS1mBmj4VmxOmW1ibF6oEdDn2XfvOZ/w3vxbV
CpO6Ewon6uWv3qOK9AgCEd/RvpTBHRCV/CwK2j798wb821VwhODAonb3pmQ6WZHo56p2k51Z+wG+
uX3eqqr6x4kw7476O614qtSk9y/3xFJIe8cCs80DOJv11BUna8Yg4c/P8je/ENJ1qjwcvhB/XieL
/NXbhIDISQyZB0/8guKgYM/F9TDRwbQ7nLn+vOD+E7w869neFD5N6i+E569J6SLLR4PyPvMZRjd1
iblNgcuoxGD+otBNq/LPq+13/OvVGJSAR757M1DBevkSS43h1ZCzmrc4KIKAvlZxp+foOp8FPF8/
+qBnM3+nIEPqux93L9YNmX8JLO4Um2ALe9CX60pdbfbG9Dj9+wFVnJUNM5rAUl4xzuNMqS28AQan
PWFo3PXNtem3UBCzVTCKb2xVcKyj3UYz6GV5m4NujGIoiAvDZhWGZgoIJhh0J28/1yIbkPhUPYP1
0h+d5kgYJwVoWLf4nPEpIODHWuwyFAa8wTyEGAZr0vco4CHw+WIP3vTQovEGv5YLoRMlMdHIMfRk
kka67k+XPwz4091CNO5B1cfQRSLG//N9trxWgdTHIuvXu1Zr63ws9gmL3sv7C6yRA/T/kXWOM08m
T4Bmqt0EN6d+6GT4DBaTV31glKXtQMLOzdlozHV+kIPp/+iRx2vEDpSKYznV/dUkRqTgRTkYwXEd
AxvFVlXlD0NmCpV6+cQzTbBRL1ffXJuLOcM+Pi21DtG/rVX/tS50BjWgytQdCWH9oLTE1Kfleqzj
HL7ArepFtabI01sZU5Eqv8F5wDmECmK/Hq1tmZ5yy+ghcM5TfYfNh7OiXpLh19HYuk9MNLl13JaG
e6edvvy6TI0sL5UA4ZJUOtBjPEzMbjT5VkPGtES7JXYmFx2bYjA+etNWfcstyk2JLPpQHQZ/CmkF
VN4iaSNbWxPzsczX2+S3wynAyVowEObgcQw9FAWUC1LnzLAFeKywgPF9yP2ifFgtv3hwjAEByDgt
tndu1CHfsWL+4dfE7Bf8zZqXtk5jf216w4KoztzyKyOfZYsOKgi/V3i+IUTOc/QXkvzTSZqphO0g
3Ub+CMTsoXHHE/OrHtfx+7yi1Goy6T8OdLaDy14LyF5KB8PH2lYIhNvI11ZshnK6zTNUuEjeMowk
7WkVywGuForpXgwb6pVVt+FBT8I598qtMFKUbnsv3XRGL4HPvY6JU4fO+aRE+6O2l+ZjNGsgB0UT
fS0aVS3JRoH3Erx0+2gJd/pKJ834Ug6W+zPvGEBDPNhDI/Qp+uGOF2jzvChdAjEfMgIwUTR6tNsd
5SxJV2jzg4y22U8mnCfuQon4LO67SH6cdIknMgFe6B8Hq4ebLAq/uYSIaj4XRsVo6JIb6Kf9Oev5
tWoHQiEn/J1eo/WbEZoKutOkQOE06zKLuHGB0iRFMGD2vVZeeyR7zKtjT3cUnw5dbN8aSs3zcd2M
6RTZq7HPmtbBjqdXQiaz6273baOHy5xssjwYjnCf1kD3KNItVHJnOIoOh9FZvCwZid1cipvZilFk
Pka3BtbwCsuAovhKNWnzjp12jOuhb/xHo6sWec7sQndpZqUo09V35KcyDBv3OGUyP6+3oapSWoEh
xoWNqeoj2OhFn882EcVxm7bmGj9271fjh8utP3So3nHuHe145BUA42jlCP0X0d6dMYTFvaFd94MN
CY2Pcm0hs4eyRUUqmzJ83KxluGlRxfbw4No8OtCz7L1jO1rthXaWJUgw9EGzUzo2B5UTLAGCOx/a
bFz2uqtSVEZIf13iEN6dp70fesvncUd44UzUTX5wwksU+DFq2m45WobtbbFtt1DBl7CuPtprEWKT
qjzvTll62lLhrBApFzmqm2lr24UfZOrqRNhB7kJvAnURu3z0FtS3jZ7p3A6WmYaDHC9x4MyfSumF
LRZPWJGpaZo+bo7IP/VdZzzaJOLPm18NnBpLo6jAgTNL2TjYsZrNNK6op7LuV1kOrgO/d2uKD4PJ
NCz9pnX9DOeYeRApqvynmMv2WbC11nQhKNdn1orEPV4KP+K5pb63pZoucs9AjllhWnvnDpP/nQB+
KI+Oaucbuv/WcwZZ7oNRRd5yCNe1/z4PfNSYjk7Oj6jtxXKmyDpFXMOoeCyaYYZ1ZkQBEAHS7rR0
BiTdEujCTydzKzRXm7H8YFZpMY8R7/vaq/oo49W17FqfaeojuDwL2dgy8ndaueHoODQiPNHtttSf
iiozPtGVNb6v5jbf7M2Bxxn/be6I1rHuO/xd0Ne2paKT4WOZdVzKhfpo4S10QdxtoNfY1IV7gVGv
+kkwJe/mRbHZ/LDTn82ycn8WhcONsMwz4KcIVsb33NcrR2OVcZN4FkbShC1NybGM1WSiTeVZ4GPs
7B7If9SZl1tXcg+fpKzbT44ps/bQw+rtUrE0AgJqFdUfR6DiT9oBNL8scvpZjHXWJKrjh2O/sXlj
MaKh52Lzf0SF4ymOb2u5RyNYPYjGx0DG4SbC2Sr32mfMHfzHqMFk9ZjXYtSxo1xR0ik39KNVl86W
LIbpH/iuNibQx765qoMKWEERzADf134eeTvBPIXkHHX9pd5CzptIGlDSMoZts9gcOPmwCXTVfVMs
GK+IjH9p7IFyKI5QPnA2FuOWDxdzsQ5ebC6i29KVYNY+bn4OewPLdcxit9piVaTBdnF0fQFynvPd
u8/CzVvPfEOpz7bBMN8hNwpg5hkTdgiI/R5xcDZnuQNKb9KPTjjwFGNY9P0Jn/NgSly9RD2HrgtL
YspCtgHePiNyRc0DuMzIgjUodSvxD817pOog275g6x08TfSFxxQgtYXnLo3iJYmqOfzZwKj/OgxL
gMvoWj1SmRo/GFO+/QRcIFBYWvmY0OQAksPEOxh27v3qeuiMTCWiAg4Tj2tR3GRuSQhk26pcj1mt
gaLapV+ZiAVEfVfToTVTPRrCIxKYsU4z3N74oWRj/xDS6hUYgxH3XnNYQg6dxv1qMlWs40k22XpC
mjizD6c8Y6SxqXFWZk7LysIUw0pR8bSzluVPO6rB2EXLUBvHWvd9/4AqVJapwf3Spzj/ep9LzwHq
snl5wR8qUEMmTsm7P8lO57/m0ByZbt1CYzsCG2q/EXaiaCJBaLYTVAC+GHyEbOsqyPoyO1v05vPZ
oRKcYtWrYkf/ugKOIELBn5X2THWkx9jA7XEEHrtFW+GPWZatUV1oKrBuuswMwRGdcYzizI5vjHdB
IXHioZsK6SLISfx+GbdDvqoQpSsR3Yait4yDO8su+LYMbX4X1Ms444LMOFye9gJM0Tk9DmO7D41x
8D9Iem7buegwhbwIuoY50LpURBcJeHi7uTQaH5chDL1lcVq0udafCqfQF3llrDLNHdMwLzSxtn3h
QbiST25BkKkB2Rh1k7S0MJuD6uGnJ52S1XqaVVgyAUiTLMoOhlmaeVpoNLcXLna360O+bej4z2i0
oPWNMc1bowvGb9rpChQXgR/Hias+N8Q36hLH3tX95EjuSWAsDNuMB/5up8JGOp+jL1vbMGw2ezqM
zmaOCPfWIeTJkpkeXfUZ88+x/RLOdo1XnxWYdf41gMCD30dQhua3ChYgdAu3U03J5emRMvD/9MLz
yR30ABelkCYpARNDMTQTWVBz6yor8e169GKCtNYkQVTaO5YB1+VpbDmn7+A/TfpKYVjtXwSgPPSp
wjrTTNehDPQXC/bM9tEtqACK8xyaIQN5MzP5ZRAj8y30rzCDwxVXpZi7I6QUnMm7WRbGPW7RZfNh
YLi4PQRjrrwt9YWXmRckw0501Cqfykcp6H+3xESkLVYSuApqhwdX9h44T7secsXwwV2YO4ZKmi5z
jFMx+qtxXepIuND+cm1wGuR9/21SFp+W9gqrPjrZNhLp+d6ekIEY4DWIJWdhfr7yXAgFxz3Gw2Kw
sE6p5HQjzE5zuCLwaIajxmR8u5QZNYTnyIzW5uBA+bC/+x3WD9c9IDF9i3u455wkiKk9agQHeY+W
Itiv/7lt1q+rJXUn4yBQ2fih3TpK9rD0KwiTXYPmO4Fl28snsw5rQjVJq5+KhFfc9BWTe/i0O815
r9H6ntuV4YGA0tbUrmkB3qc5lkVRV1cRZucTwpYq0B8tc+lR9/quegg0UoYPDtaLkP7H0VRPCDm8
7hB6Wn9dcLHf0jCY3SF1w7GdoHpt0S1NIqs7OGvp94B5GQg+oD2eu5MaCsvOY1cGZBSR6+3mtMu4
BDK2yiUsDtWYDYKQbth08Jz1gZXdLMBnvKNeN+dLtuhyTjqi+vWoZF3mt63dBk4qAaEYl0wHILEw
YWe2cWTAjmIssdL2neRH7I4zgaSVZlnVmT+sqHH9M0TQsyORJsmgP23D0jef1im0Rlgnk2yv6yrM
yuttyJgeWk271gdpzJv4TC1/GR6U4Xj1pacBkH6ZXUTyPt7g5G+w7gDpnSJm9MvzXNWcc6UzO8ZR
zqN4zjw8Iaxgwx89M0ZoOv7q5W1s5rZXnel8zm+jqJhaOCs077BKcWbwwcYAeLUUyNZjRc37gpas
IxPcIUijqKQZ1sepo3ETW/ZCzirCcuHI6WbocsonOuJ/4RHPG9nztTbrTvgrosonyMALvhyTfln1
jwUL9OhjzdRf9qPEtKC4qMgsw8tJr2H9dYFvhul7hSHuVYGFp3ej+YdvGHjY83zd9pNH9hk1o+oO
xLRuk7gFU5tnwlzY/9MsXP9j0XpBBfinWpyA2A7Gx72nCkM8btWw/CqBdHndWQe7KLwNTcnJBR8P
AT3MY/MiCMeNg4sYKFy/qMLph2coJ06dn5UymqyPGJK095ZmuxwWfJA+ugLax7FUXXZQiOX9Iy+s
es75pKJD1Vehc8Q/TGDsXkgFv33Fqawxq1BeRqNJ+t5g3XoBgwcr8nrx1JXvjR6fwtSFIFK8Au4p
oxr2M7gAxrooMHAzTLUYfkKDD0nEpmD5WAVM0vH1NLCoex8HGSp2fV4c+fuYsoN85X0jxe2306aW
5osFQXo7tGvotkk4DBM0Ok+6V2uV95jb696eTtOud4JFA//tNBl8PAyNBHZxGHUdPG9QZfRq9+Kk
fKGvemVB2xNRoR65m/Fn2aw5mw4rlRQYfnVVXwYQWcpUlVE9H0pbwB4btPnDmcrOPuur/TsfzWEk
ZquCqDzSoVzTEsnWHb8IVQTChuxWFg31usKb7TGpcPf56c+W/7QEedckhl62WyHblRqbaQ3Xwehg
9RpttvdVjpXySJcZ/huWFj8uWdrl9yGjTHscSg1YiJyyEzejYeKCAgFsMcEeNeX6FATgWiyiE9DU
ieF79Xdva70rO8rmLYkWFZkHz6z0Zyokg3VwK2v8jA/Y5qatvZUY61pC3W8GJrQADBnuTbGukg9j
GMEM92d3tJO1rKchthxhPmNdtLqHxaJnkaxAMLezyrAouxpjJX7xwzXQn1aj1wlSs/wx9BoMsegZ
zRo0GsQiq2zBLQW25PLMI9E99pNVO0ehjTWLbV8bD3O3VQamVD0s2DPpKds6rE5OFFKRJOLXMnWW
FeNQZPGKl8mlgt314kfgVD32ZEZWHCK1tL/A08Cc1b36Zs2FCpKSfJ1/sGMQmBekDF/Q8c1g4GCG
uunU7cTeaPHLO7MEVRdL6Yag0Vb9XHQUeBLMtLD7jqrcfRpxbSqShr3zwckWJhh9ImOql6GEzkgx
Ul2urmc9GV6lFljUgbqzZgbLlnp1iC8Gyn1njTKjLfFUK6wL7HGKLo3mvH/qJJZuJKtj+a2T1JDI
dwj6U6Myt44o3l37A+BE/ZCFtTUA9oyIN9ySueNQo6po7OByc0ZHxEuWV/A3HIvaGQeLJAHG9Odh
sa2xT1xoRjRPygZuueFITVLatv6WjjOGOTH0KnOM+Y5Dm3N29ihmjus8JkiSoIeW25o9LWrgPNdw
olpO9cogFfJC5yPBENFsEwIwAjgCSnAoF1Z2+zZvkzLk3mYobmRqQUorr89rdwbhBKqw8g8jvM1n
AxCVlwBE9r4tdVROadaqgY+9VrORqt6iQDwMeixutM7K+pBxpM3XZdg0nD5t2Mw4CAubuKsW4opY
ETRXgSmNlVTmtH0FvUEnFuKU0knJoUeSKdWg0hxRV7hXl4JfucpmbJk5U+2zyKOXeumOI9K2Mu+n
7yv209QatbDKRLqyIKqQkJRiTMioSFnmvGxJQaWFigzI0s/CbNb2xjCKsD7YRVQ+shmbNQm5cq3U
JymCmC8qda4HX2LbSaEfchK3u8d8qpXbadCLNj/NUS+2Q5bhXXlUk1uS7pgBfOZcLmKKK2foCq64
QHMUdRElC4WHYUEE21s30djaZjzkcnRx3bAbkIi00rqDYeAokAaR9J24r+GPnhlZ50bnqje8X6qU
Bpl7QaEKblmeQ0S3l89R215QhhpEyl/PTONQZhMyUVjaVuwqKFWpqa12PIAD1yssqH6E7zK4OkvD
evPNg/bW8rnVO4RlWTanOG8Q2MEZI1vRy+cxq/Gd0ozCUTaC1HeThWQwCWOB5q+wzRryfMLFS4FZ
x3RyNgkrNCD7wq/PsfWtVIHzhc9jlMlIl/gKE2nLi1ujUTfIWqljGG2taXAZ5qH3KpGn1lzy+VD1
+lLZvW2zF0LzIUOvVB4wqaMkVMCLF8kUVU1zgsHDn17wGaInslVUwi3ohPi4FaVppGGTUdqlWmJ8
HqsWn6zA7M2fVlb68IGpzBTn2yyb5VTu6t/Y1p34sHRUAa5p+uJPYOVqBXdga5hBGxrtS9yyCpmQ
/JrdmZCgHJO16zmr8nAKv4QiMrj+iKfKdGNiT+a3NDaK9uNItnFTBkT/aeAaVIqytf8pjABDsFYO
zXM0DNudR5dqi1U3ORa1tbK5KmsNbtDCYhmpvVd8o6KHsLlWY3cWZKFXcqHxkqkprdOHRanNiTnz
CZDMpagvwWoO0aENfcJebwkwyqLwOnho2eItF0ilifFmfaKkapzJxVE7WTQCa+ob81j8az7u/xH/
5oP+NTIc9Ot/8Pae/ucIqRgiVt/9/2DzvWtN/jMN53NPkvY/n9XT9+4FD2f/U//Ge3n/uw/27FP3
TBD9i3nzLxyO7fyv66JeC9mGMER/T+X8m+Vt2RifICoxrR3fgF0Tf92/6V78IaajGH9EKbFzdv6Z
7cnL1mPgOBGTc1TKfMYDd1bEqxZgXkAJDEasnivLvPPqHCIEM1AXPY4JuN5le6xDm+6d8SBaHy86
j/uysLx3eJlrhrSm/VctcC/C65UKxX1Pe706qDrMl1O/etk3qoMiSisGwGZaP7gmRJpPLGmJI+5s
PsIfjr/BHKt7B2gd4ObmDOQvFgxC7XYMy29rBtuflie9+zVAUJ7Mo1NRh0kqAgDvMCm55EehlC1O
0+76kO/+D9lvKwhj3W0h6t8WEVNYYx7w2zjCxg9hOhmBQuJEeTb82fFr19cOA1Ah1+tuP9GO/FtU
0huYwuDAoRkdfZalOWUPJMW7i0X1L0+LgLdN73oAzA37FsJqUJ5v/MRTcx4uo+F/KyJkTtSVo8wE
ubwUI/4hIrRV9DPqYbCm/QbS8JNd9uaPebaqh74oRXdaCjF6t2HZO9fuHM75Pf+JgIq4PNqM4ziU
9Ipmss0xdpFlfAbkTEshbOBB0hXbYIEW2hHHqHCpdgFK1wGojLzNVX5qi3G5Fc2YhcfenMIDPgLm
lBaFMs8GNhVoi2ijb5nPi1ee1GII61T2iEfLagFvruyFmKjpsJGgqtf7H6jnzi3dylFYZ/SfCjwn
e0M5saWRLh5aWq1Agj27ViaxpnLnT6LcwWxF0P6wx1nMAMc5fFPwnhMNi81/FLuLCp3WHJ1ADqO3
iAPSN5kUkaLSbm27MysuKk2dZO1GVa92LFrRtmjrb4Xr6wcZyJbzeaWulZpRVndpJy1XHExDkWdg
0w0tWS4VZTAgyJTPTeZQjv4wiy/lqP2HrAhXcG0+7w0gXU/QZSjOflAOTUFbM5ra4QyzjO08yt38
ciP5ju0iqH6peW5/tYpKL+lpkf3uNNP1NFfY57lZ2BTPuy4dSAexceyFfYYxRj4kYhc7QvB1cwwj
x5Zir521TPMttUSc63rMDeOms1gx2Uj5BBZ4sZPBycZvaiPxjR1S3qd8yscx9fHDvOjadfjiCnug
DETW5sY+gz+4a3IfBudzR1mkdb2IxtnqZCcKSOyXLcQzNS5WDJMPTZ21buqq3INqLKYnPBrL2znP
gJOaSzvelKHX37umhrhHV3C+IkvZbVjqerztPQtgf1PPkhrckLcnLUV9rAoTu0taNsHJGmXOwu2y
XUVtvRHXbB0FTbT5iIvDYKJvHW2sF0cZVYw4o5KJhgB7WvIAqOH0uuuZILGFwYeHhkP18riZzH7F
olfjHSGx+FTVea/j0iAuIOXDtZcZ4sc+j7avTpQJcNB2pT4yRlZ+xlqju9kYeQDfMs7RM07xEaRh
WnrOhZVjKROHtGq/uSSoZjw3fnCD++R6t64LH7GvZXTrNv56j0FH893VUUEInUkrS5reKGkhahiJ
MU4868febW1i1ciY5EEYC/X6ZrOI+ENyrTqZ7C63UtMsYFJHli7sQ1ZB+jkCLR963Bwbrw7xqPRo
i1PVskvxjKh5/lx7eTD+Kp11I+sLNnkd+VTsEifscTlwvLbr6Q10yMWZbbBpfCq2e0KLcjQxdJ1a
D28jtyuP1LbANseCogOOQh2Pep2PwvOe2oAZ5gum1ocJ82ExOyMuShsc2IOZLzOJmY2ija1qYkiH
4IFqmJiT0INhsVAWnYx7fmRqP9uoQ/qSuBDgZzs1BG58T7ZO5wpT6+As6NdukkdDBLyXI54sof/D
V9iInnwymaA+YohCiw/KYdhxFNl0DT3itW2equt+xG81ncZZMtbQU188Kzo6RjS1GB1FMLQMa2fz
VzuOtG/o1dTEyyuVpOgk2jbEydjeDJKblHJIdvTtHtwIyWW9nmWGpBqZREXvuxf7FYWBSs2UVHA2
VKoHRR62EWdcQQ/aHK8CWW7z9TpFTtNgYTtN/h39S5TNFA9Geq+cql1wEiC56Zuvjd3qu0zjo/cw
mqJdDuMIBJ+J/WHMvlrlPD2v3pDdg8XwgCIb2vzV24uwzzsznwf6tvS6E+Dg3klnhctd5xXmN067
7Bk/mOJKVmb7XNVZeF5JOdBCMAxylKkKMeupei/AlFlk6jpca/KOgsa8fchh1d5i5VV8FXmOVYJZ
yO+K7jcjIEE9/HBXGbVQGRceWA/5mh+yjZwtzrFyFqnfc4/HBr2WOR5GYX7h8MD9mmnC/oYTC+ds
Nq/JiWsU0zn+WNVMUG8wRKP1wOAF8nnnsrMKbAcwHyJBLoMu+D4sWWWRZlPH42t0rO3ozf32c8q4
+xlFUorPu27NJ2Ah453qTHJPh4sOl+6mZnKRwqo6+KuNCZLtCP7xW9SYP0fHhXQZCSwbCZ3tHwtM
ekIRf+ZBFaMgpkwGQ49cujRli6NoCjDFflevnDZFtXzy5jC83+pBIigdmtZLRdkB+SBYWMfT0jut
TsZpaLEaq/IZpAuzaw+zE3Bk9RUt/JghX4uDbhjajKGWIvhi0NHRx6idfHHYHTtkGpWAeqmvBE1z
zMO+enBWypSJE+X2E5YStheT1xR0hvl+EFZ1kU1yW4sFBxXorAiuqt6OBbzu5uj2VXDjLjWu86a9
AYS2w3oBEG44taZZKUtgM05vXkbFEmXMdFFuo39d/x/qzmQ3ciVL069SL2AJTmYkl+X0WXLNCim0
IaQIBWca58Gevj6/lVnV2UAVkLvuXQI3FaFwJ83O+Ue8yHWYNepCJCuSLQYzutMdwfEV+YFRzGvi
+nd3CrTslE+eeCtmim7Z5ShO35ouUATyk23d7ryl0u0xSFKN8CgEfdiobi1pzKJMl8qxUi3rNpjJ
96czmYMJWon5Z1kN7KhH93d5woc+eTv8O/54WA0hTtHg0nhC3ZqvzpmVtUdJOPi0nZw4hKGKR8W5
FHDidrg3MtTNcXxb838GVB3QWW3iNZ7cSImUJ3UinEke8a2GFImbJX+brw15ETXoFTKFyu5/j4Pw
ac21zUQxORQzkbA1iPamrRbvIben4HGaWMZsY1GjFCJv2auE1rXIUkLe9W5af4RVOl+8geqcKKcN
445Hc/mgIDR19t4ygcoiVBFnOF3/3lqURQ8AUPl3M5jlYTZSDFT2FuKNf7miO5BOlhdyD4hf6Fdf
DpHdp8mwUSC4n9rXNVdU6H5L2294O73YziPkM5RUL2mVsCLn4iPIoUSJH0qAtfWIDKOl5+B9YVp4
iAFpLjhgije+rfHUTBKPhB+0tIJgqiCCOzOIoxyROS9di6cp8si/Jlm/hPc86N4nXavtR7kdpYDO
npA4/ZzHklIt0jjt5TDNQRLz/gvKupOYynDQ7KmoIt3WFF9bYvCfS5i6BAexupZmgQrxhBZL+RYw
qsAgFBwxNDXmFExcR31OMHp5OAEs6k82nI15HCVs287Gp59HblzZErGb6UXdEmVknmSZUk8T295U
bVwTOv0+1BkZfUEv/kgnEWczMTCiAbX995oH/gHu13sMhyE4TX4lez78Ahw4TRN1bUUXfX9qQ3+W
UYc+INisHYhMBJea3kHQht91lbgfFWfNFPWpUGJP3jqHgmQELzb4zLx6HxZIck7sbMVtvizXq4fY
+3pfaUoRkCqYYIq8gsNhA/1m0cIh7Krd8qNMoS356hSjVIrOjqysSEoH5yKnd6C7fjO0FKFGV0Zw
OIz2OD7UraiyHZMMz2AW6u6+VwVN2o3KXEj2mqMJ7Ku+R5IRvlfNgADcZMal7nGt25Me5tzb50mv
9L6tbPFd+8hyoiBLxuo2B2NKtxDFjNFFUJJAwvuXqufAil2IOsZEWnHzytwrtKXpJs4yhjyKRKjC
o+eml7eZ6pCxxHkbnOYubx/KBM9oVLoJ1Yd9oQpF6XZBXYVrZPjbBpB/r3gJXhe3DRuqWXr6JBuf
MOiIxOPqKwn85Wc29Xzcga3dr8A4oDOT5wz9lvfb+qhRZ9xlSKSoSGTsee0c++rMEbF+mAy/EMi4
5vcp8iz/KjzkM6BLcfhk64Jw7D5vgpeyBRfczl3pH7x+kg2z0Cx4LBprYgSxx7bd9o7pYPlk3amI
qpY6jGj+YO8ZWmFuE2bkahe641ztBMcqTTmiD8F/ndE9OqDGAKWinSi+dNOxwUM6+q96RpAZtcv1
mMrqv3pKPGElZw57Pt8wXB3QecMNt7Moe3rH670+5jFTyI436sofom3kQ54bP90wU1FXwIiYr/u8
JKA/Qhvb0LZFbiMcr3T0wbUnbsTlKtyjsT6jlMtYk6FBRqTLe88qUv+nPPpfgpr+xwBlAhB+/VfM
8v8ayPz/YNQyHWr/G7i0ybp/e/mcs/L/hJb++pm/Q0ve3yyc9LwcgY9TB2zpH0nLrvs3m7wUVBRM
Qy7Bhs5/BS07zrWG92pzI5mZ6CgHn9PfoSWHcjlCySyiFGz6zfB6/Cs5y/Y/y8t9h0ANssbk1W0t
+RP9/wtbgsYpnAD5wwYrR29/gfez9SG1Crs/ceOmLUg67xtEl50Xg41sKPEWVFhmypUKo15Qo7LP
gVbk018f4r/0PP1/96RcXZj/Mwz57/Xw2f1COvX5T4/K9Yf+81EBKvzHsyH++t//KA1U1t+IofOu
aY1/1XZff+Tvj4MIaGyWRP7zHTpEyYb8t3+lRwCPy9XJ8N+OAzyOPiE212S9ay7BNc7onx0HzUqf
TpMHOFjTcUUr6lTnorBDcm0o1kHK4cCC9d6moX+pmoY/DeTqYD3EsHroKkWbF3670VVXQVTEdAl5
zk6DWfbi4qZJs6xRGYRj3p7pwzOUj1rZ4iFRl7TSwJT3KwANlb+T8Zbn3pNeLgAm2nGZzrWrUBPd
MRfS5oXgqCPvqPMQhURwc4N3r4fFXi4N64a3MaFFBUyeovP+bfXDVO3WilK3X4M3oQJnNVqrXT4B
ce1GEBrngLLSVPpcg2iwWA9xL+KC8LQgsI6r9Bh9QG7QcuTct/ncNgxj7oAAD1VIsR9DaSiPn9ri
rkELm50RGV0lSWCerf7VL241vBm9xE98eRS8z+Xop1s6pp30EuNTnt+KXq47G0aJiLg5pNUkgZ/b
pT5AJciqbF75G+pPIhiauwXOrNuwZKYVEqpY6SOhYeu5tw11hnVIe8wh7obpdxm67XCzop966E0s
dQVOqzFOeEYQ9kkq/PQ+hGV7wrxv77AEeJ/F0CUR/bkqdTbIT1SEbEqHBwBAKxrJafgxTUj0d5nv
WasfdQWSmCMf1hAV0JhNVFvwtFGBJBGxJSLmMySgfpurlOaUcRWk95jKv1mgnik5Nr7p9zS20nRc
6Hofa6rfGG0gZ4458hlzYLUh9+KZ8I62+NEbI/I//chES2OzgIZHZZX59wItabJtLQSJESIBxzkB
Mo853zSqxJsucNrii07D6hAMNtAmqQdH+rOTm8nx2ihZVPg8jVYZcr6tFGsRTOJvW1WI+5HON+7/
oIqYz5nXVwolU7jwBwPTO2+sIq0+gnZK94t2cvxoSWptsJwmDRUIkvUYwYvfb2myMJuSqWRf+Kt7
QoPdvTlU+taRIU9u2MStlb5WQT8/hMqFjpaNyV5Mt0wjrdTdsPyp7aYZdhIwbXokgLaIjKPn/r5d
6TFk7HDWVsc7F6lOuqvTfj32a+IE8H5LBfnuDvat3VVil5qqyy5TVSoeGI5s66Yu+CNuss7v1E6l
IhEkN6V9iCe3EDRsNDuUz/yWXTbpH0rT5/1J16C7t1LLHON5lSn9jSnii9qZY+ebNxgvaL3E54qv
Ttzi4fH6I21yDKA12PpfEF33o/IrldIxXSxboBF311OQt8ffYsDZG2/6nqV230KTVUdHDuJ9Gsci
Bjc1Gln3hKsJkVb5jMDO0Lg51kixQsrptLF6Hs7R6SiRCE1/Dw7j8c2ntUczzxh7dE6NDT1zovWB
6OcZoBTxwzwygcd1YiKT5KCLNX2BO1i84GhYHXfTtdSZMmLsIRevsRPr0bLGmQhOWfrJL+W63RuK
oLK5CTD0LkdA7b7Yr8IXxW6kDy8l4Tk1x9mpUe1Tx+LEtwuW3MsUBNmTPS/6rUUd+Dqszvy2Fmu4
LSoAly2HRBK5ncOwXKN4ZutbtYeGqday29mFFbPaLN7BqCJ5wInm2Idk7FUS0ZOocfY0s4jGXAS3
ALM5HuCA9X7Kw+7ST+HE8oV8lx7Uhp7lLQLJYuu7FbJuRZf9HVxoDAoQq2UPy+Jf+hRN4targlof
JsdtRxAVP46mkZF/E4xdgIauTO7YzjEU0P3s7IdG1M5H5xn6SOTaioZuKM4O1NmiuZ8mg2mzJ695
JwARUbolM6WIUtI3hZQ79y9zO11F3BzfmATN1FNDtTrolVqnv9TCZmFcFvpjfzqdzh9Mk4TjNqbc
co2kXqCz3XKY4lso5epZq7W/RSewPGs/LPZlLxZ3a5XSfqIT0LuvRRL/wCjWij+mGoJiu9QawGhF
+atqztvV7FLE0vFWElXnRHARktRsylaXkXQH2s3iH33lZi1BeqHVPrSKI2bT5l2v91i9h/mRBKdc
HTH2Toce+eSHoaiuifg7ZsAEKknDvary9linS0P8RcLX54KXbdFCAuxFhSfckK7EqVuoVZN+9qQG
lIl4OuoCEqPOzqxHKFRCtGpL1FixflSyueLMrjds0RtbjzqAw4zKUbL0Muk7m4AMsZ9sMfNrGyMH
Rf9Mqs13j6jnPeVcIhfDWSy+Zuh86/oyJUUYECDI61nQLp46AaY/HpINktT8vqFR++qqyNNLMnoA
dwL7U7ibHH9otrM0tXsM21Jbx177w7wJsg6ug58c9Be7z/WvQImCH6bIkyPyX+ilfqL6c6PdEfNI
yH9r7I2oJQBb69g513svYd3sTZ4sWRW+0ITjkX+aYOnpumvG3cbBqRjVfYAilV+ti6vD7FranH1f
zvdQbUFNh7aom/0CO8hvNHLGq7oZUpq7aygUTj6XDiI7Hdw9c5JBGMoRgYvbBpvy2mokZSLX9t4r
7Okc9Djg+KwEqvBktFK9oemsguPTNrb4bV1xQUdwSvG65463H5bKEhTX9ok/3zMzrRx/eXmYzcCn
lZSofzakr8nPqWq84ACQszaI7Soaa1ET5PbRpesUoW1I8Sk6oritWRsXUb6GdCguu5b+HlS7c5xT
dOo04V7yld0JtL7kRDSUC/KPqqsOYCMr6hPZZGzrjI/9fODKnU8CwLCKbOF5O+4kvqawTEB2YvxE
mm097btzq+JwODXS2M6mlYv3q4YSTI6JH3YNhkQy8p/GoprLi2XhR6lDjr2N69R4eZD44xbVcJeP
4IOEVMqRUIbIxhP35vCeA8B73LSvMT63F6vBK4Q21QtfLeCXIAIwrZ/SFLPWPJXiZ+5mYXOJp0l2
9zQkQsh4A7RzU+V5gFnJFNnOcZzpoZ1NxWUMhOnDPRV+9lYkafJVZbFHrfMwUue+FnHi3Y7E/tfo
fQXy0qnrJPdUa6lxE+IT+s2fdDU0LFn9FGhJ1hOiRKaSa/TQO7yoZSH5t4YWvtea63InHYv25mDA
x0l6M7LmrDdrgbLRddUGArQxGxGa/Go9abyPZvRzB2A5WcR+tsRSPU3ucBXIVSQXPRvI098my9b3
1a45IetpGSBx7BZCzMcsS/9gE6rHSbTwBX1qN8vrSmFns+ulCXl8G4LA9rELsrXP5y685Ssexs0s
CoUltpaPRjTO56KaJt7hoLFpVESLhKmFmi9+P3yc5VbOdYD9ZPTajAff5wgnw2xSO0pZqfkaw9xv
zp3CyrUrqgDPDEJPvKHojoxREMkhNsVD2WC92/q5ml/W0St+937fi8hfSrHt+34SiObTgHo7D353
l89D8Dw5YLrnevGKbFtYVq33OASaIrIdmgDuVhMzmpR92sIj9sE1Ry7xubRDKpUv0MD6c+wKxQzC
Px+uAoH411R0yfAga4o7zwMhzwew6vip4+mhkUxWfvPZAqhCFFYjqlyBJ7J9WtRo2sfSKMMhaWD1
bFRXQQthGReufG3hqMDdZZfe9FB1hL0hz60ObrhghIi76qqL9oP5K66FtM9L6Lg1NY71muFlmcLX
IaUNa48i07mVjFzuxuRwx3hVMAPv7HmiQUwgu2ujeZgTZH9cScU+QStX7OAns+M6leFyLrNxPsSu
bLC5+zGptsBJk3kaFmx3IFAmOLU10nuk8RbmMgl9bO1bjxOfr2OSt3GZ25LHwpmLPeBU8ycjp8cH
gFPyhbRzZYNCNcldPo5u9lMJ0OGN49W0swWySalZb4zvQWXQBYz5xQm+KtrXMDzIOD77ZZV7cEYD
mDW3ssInJ/L0w63rWdxw7SIwKJLO7x8CkN5vOl6LGrQ3HyF12RNOfjv4441lRPK56Ca9MVOnHisa
IbM9SFmK0iqYswtrJ+w6f/qwodTZ4bVYafPNTqWhmP3WmYPavlnzisL1sdfid+Ok1DsGY2IVX17Z
1dNvK0Ezucmbzu0o5slmJs5ZVV8QcOsBd1R5MxH5cFaQRQxqSfLlF/JaHA69+uYuhLPtcktgL/UN
EHPe6OoRbsL/wb8ZSajCa4Jav8HAxNnUI96lW55olDbWw+tkDU58oWYz9HecStkYUe5euRc7FHLd
+9lStj9mV/XZC42UU7pVTmAXT4u1Vt2ZXs5MU4yLdz+NaiIvytOSzJZ1mSnKGXfN0ifjpopb5jvF
ZUavtO6TA40A64tXG8vaNbaYoRc6LLN3zqLiDwQfmjEXbpoEg2o0awJt48iFdls/X75na2jk66LI
XTlUZrG3+SCnQ7a2ydNofOsHgbDOK63X46myMtP88EBEiT9wBvIHFhE8kvdvxs0UyJlnGkXTFiTc
MFDTN5pHwaCz7kDfexKcEt9FU14HyG3J4KjuF5UUR7+rAzSBYoL7SP1DRy/0xV7iLLLiwv4hrKr6
q7RONsDdbc+hM04gVBMj3Fb6FcmUivXtQRmFg6QDAB82gcQHeGizjMLqQi0WTXZFjzICFVJI9V4w
/mQMTZPNqEqKEdp1vcV3GcJs17TZJ9xdDn3LWmd21Aad8qMYrVkbcQnyRteh1OVbyrNQXxpps1Is
PSvvMaxoCt2gJstfqrjq133ZeA6LMGxWRBphfojrfjkRo1j80sz8OEtIYFisOrbu0AT1Oz8L1f0y
I3/37KFmgVgqn4V8tUho8K0q/gxssqAZl5P+XiOeR1wbZPWZPuflDmfBMv7U7pqcKVdvEVCvfnoT
YNu/Gcve/DZu6fu7YbUrRKDedFjCBFNpmU+wCUEN7rM1fmGeatwUE1xNFq6RCpfhuYDZg/7Lm9yh
Itxoh5yBtP9tKBJ5jV1/Uucefa0XodBs8dBlfviq6LF+xnOBm6pge9kYQw/4X+aV5DB69fopxWo/
i9mzf2SrSKKkM8LsSk3enQ4c8HPYupnRtnUYypzc3PVLzTdqgmFFaFHgdcgxGTGvlZAZYadmWK52
yaeDqNP5fg3s4ECMSxZufaS7tKzi0DkN6eLuQvzOZGDQzBpHWYd3jafEKWCW4AsRvXaQiyOcTGQ1
fQ/LkcaieJc5tqCDFTQdom9UrM6j3TLFPrBUB/F3PeXJezJLdk7MstWZEBb9lDvxOLOSt029ZQ4c
6nttQ7pv8qUM8egPlnU2OI66A7NA84vwG89/H8SkaOIdA+URo1A211XVuaDyHpcnbjT50bq5dQrW
ySWzYciq9zrUwXru7C4jeFWGj4HjdXU0Fl3xDHXSqh2B7hqCtBezDyc0jzdyjVM+7BlBxCn2a/1u
SAprseBm8UOCqcTfEAjMxnONdmRC5sYn7XIKXpeQl2vXz95a3hQpiR2nevUFPTWOmD7lIt2Lq0R8
sGknv/OyefplPK8pkQyqdJdQGUyF75S8JU2Mx2p05tWJXDtZbpPJlkfakbSJUOTIZ/JLOvJnkwUy
dsya/o6R2N9z34f2QauENkDMa9U+iytEbS0t192j1WRzuzVjJzIISIy7Gxu/FRzJ2qYzd3Or5HhK
sWrfpyNowkiUQvqcEb4T2Txi7meS4qjPSO6mlThHkHy26zV4dpFF7Xhb8oMjkeR7iR8/ShEED5br
JyTo67FSR4hc4pqlHZ5RxdcUY46O3i+rLl7RvVTHqhobZNAJS+8ebSKF2XDA7UcVB6X9Y1D+7NzQ
w4pbju9bX00JM/47jio8AZBS2HSbPAz4q7owphwiDZ+JGhAdypRSz8SmlOYxHtL8Q8SS8/YKN1y6
uGT5Dz1dosQZwpz/sxLTEZNpzsc1B+InI1VdnYDv698UU6htWRNrvZmcjm0dBfw59ZyFEM0VFJLJ
IdTxuaUTDJNLldoXuPhJYmXSzYxjwS7r7tUfyma8LzDlmz8a7ddDwK203uVmBQ1TNfDcXLmIs2KR
Tm+obJo1ItbD266oRwiUkGVW5FtTqZmu7I4z6s7P3aHcIlUqLw1S7/rVJVwDlZa7XGvlOaTUykjc
r0HUZEKB+Tqq+27qyvqAqgjQe3TI6ihw6m3sv2WBAe3R9HaMSzoOPf9BN94wbKs1HvC7s+SSfZLK
H9gN/Tuy+dDgdXKyyNvIRF1HwdrXt6oi8CS6RsZGLijl7xyUpcC4yP67n0dj5ehCwvCWIb85KgdB
6h5r7HrPq7y+Uik5Pw1xAhLQZXPqsZP70zZDIVbu7UZ7h5XwWQ8orsiQDYop2eW1670vxIDfYi++
noKKANrIXnlAdjPKtODYNNDhmwUcajk5Ga/aNkvn8r1NHHIHJhEMD66zDq9pOVsFGrzAK06BS3N8
1Hpx9lKluNU3yzpO4bYz9rpsu65S0y1Vd1gAJ8v6KPsi83ZDXefjcSXQYn5d7WD8mJqgep816poK
Jx9OzNJiWO3cFaHRIsGT2nl8TdeBM3O0CFTbuW0QHDPlIdmkcShcDxyntX6MCxHi9VxTv3j0yhD4
TSQhh/cStgTGpMAtG42sJeEUKJt7p2jmQ0Vgw4dpa7JlFM7TPBXjLhwa6ioUbeBRPykUhmAg8pil
Nl6UFSz8KjTzi99jWzmEoATpocxbcQjcQdxisV6OUz3Kk+pseT/p0PookOVfHYrNfeoS/kZeirzJ
de1QNpba5Nfi8pXfdaBL6j+mYT2Oq2oOqC6T76wPvNeiNXV6qRe9YDmf1/gtr8r6MalFfoyHoWa5
Drv+bPduXESJI2a9weREpZ/uZ79jfM8AFNwSlvsqKQ5+4ZL3vvDe9yfkCMgUSAFqN8il872LEfsH
uR2mdiJCa4Z8byujPxzAeF4j7C2POGXSDGbZaO+ckV2db4p69JddWGd2sCWlqT8OhGRSF4B2zIqw
4Bh3PziNUx5Kb9I9OIDTu9sSdp3LX+uV2d720vAmXl31VtNw7EWYI2agP/zAtyNeG/8boLEiqQ85
cxYJx4qnfYVM+sL9W5hNqufwMC/MvLjMmrukLaW3AY5N5n27qgE8QbgG6sBTLVQLtuJbRXbY45SP
A45fRc7WDkmiylgjBpw7Brv9g17H8T3GRPeC3k1lHFspRITs5kBtpb06IxZxlFQBxWAULpjGI/Ax
K9Mse5js2X+UKffFnYd6UBKOsaZE7tDW/o46Semz8vPgMuWt8wDCzlfgVoImIo1P2bFdhVQl9pyz
zMhr+OmnZfA5Sr+8xCUmUlkU7XuIT6VHqhYwoRoxBUfbrWZCwhg8qz16IWBLVLRzfeSgEbdr0Vf1
xib3CEXckBb3ygTlY7mka30m0aby8Ow3wafL623vcHmT3BRjj91mTVzspQfqD9GEcJToGs+PpqxG
xmSGVhH1RlQAd0vt6SDSK6FTKO6cYHke/Gt8lhPI89qW/acxKy+vV7gjjhslgm2YCvcoSd2atoES
2U25xJgH4TD6j3QI6Eucd9O6Jvupdzp7W3hDfkLFvqIXozxq3wSu+B7dFTgF0QuoVtYByrBmj9c8
gKHSG+b99StgyLnNrF6A9YpmubenknAlHFJH04rxiXNl2c5eWcX7eBLxrXREXu58yJv00OetV24M
3eb5TjYjdrWSZusnM9e5v5tcsn/2bWcBE5hyyaMlsMrXboxpTOrd8I+VD9ZToqV+I0or3ec5zv23
bLCvqUwVjqgdihf5SIC1g9mwsa0/nafWC9C5q8/uhDaV53EdFk7D0tPHNkwQQLHomCYKV5C3R6AR
RPwyT5MHv0mL/qZcw365SfspTU/MMsM9kRJO8EIFjtsiXm5QqJCwL9QDPpSQcJnADQ5r5res9lrO
N4MnkeklQewnhyCZ6ij3EERvllFiduugXUbWKgRMhyHgZeEQjqG7VCHl3prGwP2ZkuHh75CqIvQk
S2669j4IF+NbaWO3A/EcRiL0uP5uuswiVAyEry/RcKIlYcRcG+ldZmbkX7HBHHVXUmWpT17juxYO
EBHoLYbgBqHPXKRvodf2EDBiGp/dJp9sOmqE2rJQsnWRC6l5vlHPk5pV5M9pkc72tkUsycyb0xqj
3G7asRMOOPYkmBzJAJWWYNLCzaWz6ceSTJTtguol3CBPw6qGABd0N1JpOx9m3v5nQ1jgsEn5+0kD
nuqui/xBJDzJhfMVupmdY05r/Xd+dnxKC7c5LQHYK9zS+GmcwXmzwn59CfIrTUWumIOBERHTiHQS
LzAT0kJ6ba6w8P4o53AWt4Ffp+2j9BJYTycbHQVRp/SLKBr1qDoCo85F7lX11pBMeLti0WHxJ+2k
eazDQPhHCr6IhY6rZoo3M0lg48+4jx394SVkQX1jqTQrB5HP+u/ZWU6URUFW3qMbzmT2mTS08aGl
xTD/7uqQwD0Tj16wI4ooV9ECgwebKaE6ojUO41/gVMBlDCzzZzO4aJ81HydRE/58iZG6pXfrrEQ0
c9WASo0p0UfXogl7F9irLH+qvlWfzrCynBHNUBxxuXRfeoVD2XgEz+J3HHRh8lMHTJ6c2MPd85iT
XBNJ5UBy1E5H10Mx+JdS1QvaqHWUSKGCSd/DN1j2Ablvkr5w0fgdKI8itpRfEj/nAqoxvqI8iM3Z
IgTjINdpUXfJ0ITQlLkj7asMcGimi0M4TniyQRj7fVD0V2wd3OOVvHSeUpNM4x9k18Y591Ot0zNf
qncD2YDysK06cU3LGTB7h6Ws7JdFTTSIzbolO6MWq8ZOjF4AQOsKuF9/U4MIgNDT/TLP4/xca+Kc
7NBe3/GrsBitlLikZ6IT3em0tNlsn0K0CCfVilXB1oFTuHTMFl+A62TFhI2zbPGxOt5Bjbq4GOlm
C8sRXVnFOPjXb4FdvgO0JV0mtJ9WReJ3UKS81YEvp6NTtt5utKzllDF16k2Psvs5blq/f0EWuwa7
sawzcekEHuuTrXB4S4zhu7m0rRsY2eZtxVPN27tcI+WIf2/tiz139lPhKXvaatYH5uB1lWqLbqzf
Wp03U5Gw1OXrsJBnYzYwtHJbwg7h6cDE8I7Ht71hFIc4Wzy8JCXjripfnWA1n2QQGd4fFAs/uPdw
kYcwFFV2u2jPMvaR4caaCbvzwKLfk7JKsz09j8TuGLYrNnu/J5iBxJIxe2ZT9VFH+4x+xzgB06k2
KiQj5aPvjStJKsuqJrsl4boad8wReah2fZyyxd1WoxPQ/eR1zST6PWEVnQoJl1EhLjB/muutFOSz
eF9Yv8hxYWABgxlAO6dHK+WeMNtk7KvkhJ8sS33QyqExZwKfPfo1sQ/J8Sad6IbTO53YnlOfUt7M
+b2QWeI8aPLhs3eVxWuJCAAPAhoO3gxVRxjGLHHnOGzW216103BYyb5csTPlhXUwttUCeMPThD+d
fgxpWEHowMqLMt9qZuLIwx4FS9Yjj+5igOn97I0NEpx86frnFgIGmTivZpq/IFNN4pgFugezP+u0
EcUSaSm9gfDjZtaJFU2mJMNp63TMe+0hBJRG8H+1Ah0l1UtVf0fuvK+/ap4apvx1MXqXMSLgboWV
BkvicfHkfFvGTAsQTJBlrAhg2O1Dtch0ecAskVctXvUyJtBoRpbjbxfCpQnNc/syIX5qIXfJPwp2
V72xsdyMxSHJSpsheQGct6OgWofxmAJZL9HoTUV2Uzi6Te85OQbmaahd6MBqKHK7iYqq18h7+Rh7
eY3obBHVEztS9jjp6mHWxTkmP0gL0m6Gyf/Wnt/5r9iJ3OSWRbalhbtWaUL8uu+T0QuEbW7aeCy5
Hq04sAfeP/DlH5rQhGEX9G5Z7yD7OdxqiXTk1LSJXdwBpLnLPhy6eT6ZNBjigy7jMPzuEO1UPd4s
lml9xBulXWoM5RoS573IqxyI1A/W+h3k1eyf1YKOGOn7LMAEoYmTkEEiXTAhs8qVee4eUz9L+xsE
ZINzBaRpSUg26Eey310ON3Yd1uu+p5A+iCtHHkjPI4HjifSRxDbPoYWZ/4CUBi6eSWnwrEMKGuMy
jSMx6YiiaF1Zb3yD2iXSfp1P0RB4A9lSok3zHfa4OPVPsBeDPvphsqyHQWnL3XWkyhUR6QIFcJQe
yjU4WB2C4fjA2TBb/bEjK4gMFNFCB5cFmZTfUDAlaQRuMIpkz79PdqcUW1//OM/ZYv0hWUeAbfNW
NF9tIiBW/sisHWCAvbqmcEQyLJsQ0SsGTPzhPi44biJLcoMKguxEJ767pe01jgW3Lg4l+pJuL9KV
Vg+VAwVDyoHrbZpkxSZPjju/cep06XKeglWJuxxxvY4W4l/Dh9AlzoIsMsT9Eld8M+f6ufVzHf4R
vcrWY9o1lr4tMyKdIxnjBoAxzlLnM1eVBdmlQLPsm6TohQOVKjv/T1/5639wdGbLbSNZEP0iRBTW
Al65k6JErbbkF4RbtlHYUUBhq6+fw3mZiOnxtCUSS92bmSeJmeWiqfcey+Wh3JXW88YNrMNyfJza
oHkXEGCSLUn+pPqvWIRpD6tZcXEOG/bucFWQj1WZue3ZLjgR3kff1KnZlwrgBrkp7XiHSSMU7EdZ
5+LotC3IJLxhY/bZUnhjzoFyFviRaATReeCFLb94PIIHjeeqK3+kDhGZp0ET8ao39eBmkD2qLrMP
Sb0MeLy9BpTMYYSWKXlbwFGd7sNE7BEpy/Ku3aderOwhGTIR7Kq+Wh1elVYtv+NoyLwvwzIULEvf
cXi+Q/MV67wgcqpjw/DgLEfX7QZLkscOFIfwxJIIyaiCSYKKKvD7VCM7MdFFLPPrGvKF04CKbQ7S
4pvX+5Fjb3Jhl9Oas+V8bD8hdrnBRYPeA4GA4K6TXTet3XLGp+Ppx2kMwvgf/7kyaIlgbs0TnUw8
Fs6sRhjOFgrU5j1xQK5IRp80Ls5zUTfOIWcXlh4wJ5bVK9gDYANjw5TAMxEeIas+Z5mYKvxqxpbd
pHw0Tw3yVfIzaloN+AYEwjpcZpn59YUq8jA9ei7P6ucl4r+cpBA+dFnAHSuIv0C3MWesROEgeCbW
6uutDfqsZ6mzen16jiCn1IcKYk391jVd47/y/MBUcURnt/VrUdaK+pwpB68GKa+u12sGnBDIaD3l
9bp1yfuOP2D1Ou3fqVYi+xt1eixfeSK3KFFdMKS7nmeNd+0do4MDi8rS/GAEi6lIytgw/ZbkkmV4
KMGgljcu8ll/2KWjczZbQecsr6NS8IoqdyaMxRET/Qx4fO7C03TlWn+ueYuKupK7yuzFElK4c+a9
0v0XyKUj0CNM/BKiBEQdGstNZpMHcNkrQn7IW7HWaTBsObMC5TnXchqXQ2SM6EnRwdGefgMsIYTB
NB+OKdfT6HawqMJ1VcUDaxA1aRxctL7cVhvzPW0sTpNcfUOas9N0m8Z2qb69VDIUsobKWyCzFTHj
1r9S1hMunF7YWm1zrUfSVyUIs407ysjZl1M2okV5bgl9sCrqwLwGqrIdZY13ef7NK9u4O6mRNyle
HJL+nto0Sd8UX9EEqbED3jfj1tzg05jscigFOs+y5ePV/mMWumPwxBRVV/CIFMaN5xZfH9l78BVx
ecJ+0oGs5h2efaYezbnlvgO2lCHpT0PEYZUMU7wchmDkL00w1L0U00hMWpKNR2OJcNYtxN4+qN1b
3U1vB/+PmlX/NeVD8FI7KpopRXfMddQd/eYh6fNm2/SiSJ4cXxGx6WEK3FukE2PrIyyN2O77uPYZ
tQH/jWYfiV60GvliUq+p5/fuIUlNWf81E2u/G14ub/66k6AT3j86C6DYDZI5b0PCPaqPWCZHLlpA
oYBomlUE65VAPQ3adZsfoMNB1CoIgyFwlBjmqCyfmCud3GEz7Ab9czOkySmNNRp6b7Q62cb2Twu+
sJq2UgOdgHqdnSGCm22IydjXAN7RTZHVtkgxuvjqyyI6AlKKLqEf5ST0kt4/u6HjfEVRwP+dKCrP
CbL4P7oxkbs8UuI3x83gOJSh++DybWzF1IXrFkRCcgAGydakCYNLL8JqB8wdzBH+Yv+5merpppTj
eGSPYSVtnDIlpsLh4SlbqFv3oCM8JmDOEI7ZQZ/beKrfxD1oHi2NfPU8RR7eJm21ZVXrwa/2Vwx+
PCF+NEzGe0ky8VNiIwYNkzdHWUOG6e6AmjmdhwsodkJrIuu7N4amhuWZ4ypE2aRJr7WrnQR6MVRr
Fo7VZwEdcufIZvknZAYQBWkHiJLtq+CkylT9GYaZGGHINX5/WirvuwosaGKwGtlRR6vpD/x5zJ0U
WHBXhPlTPPrFL6AHOFvcfgg/MMziywjWiNMBbM1zHzXxtk5VevXIyQcbJ8OY4oEw5hvuSX7xfO0w
W7YjFhrQ0z2myR5UAkV6+zGsvFPxf28ua3WgB+sCZpCXgngCRr1ERK9T+ay8HBmtLef+XZgQ3y4/
sHr0ywU4eZJzIWZ9Bf6vZC9zBm+K0cVP6QzoSmmpEG0dj1h139tdAsfiKTKEG9HeaqLQQu3dxmDF
4aXicWnoxd8oMLlbjD5xcGqID9ElRc1U4Uns3AmkxR2qMKvuokKXB3BX5kzqC3b4UE0BvluWJsc+
UsEXqywIlEOxHP3YxvRGOiwLx8BlTzAX+XnBk3FbZdNc1gSwFWp6ZNlP4mI1V89ymzLc1W+Vg2jP
xiC24U7qsHowa860qxtKhxUj43ZG3GVRqWo8XlE5AtqwJeKs6i1oopo6OHtIPfZGJEi8YY9SGDZP
bCT9h9kLUCnKVcc7x+tiZ8cwX+1wE/rn3C+H0yRKUsia5ew55dlzx1N2J2kBVSq40KhX9Qje2vSf
mGebN8h91UdsA383GbbCzAyxOuW1P9/0XObXNFbJo7DpjO0LQMiTO83soEUUyVdVJ1jK/NAJTnDz
nEsql+A/wYYHSAZ1hV1wBpNXQCrB4PDRpk71LkrTfkDaTi7e0nv7anARRt3VZidOraga6aRCYtxj
/ENWM4dMCI9BZlx77VidXOkgHlrkG9e9zrnqHnPsLJ+x1tLb93UJ46WO4HPdAw7xKTAJCA0FPeBC
fIC70IWoe+srg6Eo5iUDJ8OH7LS46tpjZ8kPpnKH3TLF43gJcLxsOfjlzSbuF/NUouh9Us4HYVeG
7YnBuDn0q20RUBNPe9vJNF9cz+UDJKts3RacNva9A0ylq1LpbJAPoifDywlvJzonbwk0qRNds9xu
UWPSd1bR9joyoX8a0HAXVO1+DziRE53fsh3MCO5tVVpNz0kXWxLWfrgdWNMeQvoCngKOqFeK480u
sJUttrnLwfl5mI3uiRBocLQynp8l38OWt7aXHVyeOX9XvKzd3oN/ddRY5X5z/krWU+M1YteCHXmF
k2pOIH4Ybjd1NBRbq5f8Z8F79gvwWK543zgd5yaB2kb99sxQTag5302zmZDyo/C769P0TXU9NOuF
gwubFmrLvZOP6nGn3w0T9QOIAs1Oom09MzjNzANh/THgFX7wOz95H2PPhOeBXdZxlHZubxabi7uZ
k2D5yNJGPMHqHBEouuTFZYd0FkRyzy1CQgeQGbToYU1FcMzYN//FgBmGz8symDc2kINzgMs5JruR
s+vMPZqxvoR5GWS7dKimXa/rhjyxnc4qCp0L7/+if4fJ5Sd0VQvdnosBo+6+kyQjJT5Mb9NWi8sY
AdiVv3UKAU4g50VPlRcMcNE8d/hvolPg4+6IiAnGWHVuU1WDgiub+ih0otZj5lEE8VmbThbsJCFr
6hMffOXv2J8F459sUR6yWpWjA6Ls4/YRC3g7p5AiP5sVr/TeCZJqmNE72oDDoEqGormZtJhmFpRJ
Ub6kAu3hPuG7KanqcFwZI1ORJf4Dr7sZmm4ua4wG6TpCI/Ec/CoD5u4q3wloKtiQa0v61dtSFJhO
nBgXw87MX8P8CuZIYUVAJ5wRjPnTPzGS15xWylGPtNWyT910Y+Q/h0s6ti8OPFhxcOCMxueWFVfA
AMmz8MJbcNku4YgDJJXECHY6ixNOT8684F8GyCK2oDz76ody3FRhrMM+fzA8dEjhmhHAEKVLA15E
AqNfAXDkBygCfnhwwBpDfmco3FZJo82FZ5fzW3DU0Ls1HPntnZbDz4Dxk5tL8xCBrzyVIybObJWH
oAikOqXLbMnd1/lLVt8DI7YAm/rVGa31z1jlOBoIxAJbUL3jsRx1YgRZ3lMcgSVLWkpJ8GcCdy+C
u/OQxjqtH3JACfJdgfGNj6FnEw3UbiodrAN8/pxVNY/9U2IGLX+xq50PLDMwvdaSEhheJV1V/hjW
CsNtMqPS7kzWhIcMj6/+JlPTGd7Wa+S+dj1LwiviywiJLVkG6e7qhdD8eTWKUNNejIakG7hm8ohw
uuv+naEU0mkyls2FyqJS4U0n5f+slsYk7qZL5xZLleb9/8MUdxpwt5JU+A7dnnVlKWu+EIuCvrJB
ywLTbXovT06cQRxYjhPFFHYn5jZnUyzBbXdANthHNuQriJMP3b5c/Dm9oY46h9D0JdiKrMKuLkT9
O7MTM6vN2aFsVBmmPTmq5lVOd2ioKapoO5fNkJyUm7eHcRTlcnVYvqboF2WV7wmbDfN3Eoagh2gV
qB+6JSjkS4r95i8G5Lk4R6bWC4odL+h7PI7wRZtl3/UQDPxytmSNt4joRDFV8beA+3NBXIuik0nE
esX9+1cMMuZBVcjcp+F56cnQsf4K6/lApQTvGxjDkp8ZjsS9d0UDYnjCYgVeUfEBZt/aBtC4RkcO
PrDUAmUWF+FaDyfqLtKo2mp6W/GfM9Il4jQGjLLbiGyDONQ1/E1sMN60MAcTocKaVcZJlT83M3rz
sU6sqT8d062ocLpPbHmYFpmvv3IK3CGMc2zvgFR6E2ktkElcd7I1f61MyLF6dRMspP5mDDnszi2G
HQUYKpl8QL4RZKGBaa/vm+9OuGp5wBd9LwhKMhM6H2Q9Eq/mMDNPyZ8O8dE+dqXB7tPPOR6WFQtY
+agaBcJGTBmY3GNmzdAeRcAWZk80OI04iw5Vgg6N83455T0kJrOl76b5T1vDMu8yL3gy090cefVw
CZ06Se12KEQLOBGVo6Rd5o1k/biuD5F0erYoHLtG6+10yuYbc8pcNcsTAGisgfDt+0BLLDwmCAjw
sAdvoFG5uIHZdIpqF4Eq/RkNQze8+WNWFfsojF0uY04vEZ0ZjQMy5FyWJvi2fFIVf5UAFLQPdez0
X02P7YD2BiT6Hsu/j6mpl/GKcUlJn2oJCFaN2avJqSmlcepgbW5uG8z8tSBMC/fRjN3ivIhWFVHw
wbIKxKmIe5Uc84DlOhNSYHrc0WvY9npLUUMwXDNcyibdVSRI63+mhAP+7UL0YX5uNIZfMYXoKvjZ
X6C5ZP6FwdcFTytZ7Lx4Q4cftfV8MT8sOR/PW88yfNkHOF/HTZqWwTkssUBtRHvfT+mZVhG3Z0GK
O36pESyrrj07ZK4eeCZl23hCm7rg08dF2GXTd4mquCvxIvk7jwMTmaa5uEiVzuLQJ01w8LV0r9CI
yNH1neEZtB/8AmJpqMbZTQ5LEAy8REmlhffFx6rmc9ep0Nl6/HwluQgn+mOLljiODfvil3SMgcJh
V+hJfi1DVkUsMrhIV7T1qlfRPakKIQWKRgxWo5jHQ1eZns7qii9gHwajeezB61Y8FNrmBQtsevG6
sH1bscamTJP98kTTuf40A9LArvXaYAMWnyQvQm0333zKwNvT2kcu9iccsOMZv4V9KH2fUAle3EoR
FOM1yYqYDcG0mQDrFkct+p5/VFpz7iF43MpkYAgzi5c/s92P2oeA+hWufDHnL2GYwJQJpVgfPY0n
hSEa2dRHEp22LP8GcWtGhNS79IljvWQKfu1AuBB2rajKtnjyIPNWcdFwYw+lOPuq9ahCIxijD02E
Pr+Vqep2nfTyn75bVFCixthlhilR0irM5s5TZKvhWI242PZBnrZiBxOGZ4Zm47rNga/Aho+HrDs0
gatGCrUCpjiibtT5zEGJFEWQaOHX5eyWfC3K6d6lqmMaGUjn8BzU6WDPtR9OLo3Yyfx7bckakMHB
pdNVk/rwklW0W2GoTeKliz75MOHgIghqk52mCGTaddUSnFn2+uqQDvR9+Y5CbiuQwX9Ecy5iwsXj
+leFJHYftEymV+g14XCWoZ1gLUeSJYszFsewS1V7oP9QtodamuA05IW3MD67dXAb2KQ8N2WuLzqY
dfikpekvRUVSMIT4vDN1v5yFrZLzbIboHMI1+5aQVNhPKNbjQVB2z0zHfF1QTUbwtxHJjm85ZsUJ
MoY8casoGNmKqrp2YOl2yVdmu7NLLISgZtnb5LHrMQmeNJg1dRD+yvmtVg46qYOzFbtMOiOsQ+4K
qWNXPbWTnFN5aU76r8kWRltm+IjNn53tztV591Cwl+du7ozzlShkmzf6kIJpl04DC4+ASBv5DYVs
zHvaY2hozLGj4GLeAadD6jVZx6lpKr1i74VYCNgWJOO5Hd2w3CUcB9562Nc/Ol+n7L9qOXK87GrN
yd0TCUDFIeV4TdByM+V+9LK6BTE+itgbyFKZWDft6IzPKYVfB1s69WWd0n4/BxO+o9GsLzXhx63T
Z7gMm6k3TytYrovhttNMnJWcd+5U9Ds4Y82EXiz1YQ29+kbDewxJqwNp64m8vPSVR+c2vl4Hn7+D
dzNiaa4QjI3/MfJgggdoKMZVsYO9Kc8nIJOLBsK7pZEcVxGLnlac+9gUzi5ydIKtYEy7o0X+ujhY
czh7jwSAD7hhMDhbWXD75oBYtjWRRKJLhYcpUAmDnuyNUbiecgzi5K3nMeaU4QXJzkVBOBkxu4fS
L9mTKTd1/hAUV8ekitSvsMeTS1GN8M/eOGCIaeALyo3HNpEdi5/+CsgV/YC1MzrbHtfUhYRZe1Dh
qPcCulbxZYTrv4UebXA4BFApfmjHXc6DDlz/0KAWMRlSHmw2XB1gAcJcVX+ccYyedWqd6lQTARbb
Bjz60evK+bvW5AYDQo8vDezzXY2bGdz6QHkimO+622oU2rNGzH0uYB0+G+NX6SvdHMutG9FfsDNE
zFIlhiMW+Y2vNt40ZOG+Yfyj1sbFPjuIlgFwhuzyHc3Nmv5umja9oiZwlzWNL32GkCwijM2K62To
yuXyNthOb2PdmoLQO1YIZ12QDHkaFO9Ki6Y4jRRC7V00IQ4/o7dDTF5Yl2GOLoRM34LQZQA2RLMw
gtVL/m/uByNgC7LrB+uY8VAlvALbeSRkqLS/ioOHb+BthcdVbFioiWM/9HHGYxOs+aYnaPFN/Q9x
MDHFdAXr4SYKN4/2WctjY6sLp2ELwpHjkYRx1+/YYFLZwdnlx6wBo2wiEyo+oHQ22KXZcHkN5w34
yiHVNOX0ytCr4kdpqJCr296/xl6/FJeELEVy0C3aPVzHjnSSAHmmfyKTFBxQUen68+L3tHoQHKqx
8SKvxvDzUNEqrs1QPMKPb/QJ58H4Gx9B9TBI+mw2TQNQTdkklDsvndoJwmgu2RMUwRNej4o6rECz
TcuWdjjNpmh+tz58yw1r8/XM/+w/+W2DZ5Zv0fEukgW0+9gRV3uaE1ddHH+oT+Czuk9m18ZcV50s
63nuppANd8dblDSJDGbSWhSPsCWH73Ax92EVMBtZr3YQU3EeFlCdoS/Kf/nQMF10S9j/A+2SBhuc
MprQKwBk3k9ONXmX1OVY8T5LIzgoBEkGCbGGM08uoETZAkiOFwLrZHGq4r58pl4qyI60wpG2nN2Z
GJVLsk5/DGq1udiAQ4pwl9WrG3Z/CE3pBwgfw7olhollchhEBAsBy2q1x8PNaUR4k9FHEmydpJ2v
KzkM1uNwQr9LyNQAC9nx1p5vHF77/pPMCMlzDGp+e445O8UnG0zZxa7O8isaWBevnahxCSXpZ7WS
+Hm5L5HnTy0j+IbANf12O6Ze+VWs7C82jK/2w8VRwxWNxot7MWUee/JUDd2xJM6ASS7y81NfSy8G
vWemB35F6AtMCP0/ONHph2fdgX2yxvFXVLkXIPS4MAkwYZYW2pdn5FGiiQBExxmXkdPAOpMRQ8Rf
NN2paOxL7RcPxxwNh6ncz5AmSM8iuKN4nrKFxPQxCSG57fxmwnwXWwFtYqgCn5oryL9pcrRe3v/n
RWP3Qr+ztRsqvlg6cimg/FeYTF/K2I1em2oAjIUNd2ea1QVVNXV7ni/FbvVivLoGJ9nyHk7YMeC3
myNeukS/xsAp1YOSSnVHnxdAwda1XO15DkF47LOVzO8Oecm7DjUqlUM25tz6ShB4k+3K0ndGvUlY
//oDvxh0ifGWYrW7ZCzGvx0QMp+9AkTAS2tKCSrHuGxqskYHMYn7Y1PBcmDgCFoUn9w5REM4RKel
CKY9aSmeOrPj9fVuXS1xEhAw5GMobR3x/Y58du29p5V/L/d9yC/dIi/sxmyM62qTxousWVXA2HHI
znNiOuLXWH/LdJhPvZ6ACnCchW8T3HNQcEznv9yIFFmg0ZsnxkrP34xxUL3eUcB/ZncJuZ5YtG56
kLdH207mEUcL4u4wp3ZPIqC7wfB0zhQATEe90PrBwbhlwZd5iJdU1C3OmzEhmWllcasWMYo/qx3T
7icT8blWTAJ76pjUp8i4N/+tohvEL2fFMukZi9HbXXNO5eSS690kJ30jdETnlitYIpXQbJmiMhEi
dGXwxsrKLuxsmnlr8HK/9cw0p0GriWlGNcUxZyOMmT9cMYV2fe84p0q6nCt0SF7/ANoyMTur2YkT
r474ZsMhDjk+lZarjH9MumWY+fiqpH7qp2Z4TPnCr/iGCJhVqRty3UG3psmpJpymM6ImMjb1hXEz
2BMJif8AHCSR2g90w+LC6dP9PAhUUoAbCSnAYcbASdLgndY0v/tRdCpAUqI0alOyWalOoewI4tKf
VPFciAnKIxY3UV9spA/JtnMDAAKMNWBnJQJA9e72JowRVPn2kOJRGU6TL6Fmu7Jxoc0aXyUnal/4
JirwLFhfJKo6WdgpSrSLnXtW5IM8SCqIzWGVHTuq491ncqbj9DiSJ7nVqmTujWeW/M9CDjj4MUkG
uBrQ1Y6uk+Us+/jmnU1MfFXD/zDLlhpie4PEO/CviAjyEKj+uSCWvXPOxMwYUHZWP2BrzuerGNcS
g948esWx7kwM9DsOneEK+Ddxr70VUYBa6WG6Tw3UzpDlzU/MqsWvJSlpM8H/hjmWd1H30TvMUYJ3
N+A/iy9vOM6NoyAfuOGRjCzLxxCFlOxrt2BM9IqHckzLr3yu5B8/DqKXKktC79G69Zw/MA9gZOTt
TjmGYpfA4pXd81MDa+Y79qv8NvB1vmBhp6GhlFURo4l5AHy30Ri46Rn0i+e/SLzI/t73qEPdrOzE
QQE3hBi20YznBfGiQhYSTGQQZzl6e3KD3DDhMMw4mi596nBYT5ZDyr/wb0XTJ7XYWNhpnsjykVmg
pxx5S213Eh/WnBMfqRcsJj/kgl39SC8LoVgpkuS8jkV8pHWsu7Wjzkc+GuAiO34aQ6QIc955aGbq
g+fVjj9nam/+RbFe2l21RkSZm4gT2kaWI2D6FlPBdhEWXEKLA+p6ZzBPT0tmZz4dv8VxKtseRTlW
kkV2Smd38WjjrHpxZFfJR8f6OFlCLlp5dGY1XDzrrDSButGFdq30G1bzdH8KR4N8CFssa48wr+p7
cabQcod9t2ovqjLiVuVNv0OyTF9a2r3fSyzFwyaEtNo/QBHOYohJNkCiK7H6RbYnL0VBmAPV0JY1
e7OMnfb8axz5gKp7kDPF4h5qUZ9Q4edbBpt1JAlUt3s6ubtTSAnpY7t44gR1afU+EetjfNUlJwfI
uyMp5TvL+NVhog+2TP1xfKar2J5QtahIhasUvK3BmCY3zBFMdF1LzPcxIX9hWfU7/q6eyCOAjEQL
91ycdZfZEaAtHQ9T1dZJYy/6qtzFL957OuGBH4Jn9wriWInH+bjl90Utd0F8bn3a5N5J8/BgwOLg
eQ/umMRPZTotuyEfRjpC2a3w4wZt9IbFPxlfcOdTB9xBOOYHZYuHUgH/TL8kQWj1A3nRkp4hJQgH
8K305T/B0S748OvOgdGKiDQnGzOJ+GGeM/g+rWpxVBDJh2tJPUjKiJgDYPjjBtNwkHElwkdHG1wq
ZKGoVUw3I7V9gKPYEYk43ECS8rBbJT7121qO6yM3it6H4QCjqFqSXeUl2N9zMY5H67BR3NQ6gCLU
+EmZHnBrhJdi5TzuUT1xrQl2EKqgReqF3G6Hv8DlkBAxd1LG7UW/57jQTcB5gZzKs+cQKjkBjCIx
APqAIDAV8Nj6K8KUoO+nx1ImjbeX5KD63cSeHeSDu875dWSCUMfaN6y8i4n1FxU7fj4d/dahxKAw
Wt4LasT8i5hM6H9o8le/dcgPqvq6KaiD4CFICHqAsKZn9/7CkdEet/soD+xxhT0H7Is2q2sqc3Ej
Qdpxhkl3HX3KGKGpuBSkWbruwl/jMkfuKTOSgRuvEwqHGiLeG6JoxvUPnXXdW4/ABSITTQMzIRWJ
JYv7tSnpS6sMtTM/ESBEdsLZUNT/F77xiuhoAbTvhkV/iDufabcMu4DqLMi5MfK61OeAEwWKtNcN
tT30GLq49QOSLbGY6+SBIdhO/K6xpddRQXIa8/4nVQtD/gyhVj6xHLLlrp/6uIfHg/rVbcljOH/r
ue9d/DmyvyBi8iRDG3SulbTLHotnRWBU4nB2C3PqgbHugAlRjltiYC9wkbaB90E5K94v2pPlbwAF
98Ftpquh+BoSd0GUXPG2jcvCgTri1oD6i44DX4ZHiEdtevIDTy3OLzBdPJoPcJ9wiWrWt3KfiNmO
p+VOI50qFss//ZKy+yOLxZIFUTinWJxqey3Z/ID10riodvzyLTncNGEvM9ISyvGfm4/IxWuZFPlx
mLK6A8A2s5bo3NlpzxPI4mUT6mxK4OAQSb2NzeqZF8eVKSbJKMpxjQ78kSh378YXM7xwKy8vsJjc
SzHV1XM4z9JuWpGG32z440e84mZXLSAxSaFwsgTdhr37jvIaok9Pj/eNSH7XQZUlsnZhL5x/+V0i
ww2Rev+pg+zvszpZ6jL8D4Efk1SKtgavPShvft1KQitesPyCQpI8ZhQaT3tL3ESQ0hTrcQk4NRyX
2kkDIC2dDvfVWogfA356FooBJXznDB+wOXGjSeBwncopfG4wTdQXG87DVRfV9N7H2IdJlGRzdYSB
M5e7kEZT+qfpanq1zMvbcFbVU4/wvWwSNw63UD8tuAi8aRLT4NFg1tk7jPp/uf1JRTmDx+nLJQ0K
sGqM03O3jEt8GkuNyk7wy350dpqXI7XbTvBK8zDaXYZ5tdpGCQwXer6niHV8DEbhi3i55YYdsih5
odOL/j0G8+5nzA++ALugqwplFtBkRA8Y2VjlsAANlsGdtlM82C9M9eY3Q0K5EdrQiDelCwQpSYfk
JcOudrAMgG+uKi37AoQFcTAEzIp9jYx6JxthJ08PviswxxUuplKEFYVnnBdneDA8oLqXLpM5zjM4
9Ac6G/Xj4vL6eyHCNHmPiVsFl6AO6KyNJVrZGat77z84bgRv6Q55/QVL2Y1d8tpNRyTBCevuoKSO
1VOFT7r4TPw2OusQ4ycEq3GQEBhyd36djEvDbsuZr0qycY+uU3YPZdOC6pYRHJsVuFQgfs6qXf5L
69Y5LUN77/mY1/W1ckJpEJuH9l94t91u56rvvWeCBX514FDq4AmsJISnQOWUKmep010rzjKPkBPQ
DBI/GDR7QiyS57ge071MWVhVB2ZQjlwmnuvu2BuGSQz5NmBb6yTipXLtPZ27+lWHj2pegpNL1PNS
47LfwS+jOzzKFnue0ijyDymORGxSNdc6Ht1kbM9ZsyQnv03y5zDEewSWy23eWyzZ34mfxpSu6+Wa
d0P/dwlL38VrO8HYyIR45EU6IV/q5KcgagmVWmNH4uoK5scJ4/qFblXyb7EYCHDSnCme0WpICLoz
mtwlUewn32F257ibPLgn9a/VOuKQLiQiOaKngr9agFTaK69D3mAewtDJob3trlT1wi3NZ/I9mh2H
t48jKkgq6pb/lOvsXEQjEDi0DkIcZj1HUpqoQeriZk/ecsSJa9d25Uc+jRiI+fChnIXcEFOUip6K
SVfI92JwEEG7OaIEcQmxMt7zFxgHjJHnBjVav2jc8vhkZV/9gY1AXEIFC8tQX8j7g3JFHYNW1/1n
k759sflq/1OTDD6cxHHkFVZj4zyyNsm5WVADKTorG3/e0zlti485D2JeTuxW7li0aXlAuJc0MJS8
FM/0dkznjA1gdFgLbZ1dRSLjyItVZTzhi/HGq5gyHZsl9SGuanfdlJ1bHOVYjcWhAPF+DaeS94PD
OQikI1eUA2Ixaf5jRQxxNCF4gRFiuO/AlBlO1iasEsUEPYK8ZXXmxjT4xnx97nF7BpsqWVM6VRoM
SaCrel6F8M2IymQA/aPdAGlDocv4xbcQs9pjuZcPPj4AztFBgre39zL8cL2Jdm2tCcdxMdAHkqUJ
oe4YUOqlaxIJzgbYUUPgllANBze0NGQil6TUgbTIsm2CmO3lvOTTW9FoRYqtI53zUinD0Txd1+Ig
RlLu0ShG7waGwXpU5dQDjXcu4Qw4WpF679hGg8Zxe60eOWtkj5Mi1AKOlEMEj3tLo3aXJA0A+8T2
N/iKOK8g4g3xdaF5AyPjWmv/0qKqc+2CXsTC5WR63QdmavUDPTDA4vPMaci2+QmB+RSta91mkU+S
2mjAt+SpcBbu8A4bfwsyA4dkQpVw80/buHmKeH398oshfl2cYDoFzsxzqVQYmV3hLQ3iL7U4mwBj
/xMN0bo7YJaJbyZ0mx+Wcsh53016fmOfKNUr9Zc8U+lcyMVEbbn7P5LObLlVJIuiX0QEJPOrhEbL
o3w9vRC2b10gGTOBZPj6Xop+7aiukiXIPMPea8ctcLEoZvcQOIrJxjBiWTcec4d/AOlr78uj1fg3
VQu2VC3n8DNsRbHNEJBEWNI1qUJeNbrPbuNrn796mtdX6mT3dmMxsamSLOhXMkRpsLo/AcG++m9l
oqz4ocMosDf0a1aeo1VjOmcxxM0bsu9bEcpWkbevoqwBFxLW0b9u8uO3W7Q9PT9TD3CTtNKIsSrd
m1eGgbyZuwEXxINvGSd9RHKIEHFT2wtL44VYpfcgqrzn2XLK9mhUtZxcr0EAIZb26hUGYZXtkRDq
9hP0KEWYEWHfhV7OsvOjr04BoPptcGL8NJpjlGVm0Ojfya/j7iFFZ+GeYBn6DcqyiF6gxwzKlKNB
Y9590dap5S8WqrZMsCWL/5Qj/PopvFE+bHYBBK2QlTw0B41aCIt4REO5cck1PEtO3nsfIH8AByQU
30aY4OjGLiKTsGuinZsGPOUEBTRbOwwnB+WGq3cABmjAyDDENAMEYz1JVFHzhxq9QH3C2xCSOmfJ
zFcv1DRxKxfBO1qDqX/hSXH0GxBBBTtijklp2M5MATFwt+UTZwQAGD3lSD96RvYq0NmuD+P4TlGH
Q7lPHYBY2N1G71iXc52fcimyf0jawybhpBZPFK7jOW7X8Db3joefUtXdRydnTBcyy9QRh8fw0gMK
OHSR7r4N0KcHhW6iJ/kgIygNeXV8HwxiVhs+hc2yGT0ksCqqHvnDLH5y0v0oEapgpHWjhn9Nsfg7
tqNkRZK4izeI27X2p7/pWrhAi1tkgmMSS/Dan5zc/CdXCqaU2U/qPaiczolMD1+ctcdSBfHTarN1
mWynsBMf3vRbCeOjZPgmQVdgNgnDLV+j80mxF0JiyStFGkCIpZgnerZGAi9BCk+EPqBT+cDEIBEB
WsYzz3atefo3AmdNdyGNreuSpl9g0vhD3pPhGxoGZi2aoQT7YVFA6+oxYnmRaZwnvzAVBfnARLDV
Pm3DWlSRhce21z7g1r4T7cl218ZH+9rNf4eGcvwiyXl1z4bAksuMD+Kb6GjlZbuM1R0aNVuwQ3XB
mc7AJ1LAaX215s/06Sihel2yDevn+Tl1gWdPW3xN9pEBKhuUBivAdxvpbL0WxHLAfUXXcXAVqyd2
eBw8kNxSUlOFWhRZUshuffJlTD18NWUT3EusKA1Lw7bw/zNK1jYXKkEYNsl2Gc/MDQqp0mdMWG31
py6gOO40VZrcL6IkVU3AJ95nabfIXaOJhwBBQdDar415z3kn/dBBwkDGa/9nxLdQvkdoEFiLoplN
8zPMSnFl6UfiCWZQVGJ2SA5Gy9G187yUvYTT5e2hcTlsO3r6+hJOMxbrAqXrM3E2Yb8NJ8t/Yvqd
FrvSgWH7O4h85AGBJBoMB0ob/CYQF2l6jTilFDYiYe2EYi8id9VK3HjEpoDaCOOlX4QbG5fnoSE5
+0RVaa3HVUSW9doMYLwP0ZhnxW1n72SX1bVA7Lmk5qi7fmK+fz/w9KhD2fcxdaDHeDbJsmK48Pyu
b4C2+oo7qEOMrAYUJ21gO6xEnEL95LMey41yG1li48glr0XkueZg+8CrdsvoELpEfYC5wqVTh1zU
LKd2tuUMp0xUuxjhN8MzTB0nx/UhpofRyC6lFlgoN5WTtjvtttmFpYi81n6HIkS6Xv0WV0BM6HDa
/JttVvYD1dOGQjIZpNloOPltYZFsUUWSpk2FltU1GrbVr/qvslsCc5Qz3X4ZMPvcheB29hk7Czyw
VQjdIPbB+73dMGeS2pm3eaepdeKN67IL5Zlqhd4hCzUJni8oZPgs4C4xYLot4yFGAvlqm5WIRfKq
HhnEY/AvKtLQ4TegAloC3y6YogjcWQ2zAh/jJ2zNjVuuCo9Db5iopMFi97tVMLfkudKLkyaRXKfo
s+NAAtvaMcu4QhS0ipegYHhxZZFIRRA74NmPVB1L/mflHMx2IssxRtE0nWr2idBnUnPw85Zdeukt
Z6T4gN+gjB4XPL/dRnmSpUblmBDjzO1Ntm1o9Qcuw8K3Nxn6A8XgXcNkQTgyTz8R3+FyYQi7gmxz
HBxtqO2bni3rwNNwXXlsy9OAHgEX3IBbFr1sQL5vVUzf8FHc7t3CUIGZoeFjZAx1zk0QhhfJhOYf
nWWKSlH3Ffv4oXHfZCpS98h0W15yWmX609LV2RPiFMKy62ViOZ1N2T3zIvZlMmOx6+MD2zC+9hjw
Gc97HhoLVKTvkF8+eMzFd5xY/geKGeulLQXKUK/3IO2CHbmfR8gnOThXduRT1363ILru+kb3e9ou
3EqeTXC2Qd/wmueg8e8j/M0J6AiLHOrAK7wtGpfqkWxgseLBxj+8LZ2J1T+7L3fHlpdwc/5Ac11o
bl8Rwgf2IcDyyNc0kXq32nMJ+t8Py3Pvq9Dat10aPgZmCFlqLhkaROQFYnjL47r9nRwm0HiMdYs8
zw7SuyJcwKmwfhB/XBbpzWmu10nfKD59cYR4kN5nPZcfbrjb/GwzxLiIbm9b73y0IWTDb6pQL34c
kIzq65yNZXgXwatcXyPS2fpPDTJ033QxUNqYFB6PnEjqqseViW8SOXr5EAJv5235Rcr5gjDJVoBp
mwCJVTrq7surF+qMrhl7f1t0srxASQ7GZ3d2mZiQpFaDvPJtNJW2r48YazNx0ppSY4x89uaq5R/c
VNaivzprnT8sC+M5SCuFG2kwB6AifsDToJqTsUTDOM/nI7KFWyL1EEYGvQ0h1vLeiaDQvEDCEClK
sEAcuTNWUqjzDg3LjoFD8GmDtHjGr1kCO2ljRklrL+gXkVgnNfUC3ByrGA/gCujrwT2X/+WxNbNS
JkLlYRqaev5WMkJkNwfBEkK6GfuD54yV2ZsKJPB2RJTvbql3608VCBirXYtjfKr8yN0wq/MeuSHC
a0X3ivDEJYPda6LyB0CtugfoPZOxiRz3CYqxTMjjzgqSBIf16oVxSWJmaDUHFzf/rvFSTKWps5R4
TCCxcDDZB5ti+08+YVffZIHxPocF/zeNMD/TTF+fOATvgroGYvVGIOByxdnQPeGG+UaTOv1As8+P
M7QZhvdlda6QyhxdYIKM4L1OMjye/FMYhoB+ipuFeRPZg60JH1unO6cvYnc3WCVhT6bO7GfPi4Lv
XnFYo/zJ9bEiFQ74xSjeBcMEhkSjEhwPQxocA+Gz2PZuGB9kCnxKRsX5v7XwyldcqssPmEkLuoWf
uuz4MK8IGzk1mskifpwnu7n2fOxP2LX6iQqVUswDF4QrzS6eKzP531IKEpas0MT3sW2C5S4jFTM8
YLTFtjJbc3AgM2jAWeDCyQpx5Tx4TkPzRaWw83K09Ftbgd+FuYpy1CzrvUByT6UJ8ZlVOhIzE+c1
ays7WxPPdk2QoCkq3ttc5W8VXT+HfB8/5F3VX7uuAJtFPVO+j+HwUejK5+sqETT0vdvcE4/lfRLc
XP3J3RkHZDjI4hiQz3daveVvl0fTQWar/1x1WpbHiBdv53LrDRvti/CRcDlkNwGmu8tIPLXaTUMw
4twK1GlRLt9q2A0f1B/LTuOM2QvSWecfX9d2QFqnWPctzAC5yVTBehTZNypZMpIhu/sFQSaxSY/W
TPhhYg32NYq96cG+NVnoRnh+8wkMJQLj+E7UMn2xmSRsuKSqxGPrxW6DBJNz37nFiSn9bvHKaV/n
IXUWFnNNbF7eRWdj1AjSxHs2cw4AzlvaszUW2dtigitWK2sv4PPd26iej03jRE8hZvLDWrWLOTkt
kADOImJmJVLpJnFcV5wLfh8IRmwPnI3nTh6bmNGhzPCq5m3hGD6Du+O3ZdOUs+PRRfTessdcjx4y
jWePy+oo89R+R/5AdAWiZ5aqIdiPQK9jmUyuF3l0j8M30sz+lQxIpEBVIN8RYopT48MgrkZhXFT4
oCGReOe/bIryXdEMmpRc9HBBz+dqZlhWcnTQTdNUJa3rQsEqw4lszWhiHEy8VPmIsWFMTB7FLznL
Jlp6U2TIwqyAjb30qpycHuhdCCpq+4gma/pr5m7+dqVTU84OX+gN552ophmtap3Gb1aUolbLrOf1
9pcigmwXojB4R24EGGwXJNCyWADBDaiXDnZEDzBocyyJ2NmCqxN3yCloRKNwHm87T6IBq7ktziFG
Gz7qCi23LpBx2IJSB+zptjdMtD3A1BuHBI0nFlTAopn7yJmCSYvS5TjMNIkIfXcCfdCT8zIO/VOc
rUe+63jXqRU5YGix/sNS+y2QBiTaMdZ5LqYzlmqmlV0wyH+Rk/cbaxBcfj3f6gpdubyuSxxFyRhM
5J5APOixMqkt7WfFhQaQ6yOj370VbCMpzqyEKA9RST2RoxF9Wr1/n/vK3IELyMQ5zhwOVQeE9YM9
IuMfoD5tccdDMEVVc0+xVN378818HiC1+Ek7h+/br3AgxWUU7EkK0Q70DZ5oi1g/qcCDiWIBtIjP
YM/chfjFm9GkUi55tQBEuYijsL6WbVjCuSwrcYqYNn9GoWrv5nDEgk45/EPl3vzWdftY3RyWvLpp
yP+ZsKON7VjO19RVj22vso8IjvlmYCP6mEZBvYeMTvjrlIF13Uo/NjYGm5ZLvfB+Gsupnrmw5rNP
pUXsH1iezajJ9jkql/qZ4haSnBuCCyF253aFVtxYb25mA9Bllss3GA9HphQ2A0g+5qqYXailWM4o
e1Bb5xL3AqIQleRVyPSA2nZDSR+/qznDSjC24REZEAAOWWGxlZV67aueZpNAoB7xkX9Dpq5TsWsD
v+CQ+f8bUZvqL8upuNl5S+Y8KLNmAkMDMyNSV6HNKxc211Q0PxBXCHTk8bsJXtWQ/ynTVDyQ4yJf
PNbmSdXPEeRx6v95q1CHhDu3X3OZVPWY07JmHetZmA0bNvz6Vlnkv3Mqhiu9/meXkuvdS7DHOOqp
EFiREkFQqy8W8RMxrXan7kwviWXO2WLDBmBA97VA2cm3gd815s7uafnVqP8yHU6TPnInYFbz2L0U
gR1BnYqLm/C8RgEUyhtadAT5jjtcvPruRMiOr7vqS0knP6yo77dS3/LRYZu1hwWS2VOmTfdCl8JZ
EpjO/CXRw2y6cUVKYJqaUUvn+yTYZ1DTtyuAn12/Bvmwv8kVtnSV09ZYwILaRaWJVVvoOwjB3XWi
pPdBy9qwzQjss0iZ7WrMWgli4n7XmkJhaCDH1tjS6G0wjyRCyDZSw65YO0rZFnUViVxdMgKs5DhZ
3oDNoX90J2vY9lOMtXV673ISRkHzYD1H7QT7JvswE75SKHoxJl+Uyvk8G3jm7NkDjjM8FY71KhbW
Nq5ryosduuKDGU3+aUK7O8VDHJiDU5UHCJE3+VHJ74M9XORPacMwbB8K+Ita4dzZkjaGNCbV5PBM
GLBloU5g3axTweKxPVgD40HPhMG1wpV9DV0/T2L8b+RyxTDQwl68V6q3PyxwbdahKmz5MxoPyQ23
Vv1b+v10X6DGioG7E9O1Fcz7b35xin0SOGpOjrF4aIaguvOmSG+ViRj1w33A0AF8Jx2I/QV7OiLc
N71307FDKi3G7ljICKNAwaqrDjMPpd/8XzYjjMIteZY2xvKW6hhFlfxg8MJ/bIyf64HNKRGpZ0wC
hHxGU/8uodHjUZkXRutrmfV/TLm8ZumtRpC8aYcJLTdCYM9PFphCu2CIqhPGs+xJsXL4vCVikrpR
h4y1b7sGMeccn3icKLmArh9YMjDViOyafB27e9AR5E+5lOp1gk+xLUvj6i3CBOemU8xfb1q/NywP
S31OGXpQTRFxTCAQiNfLCkZ9RxBK/4MBOzYss7KGAy4uUIL5obvQu5H0ueuGef5tlWR3OfJX/PpT
wZNVkAttEawNAQuvzldnyumuZjrjHiiBIvDcbMLxovGAI7gtaouJLroSuNy/0Cfmd+Yn9iGqYl8R
dNW7z2PU6vxUOqyz9/3qeRh5MMKZjYNN659wPK6iGTFpMub28JfH12kONRv7P0IWU/NlG9M8rnrt
nkKYD08TshN6OxU7OPujqbxh+kHYnFCzeaRKxTawXgmLcyJtFVDASM6cDuoXGkePtHlI0ZigvFKK
Y+g2N4peWk93Zp7m+GukzwsRSvW4N1AtWdcV2e3yVxW8AmsYQppl2oRMZFxzwIYkSDZ3xRJx8/ID
Slk/h9NogHCsXXkuRJjDzGuLn0XkDrcq2mp/D5DGr57wAIhpN4ETeyeNjlrLYIDb50HTHOkO0UgT
yBo+OhPovWjwJI1ttUbXPCt9gHIGsd/VZvRbcGzAs6GaGF0z7pA9NLt0cKz4ggJGBNuBWPBdIX17
Nyn6bvSC8AvLgsi/PY1rzqgOiYwbd1A2/YAINY/rEBV+G1/WvGnsw2Bm7z/2pu25dIeCDpBgDwcF
tZguvIU35DEhBHuoJf1vgVzzkSkOWT517HnohVMXbSZEBxaQEcYigrG1YQJkwypgrIPNfzt6DNX3
fhSun2hufEKevTX4Y/pqaZLMbgL1OA2YRwmp06hxh001+OACfV3IGxlO0OnlCVZXRVohwdPDvQsY
r3llkUU0MS8irciXTRPbfuQe6gIkBh3LFHwV9P38453AdurPVk3JRYJTvxU9UymFkjfrlxO9Ah8T
c5S8QjNhHrVl1+Hw6diH4vLKvTKAIwVqdYvfp0mf3awkEjpBXJXPitKWAXRx5GiwMocJqZu5LzGa
CizD6CPzP3AUZfqW1qOJPydM8sPZTMj58a+0lkGobaDRtRO3ETmF4oA6YJiOOe+qrNnx5MYCztGm
dnEv0tS1gVPDdYLmFpEBUZ7KrAhnEq3W1R7IWFJ6ronMGoqKEo7/SaI6Dxzs7JQbWYoNjDbEFP/Y
RtrBf1MFB2UCtFBIr0PPUQWTesmrVKXoK+iPSx8cHuwXvWe0DAaci2d9QRYS3/wrJGG+xNK2+qNK
QQcRosJ1sqEJc7DcdXac1IEiFSlD57DBKMtcLJ8zBsiIpPvPMptve6lKmHs63BSkOuQLKjAcJt5m
0L4qj2M9rcPexF79SZiGXZ+skqQCBz/QmAhpl/JIN012YrBMq3yAcyfDw6JCNzrNcNZSJJ0NNSdA
GXE27kiPAqWHxZNP93oFzQP5cWN53TDc1UPKBAdtftvA2IqK+QVfE8rhxgS00IKbfXwohzn0j7Vu
4mkfWcWqMNi15lOIET7vhoJp9i50L9Oxxx2JHL/Sob7qG62jdW5RjWheHRrnmxKY4EXyqLEF8ZZs
8Xlkw96B5fXVFiPiEA+8NXdN7YunMPeXGzNrQN7UBySnnBCHRctJd26Q7x0xVfWF/2SgiBRVCHI5
DgIiTa3hTVtL+IwAykyvZBT1j0FoPP4oYmgAlbiuOjR97QK1i5nIOELR8PvIyyhoK3vibM/bPxQL
zfg7wvz5JaAON5RgOR5hJ8PAf49EQb93Vd6BtmXY/txY4/Av9vCHHPG8ImmtkJQ+MEd05aOnBIWP
G807Hrv8G3dF2J8spquboMvko+Q4qA5mqvJy3xB99xME5OQkBR5EYi4YXWbHEq5bjg204HPCH67v
AIYFRFVZovCStezE8o95/PiiM9WOh3jR0Q/EOBtPNQmKjBndgRo6AK5hJ2Sot6fWk+3fHrgIcyXb
IpuuXyf7zmbL9oWfdH5Z5s5647Ul/Qm1EAln0SjH8NT7qfMw0bV4+8Yx5V0+wP6lOus46vnlySr3
VMmGWDMwwLKB7Z8FhpLxfQWJzUoybBm0ipxAzt1Ure0bDp2AoT+NEqpqR5B5782hQ98mApcmiYQ2
/UASggyJcOoQjlSBUN8pIRwX3w/S8+hjJefCnkq4N06LnTDo2VsmYWMFr2uGrYN/By4QokKzFrzS
6IQX8hTwSgUW5MCbQyc3jPCqoE5Qt/nlWw0XfTrW41j/WNWMOG1kNsszW8wO9iEART+exKOKj95J
w1cY5uWVX7RhJ6Cr/kzsR/jh+PRwR4aAAg1SbxAfF0007nXT+SSj0wO3h9VlyJ7gTKH7dG3Pm/ca
CZzB52pj8OvxfH8W65R2d5UPHfiMCDbP/mqd13JnDdOQ7axJqeqUAmcsIMUSwobVYnaugM5hbwfs
+m55nhRqIybA51CPioGIkzrltqooCTcTXyao0A7MOLfcNDxL9Ft3NsTN4uBwK34ToUjPzP42eKEq
AWhqqtsnHkabeUVjNcTh+LLCFT+NMduLyKZycCs5oy2uHc5ts3YiPOBzgdzMSYm7uOfkfcZJUH84
rU/mLU8vhoLMwEhKSAqDxMaVSDyE4iA6mawosle9MHrejeCzxi3jA/epABzWJoq/4TUz0LmS2fWy
LehY594aChtvSraWl3ZoKL16hq71p/Ytrf8wTm0u1rBOGf6tqSvOtH3eTuHUGA5M1nj2WIc1MwhQ
OJEecvwLEzn77GScGk6emm+njiqMNNXK7NPBQ8c2aIF/eXvmsuak2BeiniHezEFCibtXJs0k9B+A
YcHyV6Q1gSCb2mGE9y1dg0yB0tMNjhSEJtj02nbQTMNizl+GsuHbKBdnIv3IC+YYGk/MJGme27jf
LROO/o0D9XTaVlZtloM9Wak8mCKK3MNgMQ4Timdn001q+Ikc9tv7oOqmi4Mop/vumCeXCBoyPZyY
jlvZpSNQNDi4RgYBFVQFRGZiuPBSzW6EuklTcmMtlVD5AlxDBJuwdYN1wkzW4asOTDbZR9YCQ/HF
hndU916A3/wohNf6L5Jhs72x9ditx6rtyRhz26nxj4utZXTitpgYiBc3qOmQ0Q/DohHsS10bpPrW
7rrwtcEWSd4UUKjsezBj050zbv9/BLWwp+HH1ldLo95Meigh64OXNfY/lMnz45hNQKW7ArILxgfH
floUNINknqDGnHUrwn/oGNjSBZ5dhNsQ2WN0Jm1kDb8U9NBkjJBADVAMqR7qqngItWfsneEmtuiL
MMM5yHq3S5WH5zWKyUKmtGICJ3UO1A/me1ITL8lhQESys5c2+86rC3DtVIHEoXyYmt85RBS9MXpA
Q2J8eM47J2sYDQzeCCCxqdTwqOGGUFHWhpK4UIX/yt+UXmffBgvHnR3bYOZSwpxkFLXjc4FU8CRX
tvw3iJr9gP09v7TK+bAVq95kgN/4uE4z3BWy8NTGB+KyU629Yse33HMEZDDjoA5QujdR6rzjRx3k
8zLaPoAq5uBbwbnLGsQSjyF0IRvncx0wCGutJwcN+kUyTy23NYO+fWdJAglvuQ+6QbS1qxiTn5BL
5JBG5jo+IBtjr+/Gsv5Ya4O/tXaJjDpMZrbKi15chErGgRg2qJjvwqTp6uygpamOPVe6ViXK2BU7
UivFf6XCE5XXMzdS2za3air6vLFiHvgM6gFEG7tUl01rh9SpKsWmmFpYZk29fAVurQHvrjhVbMwp
Z0+4rxmj7l1aRzdqlXHOKKegNrR1/AE/5i+sIw8Mq5me0Bvy/stx5SVgbus/zjRRL2CDZw48Jqp7
RI/Z22AN3qGMeAzLacnJuagLB4Z+Thvgd251D8UArdMSD/91/lCem84OWLuWSDV3cVHWl1ik5bGv
ZPDWRhV3IItsfEcaUvBmUjjGUQtGudxwJ4S7wkeWDHgojTdqiAXQNAxEh3wkkRolOL65YdXEgJdT
G94XDh5nkBqI1wxmGTYpUEpcb935qcdNCszgoSjz4DFH+HaJHKKGmE5DLwoZmaK17NTPSLUxJtRt
y6tZXTBIVOKx990yXnUpefnDtrMrGE21XBYMyrpDxSNg71Gupy3fnuLuWHoFgafpylnvBjEW84l1
rp0mpqoHwLNUFvhgeDeuvNbELTJaLru9CfPRTkJPdeV3uRj2CL41c+RKwFsABWoiCl8LlFHobToD
mwxtdJAD7yDwDQQB6rETkF6fIfVst57aOw6vX0LzUS8fvd3lzdZZ+0g/zlY2TBdmLRg7Ahx7Hs9+
jLJhk6VYUg+ZdeNcchJAreoYpLjbSkwoAhj6xMgobS8+eJ2pbgxbUn64XjL/ATrFbY025P/FGY4y
2AHdcgsA4gQhBRHRPNgPkZJGsmd9TtAteokaUFlMDho998iR7Da2IS2PoRlpdn2NRsYsQcgf79B9
3ubIyJW2RV6rhduodkbGVxDPUJgjmE4akYVXaFps0vjPy3fVtBxnSxR3X27Kmm8L9yjmBsHD2730
+Gz5eWeiOXcz2l38XtiRsaXilwUdEoX9uEdu6V2hkcWs5lBuZOj8ZFcc8pKSZ8eZzYpSDnkcQcxN
UdaH3Ee85uQxQ/XMzQSLMQcdlHiN8JYj3qDJbHUzD+4Bj6qIDy6Io1MbA3hB2JEbw+hEKXnBHaHU
YSjZseycviONIg76DkxKZPWP3njLx4hIn3+rrQ4l34Bt5EV5JWxZkILIgqWJioWTpLPtAzEyTBJ5
ksicLUgkdu802YoCK1ej819QHWCYm2hJv2wwZshNBlWoRMZVxfbJTfWrTSjh77r0ALTJdeK+R7Db
0uCHnnP7bCYK39ZswPtD1VnhqNNQcM9q6QtSBAngc/ftspIXRCvi0TEJKjdeV/Lo9oAmhzVBEUuL
iDyZMpB0X7MmcLsFfD5XTvOxA2zxT/DDfjWMfaP7ZpHWfMehiT2aVDgPwx0N1jOvN37WcNYRO6uY
uBcqgriwCKoJbnwAlAvPMVpn6HMpex2eJ7s8TQoc1tb0S/xppcIS21DePEMoWRsftumiBauGvvtE
XgqojQrB3o+0FAThCNQIRFvreNh7aJwQfLrR0qLAGPuIeRP9zG5oPXhNogIVtRmjCoaGUSIv73qG
Iz6D79YvjmzcLPvkiwAFn0m7GqihMVG0m7uBRwgeSTBuWXG1Lnubun/xJRL5m3t0soHlcfhxpriI
ihvZ0N461PhRwjqLE6dyHEJ0MnyOAfxp8nB3fA9tCZkm7bwT4hU3u3oR0rpHVu09ARt+68+fvuO2
ag/sU4yHsopEvEU8EvjsZZFjEb4V9d85F0mfgAoIbyNXgva2Obrj61xUBEPi4Rv8QxZYk7+jCNfu
nwI8v/3q0HJZEKLDIsa8wPOZIESpysuIDBAcEoXwuQws/Tu7ww1lXs/NgUIwu44hhpFd1zr4yiHT
zNHFDpwiqmFSmwpOg2+aZRfMLbzZED0gy/nhplKlIg3+wRxmmUfl4EfnpRbpv9kfJZlUlVv8LrnT
XWrCqxmlQHnhd1+9KiU/FDklkqAYLZBmq8qSBc7YJzK8tmeMK2AeYXVFrpZnlgUpIyy+mRkYw6S2
Q6eUquBcZ0izMFR0y5X/LXyOEd52u9VFSbfPGUSLLab6/odF7GwllCrKT0Yr78dHxrZlziZ9aICw
OpNPN9mjSroXWVT7H1aKiee0lJIBj6cNAe/QIMdyO6dyvJgJh3+yIDtpdoyYOrXNcPq9oImg+5Ua
Qp+V+95btfjLnUaj34OR7cInSM1E05C9oYbTQm3KQatZtoDSQlYIdXLMj6QV9P/ssZU/Vl9QC089
MsqTwGDsHH1u69cFdOU/MEWpemoERtlNJ+r1YaSIedS99B+arGMdkXKYArOZWus5W7rWutS9qr5z
kuH/84aMADDVIY5lMNARy0D+p5fA7w+Q5JmeQMlYW1DVjO3+3MSDvK5WIR8CFop/4Ro5v2jUm6co
WxCnScx+B9ROUGvtzCVBjIUVJDhN1gjev+IG1orDYGSN5pbUa57jUMziAnXfCW4Z5JbS2XuuFIDz
XdkEKNY6y2O1qTsQX1fYmaJLNGLDn86mLyeIwu7eHELHwi3hGEW/11HPMkdqpkA3zVn8gg+btC7f
kRlWcfyqUEgKtHWYhY0dJuGS56xVcSMMXR1/p6rQzFDgKq3uQkmn+ISKVc2+6ILgIbB67w+MzJey
XV4BMT5VhZyfrHkhvEHPzgVtGawfnWeP+GWXB80jVYC2nstThRD3FAiD5AK1cn7qTR/suWXKI2Js
dSXhZ3lhm7/u6PCIqZxD6wsBo31HSC/nsxiDXdeT2SUBT+2dqF/es2B4nRpvQrcg5dbN3fBuxjp0
HzQ9uucyss5NNNuJ3fufKw/KLvWHqwJYkzSA99AmkGyHkqdhOcvkkX2swkQTh7n5wKjwzsI++q2w
Oj1bA6QC6vvimKOkJPe5ir+6AFRS5hgWZx3D203aVhWn6tjvl9gLvnygSu9W3tzoVaOonxontO/d
KU+3yLm+0ohwGnCRYYdktYMAwShEXbA7va7c+JsBdwB0LUsnmDUkqYZz8dva0OWWZbTOJXEpz7WE
0GBXenlCPEg6hrZIFIoifYcOu74ry1H+dF0G/EPW8qjJBHy0zLi+B7yUCW1siEPIX79o2ZcT9yfW
hhzs6Ptc4Fxkru//F3b2cAdT6Qa71OmvpJJPsmjVd7GK1EXgRsIw3zdHRFzj24hEjMVurx5jFdJd
a2iRlh0Or5qoODAaOE5A6yz8Xc2PzMN4O+ha/LERTW4jPxAnGNzu0TOD+5bKLPhvxON20IJ0ICQI
zpNw+vKP70v14foR/b1ocR8LltidtqorOWHqsCobQwMu6Z0FEiXolDw4dfcf4SvNDowEQ7yKkcSd
MXDB0xZltG9cj2kvEq5DCjcB+4vXE89DvNFhqRDHUqqgDXORoSWmLJ37SpniDSZQhViawhFNybgf
nWA4+kEz3YN0hek7BgwAyCJikBgzXcTdx+6CsckJ+sGC8EVOESueOdpQLsdP3CxBDdd6CR8mL7qO
OEvuy3xVAadyP52EbVXf6HFf8I90n+6IDyfOR2Sy7Xwinyl9a//H0Xktx4psQfSLiKAwVfDahnay
La8XQtKR8B4K8/WzmJe5E3FjzmhaTbErd+bKzA8MRLQPl+vQZe4K61BhiCBgilpLfq478gV6IC38
nnS8nEVuDH/EAMmscmfMnal74Iz7UOWSvGWuM+6A0yJFWTCgSioWoTR3qOtoXK9TArk+Lkn/MP27
B8tpOBcgDJJWtTtlb0Pak645GCkNSKPYi8rPj6CDmwe6x0iCFqM6LWSDglz0J8J2Jq6R2k93tH5z
aes792XGE/LBr2KkccF4qonmfRgZVwbME+UNxXC01Dh4aoD4DYSJSqqej7UVO0cXFBv13pAKWTKX
yDbRuPwUIp6x/vc6WERDjGoc3oRh4hqnTVayjY0gI4TjgE7JRYDX25jMT5JqcCpwjehNtk24nans
e850TCHo4jbqGwrKeJ/ZbCE3ZbsQUSAThyKPT9T6jrrO3Ul4TmLj1n0K7T+y68+lLh7j2gUr0Mmb
BtgoVpuChgz+jIzMWGNuKWjt39K41E/8TuSG97U6CFLvCMyu/mc6pv+uRoyQ8QTtvmncwtkvEWb+
CIoY3F9MM7tyicSzPTeEOFyLkKdVUntKEfZVpBUu7BSG3IKRU6Uv3EHqg2cV0y5fcth4GM3rk4wA
luc1bgWnQoGVuBga4Jj3uWuyDu2q5cOc6AGZQgz5LAutC+vZfu+MtBIKC8OFgrZ+akL/fXSB+vfc
nq5J5CV/iJ74J+qE+7+ZVWmgEql2JAzIejAThmiudf9tKURrJl76bVDmafBpFKi/ysZq1DGoEg4Q
BEXpF8IEUS/we5vm7MX4bjLpc/dD+d62od8co7H4/0JKJoM70VsymPqdmB+zOwur6sxpHH/mkbQu
bat/TY07AT7aZ+II+9JYVGOPFAMEIdC5regtDeGjjO5YYREFtdmZ73BrkevPzTkw+768I6sCfiJr
WaR0MXnRKpVlQ1Sa1Rx4vearT1PnNvV0eC/cKcUiaMRbc3BfQcFGrwgwrKBxvN0bRp58jEgLj5No
SRIWMOIbWJS31A7c01pgP+RaiUM7T8mDbQj9ZuWYcftM9CuWdEW9GrV3aby0Pfg+0F4GQZu8F0iJ
O4IlJH/loLdoPNVz5Zi4YbOx2Vd+aG3hOukAvU0+JDwTTMsxNYhYtknPLar7y0IgYNh8RvvKdiYk
SK7FsUEY3Fl5H16X3APVENGOh08xvNWKemGu07QjYfSyv8iAEauZpo4x0Rk4rUhnXqCsQL3BpTG9
glKrop30uXFuXJNVWx/Zzs08J/Ut6UV2+SKydgui+50R1eIGymR3mSavOZOlaN5UywVSCtXsUYLn
zzaKH4FE4qSNvAfwuJ+m49b4UBHrNoVFREfGpXUNwV4EvTt3F9uqefvwGgykHOyTmPPrGg7eU2QF
oT6zDHYn/XiYfT6QUeVDs63HiJuZ53b+RuMAu0+IU541/oYn5fbipe9bCTXeBHG4D0l79ptScgG+
yNSVR68rzROjuzhOc9vQk8H1/sSdyWTsqKwPudjhKSPpf24Wrj4+a4ZdG0q9HzB0CGzKbfs4V0V/
LJNpeiOxXx69vgTqxgerIAyyEH2amnq59VtW6uZkxJfWr+zn1PL4ab0u9ZGV+AWvQI3h3mgzY5sZ
8fOUwDqkNgAwqISX5GxHk4IIrWHMTgS2sL16EUt9BykSNKsTfzVdWO3EGIbv2uzvwIe5j1aycswK
FYYXu5PxfV4NxQupNWywOTBTf6B/lpXtUH2WKSIN20bzJ7MoVyn7ati1qskhQlf0XBhDeKXSg40i
1ONvaredL4guh5GLKykeeBs3QhTzoYRTwkURi3SJ9jjYu26mxu2cduypVuT+LgkTO96xP6K6Easm
BkajmrFhh5aTsIUulr2Z99EhnBBC+eak2zIV9ozvkrdK2DAX2IusfuJY9wd36tVrP+nkB3sw/gqQ
XjuXIPnfXApsAJwZ7aanLviQKPutHwm3bvzZHccdafP8ikySwQt3TePJIonyMZRa45BwjTCQlRve
JaOM8XlzTdhTbvwa901PZYZ0HvA3QR7jBM+Y+KaSlgCHLEZKxQaxHDY07yFFCs9cSfHC2X20w53o
BW3hGoeoEOLPT0cwHytwnSaAmNk8dJ8d6t0JAVnNE/blFrpgOAO0oJE7KaaeNmA6elgb5gOT69he
Ccssj8DUDG73s0LZy3N9SiAPMdHNii6H2tvRLBji4IyGL9cuzKCy6/JaJdJPeIOY8S4SgsVv5FF3
UIUV40GbxFCZfXmi5tq/a9K+/ep5Fd2MuVIvRLCG3Rz1LAW4eLs0PNl8EZp2yfwNYnK1DVGvv7Ka
9nhWUdONQEw+JuRLrmlMR+LOts3yI2Wt+kOqMg4owGTNlpn9Q1eDYbCyOPmpLRsXlDGs5Vmhc8Gu
l94t/kRp5Ww4ryXe113VF0MQ+UKt9r/ae8PQ0b6wmgxPtl2Er3Mz3FXV0p/7FIh/SenNd8TFeU/S
g2Nj7qxNDDRjBaUIUDseLdAiM/oz1sjuV3V6CPjnwmfDM7kONy61cwNs/TOMZTewuOuT7lLzjQzF
dCoj3ttjwdoGCdLq7xLmopry2JXGpYt/41wOdyUEv1vXJT2G2ROqujkRMcyL9IeNP6d7EhsrR1c3
X8NEiSyC3nkClrUB+Rz9omRl91wD6o950jTTNFqUL4u2XgnToV50dA9u655h26/VcO9DO87WZHiJ
OOS4b9rAZ0coX41ULbjy3C5omzrkPVsORXS1at3cpU2vAdRPTbGhf218BKGoAx5Rk+IFwzujrPv9
QaE0YWb4P8/WWEt3nbxIn3uQI92ZlsThSL9McdvCAd3IkWvWBjBuD4UsLw3O3ST6yNyBQmSCaHKT
R1MeJGPEDRNJ+NXt2pIAbcqeFkrrNQPdeaByzIMMZdI/SihkwnwK90gTtyAzsrFAz/3fPUGSw9b0
4GJtJU/G5MClHP9QEYfhEZehP13pOxnkDRaibEerRPgEZUMw6UNMqsDwr71k7TYHKh200m6phfDW
QhYvpQ9aWN0/IJzJPT1ZbvKpZ4+v28Q9gef/pbMSfqTW7t9Zh2S7nA8r3zqLJ/epy2sxQmZ+8wCb
UhA6RdVmNCSjbo+tG1lpdGo0BWEfJ1nWh8kX3XfMS/3/3Yn3iUfQoUAdeCRHyLBfCLkUp8Vo2gS1
1mdpxX6G+kfmmzrbt+wbH0OSRj9hCws1a0IJE69w/iJ3aBFkkMRvOHV8Y+Py5JBY6ZqTImMvg3ZS
n2BLIc1Xs03ZEEiZo029Ht+omLGNXQPhuHo2jQW0KqRJCQz5F3hKLW7TmvDEFgBQe1noynkae7AQ
5M3ii59MzW/ctt019MuMSG7TfiScSmfStHoXUdT6RP1HevIJ9d6wQu0PhmQeSgoXI+bsGOXes/rk
mJttW+x9p26vwpDLq1FE8jJnhuthzMM5iLmhwJ2HlCL5lXRmACc+3vWTm5xtq8BfNk39FVeoefJR
ot+zJrX2hOkylO2yc+/y1OgxdjKZyYfaNpr3hEUlhxYSSh06M3GSpU6OE9bLjy6K5m9p5ctD4/XZ
/VwvLmcCvRZeY4p70Ul6onVRvjnUqe760PkH36qjlwKkaVd0xpcxUn4z2To5Klhiq2m//OgmC/1+
7agIi1giXbnxd4bxg01AaV0khY6bUdsJWXwSZ/A6IgXSDHzFQxjjmNqAjZSnSEsbnE+ZPq4Aro2O
qZWSI9/sVNTgNYhZdcyaVu49kJ/un4krt7cldzz6PLOgHrHxDvYRLIx9WPA6IBo58y0NlPpr6VID
dsSC2p/6msgFftOy7BilEBkjguaTV55MXmbk/f0wtm+HGkuUifiPjTOXr5pbk78Bp/ZGKII0tUHa
5CMMa31HXnl8XOKoP5W82krSsJSGOJJUuQ1LA4cvWAeWLqO3p59hCYZC5ofED8cXICr9hdLr4irW
/hFQHA6WV5a7bBIBSaGpdcK/Gi7uDrjNWBNTUgJXtyCtTMUMN2/i1jrtAypP3U8GqXEKyqGnKxA/
srhI/N4isAzW7fANGKVbFnmHoYaSzDvbeUeqTQlAJ3oECerNlE44lnczj5MCpDElLup7lww/ADSE
hTVMxnzuePH2bZXg4vEnSQHGmiEJHFxSb+VKu39EcBZyDx7OOuM3YweEDF241P65runvE0akZ3aN
KE99odj+JSllbd+EFsdHFPBIBHE1NvV2xH0yXey4w9NLZV2UPuC8sWhQ4n7zY0th2tsiZ5Fyi+e/
qwAPx+kHSiSeJ8pI42VD3AdDs8gmt9gWNR8GgpvMH3TSErmY08ImtJaN8BARxrHg8xzjS6ZiCJ+y
z+WwXybjVucrXgaXLAazljcbPUwqe8p8p0fNEknBbibTaUwnT4yPofDb6HHEjXSFoYRBIs4MotDw
WfaQAxn6lW2XxxprBxNKXnod/jzRst7zwSSdCkOs/EzlL78EF8gNeUs/nlu9iOUMy7J+BsQMEK5l
WQ08oVonsVSJ0HsA8srmlxQVb0snhjUEpCwz+G27I/lJn9sV2ldJlvFiEXTlYUj6ggojL+rzowYK
Bv5+AgpGArQG+wah3TyMsiOgkpbZ+4hJlbGQ0JxcPcl0wumq9i9L0vJbSUxrAdIH93cLic9COmN7
j4OWK7AqfHae2okhfTQGbIv9NHvmb9YZVKGQlTIvCUgA7ppVDZyS/0iSNl0yC/h4heuex3FQ6o6k
Ts1zXwuKlE1DGZdZ6CLcW1KUxa4FjVJfCuGrI5VsZnMasxwKnpoS8bXSTZl+dVv92e6ogkJShbFJ
2S88s3rtFqpooCYEDRVq4yURpvNn6oGrSx579S0QCOeejhb1FnGYc4VFB33uQi5Je4H1mFpfYGUH
t6iA2fi8XSF3Gh/ATs0TfFqN0GoVlRdguhTeXhUsVHfIXjgy6Dk6jE0+PlnorT9Gn71QEwy+JfLR
Usmyk2hwIKfo+Qu08BnTLZ7sMLNmbLXN9ARpxbtwpWHwiLiav2Gep8CBelRUNTDzYab3PjDOTW7Z
b9wcERh0YRyYtP3XpJ3+ZjtNArpTuOzJAW3dKfxjg82eUYKYA+p3Hz/iu6B6FQdC/GsP+Dp4GABX
y++Z4/oNqNPZJUa6majaruzxgUaHbemSEAcO90BI8uqtcUWfIZLc7ZvsXLyL09jSaQ4Xd1/gs9qJ
QRLbg3lI3WJkBTioCLnKOj1aXZdjCfGGg0UpIlhK2dyRaVEPdY8Evw1p5QJdMI8BOZN3DI7jLbq1
eUmjWp1M1xPvTt+HZzh5NFx5hl99LHXj32Z69UqFznM+YGwfTD/5N3OxP5hkrMnVghqpMNjkPgtp
R2+szLvxJmu6FRAHt3llSsihJNjwNMTPDQszd+P0+ENhIF6Rl8UrgqB3i15X/USh0A9etQ4p4S3Y
IQCWODi8i8pFfc8E4LXrKLUc+9WpnzGVTpbwHmPor2Ci4CYUQmFdaeuCWP3iQKvIgV0BiX4rvPbP
Z68eALYJP2cwSr8hXdzcjLXz4AI1DLKwnja2ZxzZhiF7Fx4vbJNwzs0gBZEz2fHiScrqJTLcx4ER
8yRgqwQtPZF3QB0y1qkcUey5jlFGqqTzQyMorbjepAjW7W4CKn9bare4cJlFg/Ou7AgTvBWNvEAJ
DgnDxmbMXDg+iSWfnY3Xwi/OR4pMS06cPYoyOwecegcMJlwX2V2hdww4Emf3oyUVsekH+9Vjt7Rn
rVNsiK/fq9oP74zJuk0JzW0GMtcBoCQ+qi7vd/OidDBPfr1DCS73iwFHdHC7+huEXx9gZ+2DznHe
4pk4JKXsW+Z4wJLgi5lgWSz4pvJu8JbKs6uxH7eCCq02xG+nW1LPlvaf8whmHDXCEGHk90L8Eaij
Lu2Lwkh9KuNYvrESv7gLRnHRJgkNyS6a6iA+5ln/s5rstoOB0DXaspFQzeZih0V6sJU84VZ1dtJz
KzSdMD5iTc73URujIlbuHFR9az0g+XsXN5kvQPXQmsPxGaCOwyy07HXszBd8lp+xGBSxmxY4Nm7l
AM/TFxBIFmwRfZLYOMFFUPK12gsjgqGLFY0Pg4mWklP5zilhnmnjwNUz1WrXTo4gY2fPTrNRcdl8
CDzHwdhU0IGbEdfwhZpOJbda8W7gyQDKKsRm8rDwsuBxDzCRrMdm9TYwvjLOzrmz7zTgiXHl5HE8
4aJuK3nX4P3Ejy7inUkfLrIaPeVMqztBCho3vNUfCYthTRuF3sQ6/y1svj69txjXlinw7JltdwTm
Mm5bL6luQrt/8dk9PkWtjdSUYnHU9I52oX2olT19C9PlOuF4NwoFjDsYyCAQF20Acw2oFmG9I9Sj
7K6DGnOoe+NbAy/eUKvVYxIma+FJ2dGUwVF0VEmrvqkXxCWS5WNFFT2xV1Ozf8p9oe8wkN0SWKZn
3DXZ4nhzWe1tZw5PuTK47TI5J+e4HJA3AAQcRmUKVhiEGApKACBHpg39tTQVOORsqc5OBXWHhvwg
1d33GNNyF56GEgOXceyYG9hePQFSkdw1EIcCwFLNrvHr5CUWxjew9mE8e4kBOpN09B92YxOcDNzq
A57/Ct90Qsm3UU5usLSU1yKcjtOJuZr3YGUPF2g2xjFVQ/1AF0v6wYUef1TSOHyW6G1JPVcPVEGo
G8vWgT//OFXioBG15GNXwBggioXsYUVMUUpLnrSPbpGaQ/bg5ba78T3LuPK6wbgyfjUYb9LDhED4
4di9/KcHD++MiOZ5q9Oos06sf7nWJx9D54T3krfSBV0xwEzg3ZJyuHFtRddqWjrRsGNn8FZqjPi8
YcFT9VwTEjp/iinHhl0NREj57rMk+5d0Cke532Q7/sY/m/FSzxexlNFbYtBb7YWW2iLQefQCya/Z
nn+bUevHJqbG3AFGgmSQf5teiO8jXm48GgzumxqvlxkVN03RtGxFrQzzcmbuC+p6tgvOj3zjul4d
zOPgvbAWJs2RD1wpBxpMDqnV8lZqlH/jrUv2IUF9pF0JKEcUmeJSTy0vwNotntmv0DnLYz05ZgW3
I85euF5xILFxI8rG8e9UyAGpy44J7Kgs1D07/PtoHRvBw+W32TI0Z7vsrQBTfvVENXdI0TW1TDvL
pLxdRgQsC8a1T/xUtJUP/UtrYIorSk/S7VfBS6oVs5TJlrnxV9oI2+frJPTZHKY3r4kCv8diVRKu
WSZ7grte1myhreJfZM91TbeHAXFFMRKiYt/2Sapes4XilmlO701X8spqWvdcjmGQt9l3Z+QgbqD8
+6AE5cwvk5QZwaboX2csw4VED9ylkfMarou+c3zfRqZP2sMc9+vP0EX30orXl5+03RvDi7pDJJLu
mVfpvDfHChCIU/T5u5JS/piTSH/wl0FUiZNqT0dd9Req8CFJCMPsh6F/7+zlXssUcWFii7XtKQaI
F9ldpVUfhh5uiWq/I7zIW1ZVKYGpyTyObqlvWI6tBdIr0CVjXTPGeu9iZdzyCvlmgjuDJJ1O1cJB
4xDLPlntTGZk6qNk07WUsA26LvZIsOXBHUyPHNmw7jvqF7ZAT7LNQhIhUXfJzDJ76Rb2MIPSFHii
kmo2h1X2Utmcq8qIiLpC/j0Onn8Ax/6L1r2Asu72OcyxS5Lhr0yAe594TJzbyogP00z6a7TLMN11
iOC7trQgWifDaLAGZq/h1i8tXpwNe3OwKoKhdzILIJ0uvT2Zs3ap54t7R8JuNLk2Q4UOuw+/1kcw
HAXblaICNeM/ZClxLBXiwCDMQy+XmpMTzXnphfErOkyYJm50+Y6VBxv28GxQVSahi9SkjrAooKIv
sE0Okao8Bu+y0zS1QRg1IO4dhhG7YTlmR7NrRNAop3jU5AX3VbJqhWlBA1SXMwwX8j5y0qMgwEe0
dOq+8O83B9sx5oC2P4ZvS8HqG4b6Vi/x1YNOw0gC0bmA51yvMrgl3OqbjHLy02XdEw+QoLUzn55L
B8M7W1b3h2s6DQ02seprVuftrUUWkZZRpGPLGz5b1yXsstEiucajhYta+tGqbjJEZQA3oWsj1Mik
vvF7fY+H8LEWmJ5nWgs3MEu+fV1WFzA01b6fY6ZFvbaOZyyOL61RN6deJv5uikggqpK5LYm+56Ll
5ehMToBR4zkW5X1dt7xKkUYnIByROo6MQ9eBbSY5oQkXMnuofEy8Q6eV8UTccRVv2VNbGHTXZ1+8
2iueLvUZc7Bo5kfDjR8X1js4cbJqF+GdfjTC/iHPoOwyVJh7tBpzX3tN+s/ER8Axw4Pbu352mBCw
9pwgLcQmLEp7ai5dGuiN4TEZBk3ND6mNDabfNMJJtJb2JTJ5r10yK1R4raXezSWaWWWCAQg0P2dd
OyogUMJNLwLDywUY+PauTZzy2KYxBKcQxoz0/sIuvnHwUkM+ZT+TeV9cB+RpgT5ysEbbvVUc7Qcj
JQE88b0oQ16OEEzEHs8uV1rE0n4M6tAbnz03qnaJ66XPdB+cG7Y5t7Zq7F9yNazqhjR8t4nqrqg9
GHD14O3Zqb1GnjmQsuVS5JG9mSfcOtWCou6P88j6CzfwzlyHjp0RMrUSzKdKO/KjMwjiO99wRlR2
WDCZTVXCeSEXfZvDzz+rBXQi39xaffqF6q6tYd/V0AxYcSHNn3D840+M/T65xB5EfouBY4OnPb1f
MvYmw0CrQMrT8RK2RbKdatG9L6zokD8o4IZKk5yTIYrkqXBxqVboIczyaGLgowH1we7humnlsX0g
WZXveNaqA6CDlkQLXD+HqjnwzAqzMnMnjUlASPlQpsm4h2HHJ+PmxjtTKDB8omNbbJJ3KzWSTaxV
nGs8kaRLZl6NF0tNxZMzRf2LbtzmrsoiM+jiZXwWtAGg3yEXnTuJTuEW8yXXFOpUVsFsSD/wHxBr
n3FyXDNVimKnHbZAAFhFlAx5QM9SfdfUnR0MnfjK/PLsev34o7nDXQgACs5ewi8T2y67+4v5oPND
VjgSX2HTwAVI0iXsD7Q7jGxXw/AB+/ZwiXQk02uOWOMEo4sadJKi49ivuTIT8ESF2MR11wlWM5V6
bUhP7B3qoh9UgiBtLD1ObwyPpcM7IOselfJ+xJDEaFWtfcjhae0nOeNJzizfhcssp73D1StYGCQO
lcdzUwwKgtJEiCii+wf/erPu68wJGA6pWwzrTrb8033SfM2F+jeXnTzkus327L/jDB9hwbOM2nZc
QMc8pm5hfHp1FVIhtebXsQ8TMfUs+nihHTdcTPNhA1z2H+xe8pUWb5uVrrbNaOA8cHHqt01PmQw/
PDSMeL3Xc5evzl0V1WTrCZY7ER1tWKh7a7v46cktE8xyTauxxM7NDUcmLALc4lixzWF+6warAjBE
iorDkprL/HmwWVWe1Tim2Dbakq8pdCvMin3MThCBgX6YhE8kwLAj1QFyQHfKSyxCW4mB7IBzrWWt
mRTtK60wRHthyjjuuYB8UI13CnsWO19j0PE6j2Gc0EReqwQjnjncLNiXAa9I5e6XIvxg2l6uDjlq
c0NI3ToiUenTAF7hmdCyAi6CKfC1URpOP1bE4mrqcTxksY/lsucfN80u+oM/Oex9qjDPROI/SW6U
xwUD+2qmoxG2WHvZjRmaaABBpSn3tqqcK9N7f8kmyGOYrxDwfC2i+1C2cp/4fC+xumPQqEe0Wit9
pyemO8eaBT4X3BZsqWIdRsh+OJvwRlmmo0Oy+Ge9wKY8xoZIHR9tGaywv8mQkZW1Y8/agJqiLovu
Ro8UC+IaiskGzSE7sHiw030uMG5g5o/Fi5Xp13QukSHnGcYNsX8b057b/HVxAeYTSCmqu7Uf1Xyf
0bO7GWJsRjw/u6kcvDu8NvK2xakLxBhIY+Ow+J1dOpV4H/xL7EEEYTHHbMDG18iyQbnCmYMkwx3u
1CzLgAWkzkJUOa3GM930yyZZdL7SfoS4DGasbjsG4SPREJtuHsik4Oqp0mkAgGFeG8+TSMhpsQza
5xSzL3a1oCIczYYtQOnH8bH3GtLWCYRvJ+/8XYsOg82Uk/eT6Qoze9g7L2FsvfGprgo43txNZKQ3
S6iWt9KBX1h1I5a21qJOc0nKB5GZeu/pGT912lzpIWVpH4J1XhsvxF+E/gELcF3noO8JgvGQKPiX
rAsGRHPeVEA9YbIoTl++PXO781osPLVZMSml9JXR+ObTzteUF1pIBkopQ4/FUpft03USDaEVUo0x
eSgt2Ox3JGM3lZ0yRfojrVGQwu/rVP3Ni/fbE+QnUAOZpDfovMKhlOO27B1MoAv17PveVRZ3Jxfv
J3xCWJxJWgWWV67OmaXkD1zcFzJo1LhLJZMPXiSPhDzpVxCE2IGVM/BT6rWwx6B9OrzOMEFILMz9
dMf7t3mcSGbOJyLnNlEq/mfGYzBzaqAB9lTGOA+pJc49ztcjompxTNOeihCLkj42eP6O/UDFmlNg
1bWi9DJhz7h6/rSL4QoflGmz/s7N7yUyDrppabHMoSw2Y46+FVv+4zzSq6AmSkfyuT55NV1UmMCM
94gyX5CPrRnyNMkFcmAjPstuiOuAdlGwISOk0FK6/YEhtD0XC1YvqjHre6+drWObjCvFgbI439LE
CGyfHU+aXthO+Q+pb1xH26p2DhRc/LEGGm4+WhMFQA0293bswMf0NGp6K251/qzpXQO5T4H9pS+g
rayRCO+zsrU776d0XoqLCfP8SSHVVmfMAugVuu1OuqhGYKatF97pnsf2noVule+nKoP0EM/FMAau
XIjF7tj7lR2xm8K6TO16eDe6eZqy6ZpapruzGv1NqGiqt7PGbYk+xORXL/RAAj0nFNtGMHfwSEUY
2VzQA7uJm+GxSHx+gZPp/pt6vz6H6HTYGpH+Wi9/MQySh9GMjm5iB4tBp29aAu8RkdyJjfY0RWiT
OeaezMywW5g5bKKQODBqTSvyi7fQ7+rO+XiTOTnUN6GiZpvXXsHbNh1Na4tZgTLuebReOdarX6aA
5a3mcjnt20VNT2it+slZoI+nxLCPAkXynBvm60rI3lMv0e0j0/KfsT/3RH3iEXO43XesKM36LM3G
OzFMgLzIJrXHbo5gZ1HS8gBRYc7JJDcpeegovHF5K2X3hq3FeGEHPJ8hq0isW17dH7FZjD6rDgxM
KffUo9JjeCvEAlW6V9n7XOTyq6ZM6Oosuf1KsytbgabQ3sYCDc1TpKkO2rKsisiIhPRgF0gCPoAD
YJO1076k/MFvTV7VwaCdPWoFbYkLQd2AH9FiLNMuIWhO8XA5SxUm1wQY2+3oATFDE4OkBSIynYJk
ngisFKObbWelu39exVa+Uw3yEydV4Eku2RXfXaNI5ngPbgLwe0Me7QjCruE7yBWP3loczdTKpskO
eBRW6MSbdyYxkWNS+OquWrIP6OLRfiFOTDRONedYtndFtzxXoKoszcoIKBP1NMbS/vYR6qGvKrzY
coT2LR3FfrHIjY2URQMSInaH9d/1HJZJ/lNgBdn7zdDgw0r8hRCrkQVDGzpHE74zns28eltkenCS
4kHGyV8mOQQI4JPG7lPCCawheH/VY7PWYriKivDESLdRDDMpHcDuRvBA92WHgEbArytedS8zdmXg
t9FhOWBbvEyBwbX/ZGo7u100afsO9RnlhkVRHfrHDgvZMeOWoEi4zU8Dbe8P1CZXfGlmVOCh0UHi
9+4F+YarsyqGQ0Wa+SYCMPSbwBQAJgz0CTnZ5/qRW9W9mmf/yFbawoFFCH2ZGhV0yvtVFH5fKAFi
5ICwfuDIgdDqpnwIPMaBmpgRcLQupMBk9V6zSfCoIV2on+m1u3XbQRwrz3oR/pRXZFry5mPCnkN+
F5JUHOSJsh5xlj9S4mCfuxWXEFrenVcb7h0eQbaZLJbpqRUZ0Po4fIzZUu4otrTUDid9TxPIYPt7
WJDzSzP04juSmIAtj3zUkFbivh4E800D1dk8ln4rd25bFfeFn047m2TTFaCh6wcz/3e56Wxbw8nG
5HRhyVm/2q5q2kDreHzKdG7dLWnI19VO0iPJyPzMLMiGRFoExIFXrnt1hltWR/Q7jwaeBNnkvb6O
yq2/+jZyPphj+nMWzcah1iK9+HHfS/QOwzkA2RI/iPjxrzkLDO+I5Pnclbdqym9HR99XLJKI0vtE
xsc8ya9LOWQBfR5r1wqhp60/ShsWr0F5NWVVp4IbL39xSrDTNEmzVaCYo2p+kwQckNVyrCPE8sIj
Ls+WsETO2SxlCSR2FNe2mfhDeGZpb8/fRdo1wchtJd2aJl33rqPCYJxKasRo8IDN4dNsyObzFDew
QFGvqmWGZcRC+lhOIgqJdPS2cTI4zcmAVc147azGmNBgRHjTNKU1HNOe38XTArgILGcmuRk7AKcp
7KE0U8Pa2NE9ikMlVGzcHWgyBxd45EF0IbbdxeVcaEb4ZS6lZKjimmQorcFS/MRsLe8BJFD2XfNR
/MVqyU9DPiqD3Q7HXWnSD7IfScLde7jILtCq/IBvYP4wF+4/TepvHwpYyLELxpBUQbsZedrSkfD0
LDWN6uAn8l/fJUxGZoQ1fI+G9JfWEYJ4L/Lx0LnG0XKLnPhe+Whzt8AJT6QBQYfChqiO8byACmMl
IFiCCGlYB7tu+FBITj2BWiezS2cQ6mg9gaJisRlg2QOkMZU4vKWW0+1CXhctqHFDBFwkP0yJKKa2
50PKKmV1jCrWB/imbX95dvsulvu2Vd2nrs0ip6uhmJNdOGGC3ZKI46HDHDHoV2BKmG2cajBvFC3a
Zz/NDP+JNja5V6IBx/ofZeexIzmSZdFfafR6iKEpisHMLFy7h/aQmRsiJbXW/Po53rOpjCxEooFC
VaNL0J1Omtl7795zC/ApW/Ki5U+BGfjB0WEwrCakS5sBYcFb1MLcW6WRVjd1MHckryH63iV+vAR7
FO5FQw8oHy6Zg0zp06mjfzLJtosfKQAntQWLSTu7qL1801pT8mYime4UVYTzmXp87I/WUI3JTtst
UaTwtFCoOazaV3KO64eyAU8F/ThwP8O/d/P7iAamfmyNZq4E5KGMHgY2g3LrB35V3AHbNpR95Ej3
1WnA/DntBpNY5tJEi67bmCjHaowT9chcE2uLskOvXUFCIYNwTR0S7uIAwzJtGoKkaYxJAqKrJbvG
J6oIsy4sjzP+ZOZhpJlBwC+TKhoYx1y7KR0PVJHIe8sBilZMJrNX6QFLdkYNtnKrZWquZkeK7HEC
3WLtu9gd7WAlhrqkH4JKi5ys5UuTk053pYEXfcGiKndZYcLlDt1l0myboA3nZ45qGPjps8fFN0+3
5oFDX+7uM+0FWBt7GkhtbtpbK7NTQdJ7Ojpv+JrL6k5Vwix7xgGoW1aLoDe4niNYK9WKZlMP+TAF
/RlYAWawWGp2vJIUsGptTTqbeP06WtWUWzZnLwS7PunmpTpiVTRftE6INUfGZjZsEeS+Bonob2MG
idl1CK4WJQ3CsOOSNLm+FSU43huyEoozxV9qDhRAI8tuOuEbDgSY0VUU8dlXqQe3CnJMD/txZLuY
aSewW/p+nvG2aknMQO+Wldiw6sRvHA8VkYp2lT/PTdrXrwDu3IRfEHk8WIJh3wQJg/ea8NngRIaY
LY551IXTNYP22ZD3S7m1Bq4fvZZ5U7qbMeixsAzc+Os8Nno8oTkrWkhyyjsgAWvlC/ZeMk010aF7
h7Pxt4SEjheGIbX5Fk86vh5NxwnVMEPdAm9JTzBsurtsFMXBvphJSps0qpVV0WKnoeFcpP1Acl7o
qKUEURZuGHwuObGODw7qY9Yw0qVVbmmiXMq2uJS7eY+HyWmDePw5YXguN4WJ3HqHAGfqvmbW4Idf
E1LOx5MtR5leZ53bHweHjilJQk128aKPDZpkKwxOFYoj+4w0ezpjSAQG2LQD+dhOvgC1Jwgnovq5
Rbwkkb/FLBeTipF/LUb38XWBBy65tXNJfmM4y+SkkIxX0GkizZSMWnnIaCCS4XAo7AShr6jDFJWM
Cs/h4JNMYLIGv32fZ6REdsl8bSHi7hg4m/jVWgo67bogHfmuVoGFAFYB0XJI+3ZvkmnxXvse7fDK
mgiND2jBv9RVZTbFFNhnr6yKo4md7ksofceFbyKNQFyJL+zKX6DMxjF8W6h381D0JLrS8aBfnJTx
nqYY8XzjENrRXioMDizs2A1YcUh26ZoAzTZ65vKzcsJecVJIBkx/E7P6YxXa4zcCovq3JaWjGWF5
y/ppCzmcfmgTwr25yC5EUB2DtpZIurJ2QRFu13Z5SsByAFhNw55mG0Ev+cTYBaY0yCCs8mqRy1fR
m258IX0ibHfJVCYXmUcUk+FRT7GX7JvR1jcNpfhyVgIZXArhyC1W+G4Mvn9yeYg2Gqr6PprJYkBH
RmjfSvQWyT9FQRNoOzCrpQdLb7+7aq2u1zQ0Q9e7taHyB4AlYvmppJiBtAjPTuwjkrVONT3tCY2p
tJ6BqsEiIKyj9+C9XnjK0boRjKsp41oJRPbkpYj0a1pICYHaWRIiK7CD8hJuLQo4eApmMDIFtu6p
a+qntIavYC4C35eqb5T/c8Ac3N/hNy3hyZsBs4vFcBMpzK2YW5t2Zmm7mTl5ZLnuygDV5LrpoVdd
x2MvBzIVVBEdK48TwqFnzr9Fsdg9qyYGjFaFJcXrRWhzdDXEBhS7AH4IsnK/cfxvt2S/ISoKgWve
+5LR5VUlkO6dO+eiMOzmUsIlbRhtou0jCei2F5mH5zrGAU5aFlFTZAhMuVQl7rvBR72cFfVxEBdh
oH1R0uySyo9+kpAhvFvalU5+i9xSowL1hVdjBhZ03mlFJsbFzJWMbD1uZHdip5h5unfKDyMmK4wr
NmqBtbrhkJrO11PHBntvlw1dL4RG9ZWbj+UL/o6Jo1Jhta+ZLettGueVeOPclh9jTidMnk3oAH1B
rN0+V1jLIwYvytnYDRPJvQwDKFxO5B2TvAm+u6D66aH31RWY7OBEaPN47cYih5TDJ9AkGreqQd7Z
YftImO9BCjXICVoKMYZd/AUonooyeAHugDye0jHaIaZvp42ODGBANFQa+ZjSDGBxK0bbUGAUvipy
P7okXnT94l05WsLgGnu8Kx3PAua30vTZvoU+wJCocO1nr7iAm4Fg0VqUS5xvU6aU+dqvZ3D5OC6p
4zJWlXUy1G5GWl2j1hFn55e4d/07viZzPZS7/UVmOkd3LsMtuZK96qI9B+8WETGhG+auQad7tDwG
sxjNJzSHIE/RuoW1sRlZqPlFCe28yGgQD2mfMjYfL4kEN16jmu7GJuukuOlowQTfciZ8rBzSZT2F
R0ew1YESk44jvSZSmkI3zqx442OjDDO2CZ7fgzXGii0HUcpTOOXutet2o5WsCK+xspvZpuaBThUB
hp9Y96tVm1vuGydTYT3YNmPSNxui6B6pU/bSY6gbvyHKhXzGfq6iN7fjeLJHx16N5yKZI+JfJhct
jzNX86apCAMh9dbVeHTc8kEBqp1xVlO7bhwSdPjZSuwVV0ueDOi/LszW195qki1FcXXmmQiGa5x6
8onsERLIbYqGY8x01WWmbcI3bFPdvEEh5/Nq8ZMHVwEcSZycVb0FA9ITjDRa7lq1U6GZMkkTObdm
oEA6gWHMzbICpzKjh6rD+AKQUHj/n2lshMi1Ff34OfAxwNpR/t0RHv9ZiQhyyzxrVGi+OEIfgln6
R9D3HSN+XpOtPfd1eKUm6ul1is4+v0tqB/YDrSzOvtlYO+AOO8kYT9opnI/SdVoLhZcxLp46T+LB
dVs0udAvfWdLjoMzffbBk95agl9Pbugcjy990Vmq2JB81b7ByiYzvK44iCg8Fe1V2NXuiQZBlKxR
QlyaBY7mgdOJbnAkCpiT3kp4WsZHox3hH4skdtO1tNgxVvRgkSNGrjNusXct17SAl7ewFXaz7+fa
ofXSzIQB9QtRVnjTxjXiPX1dAMyD82eiItmk5IYuGHiD1npB7RkcPbdxWQzBVqlzKYt6eojxe5bJ
OoNOhE8srUPP7EQnquYhj+aR0QUkVEwEBgkqD0E9gCFRw5F+7HCNIEsSmTzDFrGMuXbhv/gbpMoG
QkVStuJzDVre2fQNp+Z1AptkRq4iYj8DQeUW40n4lxlVGUlT1ZsSuohPGe2OZu43ycgzyfSL3OmM
FG5eB+qvHabAcBNOvfma4Lq/8XhKDwRzux3Bfks5nbVl0w+uxwAQeocDBaBwlmjs9Q0NeUf5U7Mx
M1y5rKnR1KKqHr8yJIqib15F3vANLukM46kkHXAnaWQGqDCTNu0eIt0zTFedV2R72D/CnOmRQ68f
XVXsozqw6AnUQY41jgi7asAsf3Bs3KXbpEzKKwQE2XaobfcQTshON3lJ/6mfDMwpt4jcC3My5DYv
zQ1BxJylQzO27RZhndrRSh/RXDEJrOHiJH3+1E1eml6ntjeWCNwX+7sf1eI7jRqIvqWlfMG/Dnzw
c80LYzZLA8gmnDpw4avYyRktd5l+xsmpN1gmenBihXVlY3jmUEdvsLQ2VeaJAiZclkECCUAuoOOR
RfBlmdpxO0Dp6DU4snCB3NkVljzVobYvPkXm2z12tGcnsyrni91GzQ2C8AXoUlXukSeQfsIYKVHo
fuZ+B2VsYthf9vRtoAXqiPuRyH4LYrChqqnabmdqJOp0Lb3xzAkuKZ9ht6E6YJcdXLyDHaeayszs
AvXgOd660Gg353JCVw7xP1yXpGeiYa6sOX0gOHrx9kPPUe3YdjowB68MRfWUXZxFtN5ByHyZhnmC
CVhAmkouyumqOi0gyrCDu7bsqQmWMH5AFd7oBwBaI34wPXgU435kwaoh0LoaxxNcxaghna/g2PME
O446aiOdCwiz9C2zNU7cM2td2B1bypoqie69jhDCVT+gJUyRWKclvjmbERRRIURSttvKHbsfOrvM
wRPaM6fG9eDcUJISeyW7+rmMQ38fG6HqXShF5CHkMvopn1r/sevT7kk0fvRjAqpgfzbAGS6od098
R3Y4ojJPzXDPoT0CSRJNCBJSU49s5BF4n4b/SuuXNE6tLoyerH62PtEkms9+mOiAoAkPvi3YPshf
1wE8uYeAYv1Hbfs0i1gLnCdw2KQhZenYz3cZYPSbyu/48kATFImresjDra5qLclCrcl/6p2obLa5
wBi61iKbr6yE8SIppGJ4mqIm+uKjwBI7NO5Rfu9VNoaSwMeVtaV3zKpmT5wjQtTHT+ApLXOatddP
nHsywNxwrUxZgPpOCUhh8sGszu59/wavS1UR7FoTGpQ7tMquciS4GdGqxGziOom02PbkdlzJigE0
ADcytpnlse9tkQMG0z2mIP8NJ0j2zEh6HLYN0+ujmzsw/gECnRfJ6OVESerkp5DJ59fIboYXzx68
GxwN1kwLw5vJwpZAQv1QjN1nUi3rsbpaanpCJSIq9qrbeGDyR1qwVQ2fCLlBoIKIZ2FkBmYwwHLp
24jHwNwuNMhY1iGcewhidGnVVxPpueWawTyjoKhvR+aCBFUR52s8p4E2jD5vuh2EP9wNdefeyrjM
Hx1YhsGdNaXk08pgmEhNrtzOF5tCVC3nvqDyy62EehmB2q/jQ9xX5iXSZNUdGdK77VPL6QXTeSYj
sfHJkHEppSvouSt8kCOIGQtUvyBa8BA0Ov5qIlE/G90AuEkG+1uWZP4JGUz9s4vt7jqJPX1VZWGY
7aU/EJDkY46gXTfm8fd8bi/YVrWEA4E7lnPrBgy3btsoiHxqQ47EV7OxG3mN5rmtD2rgG6PYgmzk
RwUmrXLy4hoasnTUZz101hGTfTu+4EnzbdruFKRA3Btcxz9Kj83/Ltc5vV6mEkvpfze61clNNvYJ
HSYJ3osgAbYUhHaBmthfBHv/piA+WKx8wGOHYVji4YayAzU1/nhKhClJQBgSZFotBAcvnDSPjpOg
iR3nyifnfB7Cc4PRrN/2s0hBiS+RUneIXaweSSpH/tNEZAbXmBPMMoHyxtuB7eFBust8R3ywU92T
N5R9KoqQlurohw7Eh7iKMaBdfjsAtSiVCpzMmxb7i3XWEuBFcRAhwSGg3efGrx4s7YNBthIDOG81
sObI8hILnICfN5EP0sMNTIkq1R2pElYMTkcLekdlJthefN5TAOmU+AZT9fnwajERjNTadBX2MNpR
8RQe6DWDi5ZquUx+NSGn13bN6oOEkYYcbaQ5egmBylW4y8ul2TBXxwNOK2VynzWRaBDBkY4k19pv
3S6GFwh0plqxZfnNtWHk9OoEEyiPDkZERqekDCny85mY1ASmA9iISZd4nAHAU1kak5IW0mHHFK95
3nRgW+YhCu0bysgO6V6GW5Mhuip1ikcC4whSOU8vFt14nLHMregNHTnvTty8tnQOuShwaoTNZBGI
55mjcty0BR/CqQQaLOAT5/FiO65+gMrN9+Foqr2qKbl/uObykPQEdBxdXzKZHKo4/zYlSiYU92LZ
DESduxtyvHkax76m0Rr1xK99XUYcrIespPy4jS23Ku+ktPp61yANC9diKHR2tNrJdrBf68LcpGGK
YJI0PownZPYcJp5/sJhqdOwfGkl+tsfJxrKZUNpfOWMIRTdOs/oObDVbeZBW003JxMD2V00X1s5T
huFSP+JeyLNwhfjJ2iJtQ0ZYQbJC8OePr0wCYTHEvo1Mno5RiJajsuRNxtH7WXAGyR+WpIgfHTq2
1G70jb8R1MHRztNh8yDaJik3ZCt4VwXv9SfsjgvMZPy7WwoymkXMMsWUrgylxwRJvcydq7gM+RtQ
7mELkrrgAepsraa6ZbwWwz6NFlU7L45w5wNoAo1btiCkkGaeWvVuAuG3SOtjq6rUumupgZBwCGWm
u5L1lIkoI4V82UytGzqoXnz1FIMCRBEV+0V2ipmdr32EyX21GfNENjeoaeP8UxGhnv2sHWfoCTFE
9L52grYb12lsW8F9ZGEQYrKuOSHghy2l81aC9HCtVQh/TL5iAmJIhqjLT4+Ij6obOWmgNswazBef
hLgASxLJx4T8sBo5e2uheZFT5dC8v7FEkAY//JK+FawyFmWwup8rflHnwGvVdCQX5Laob1RLEvLL
YGiA75JeVgITpu26W8ZROOfCbly2uBDIHnaZQ4F76fTiXnsz5APwFIt7U5Cx4jIGmml9+NuMfg7z
G8CWT/S7IvRrzEE5hHhY8nFCKYqoEhOEm/anxEMydGRBW5wzcd51CBzFClrOzBVzxIzYPnWXLapY
V4FA0siBMSq855YuFZV6lbvTd9rnyFipPGdUC7Qbq5Q2JJFY0/BD+XzDtdAxPQp/6tunNIsKvc7p
Br3NrMWMQy0nyjmBzdNTy+H6PlsGizcrql/h6OhDXYl+ua7NQFkag3vdOWAXwmct7IlmxiJS5zs1
hsa8xnhLPmZR7b0uRESE4U7KBYjHxOoP9sMVKVwsHSRPRVmGwV2PR39HZAbA9DZdHnsBfe+S0TyE
/bOeMhFt/WGGnUpkWV10D2w7CYLnPC/KV1mHvJ64YKJPLDHeWzuPLg2XbCGKlhxyfS8s49uYEeph
oKOWLQgmcq0fZuoD+9gRjfG59HovfkVgBMFsMk1KgrQXqPNQBhKfUJ1SEkWjfpME1Z/wIeOp5bxq
wqcOXpf3QDgp1RZvjv9lHqZh7yuBSXmq8qtGXCT3NEmzVw6w84H2Ly5KTzndlrBmUImA/TtIYMgG
5pvczM0rRol4eky9bJybVTlI/slLh5SmI0fbbx2z7Ity3yH1CkYN5KS+wlhX5I27XaiYMbyE1ILr
pfNV/CMAOHk9zSQ1nkTil8zq0s6p9rJfOIBC5av2UdwnDGWaGr6L5NCKjZapFzm+k6PXxdh6t8RD
c+TGAcJkNy1z7xMj5+qh13KAsGHyoR223H7Lvi58d2w+Cfg+1vOISdxaLzi+1hWLtD4KVzTwv0rX
GshjUEP03eV8mh2bAV6EJA/DvaaZPTQHhUF52ACZy9FG+W1a3Xm+N+KGo9KyzE/6TwZjtwVpoTpn
aKbLrXBd/IhgMSFkYy8eGa8aKwvvlQXdzY4nsh621tLW3jlMGiylnGGCNSNOwB+gu8BWxXjmrC2f
z61uqtEu0R97rMzkKUAnLAPK+k2wGO/bwkiJqGbegucQ7AY6ixTuMn4Ki+BMToUyW7dLPvobaiKp
vvoFBt417GSmxHB/7JnDMNp8Zk0QDIAL4QSkXcCI7FF1FjEVNVNQuI8OY8pR5lsDpqtnpuRSBwDj
QnMiowuj1rU7rCh0dsPdqDBpDwBM1VoxjXtCI2+nu4TTyWVCbs/elwLgLFirSNbFjqF0gIGVKNjT
NJbFc941DQOPpJ9DlJUXbCfVLYq+XcQBFYdvD1QFpF6Yfe5ZwaY7L/VleiWSPu7anT1XrvVagd1y
P1W9D5exC9l3TlC3UOfVgv9NE4/26ROEg4yDMYfnOzn1drqstELG9cO2nYT7xsLiAySGy7YckPN3
HiAWfuK3CgD28opbwAkh6SR51D+WpAY+MrudQiIUvPAngO0+fahrT4P3RqmwzyzuIadiF70TYZ7G
/0zekyCDQMXzl7kj3zjKQqas2ELVyptDNNiuHVJCMKC4cJPCMLmp+rD8kQWeTwNAGP6M3cDZOd5A
r+ky/p5PyLtN89rEU/CDEZ5XfhnZKAiNRNfN8cgKmuapAM0AOZ4e4DkwNa2BFEAQ+4f0li+pFVWY
4jjYYewjk5zMmopFx/TIUm+cyR4P2WJXV000Bt0TYp9JnS+QgGbfyQ5kwabq65k0kT5gHdERjvlH
4ory6JERk+SadornVFmk1ewJq3B+kExEIZp4XcRoKel3te+5d7Ue0qN003pbi8T+6mLrw0uPMh85
Grk29bWzSHKqaIsh0Fp4JXf4FGwbEVW87EVZUAT1vBvepCzaOzqgpULDCaCGbZaHxkJmtdG5Gd+K
MJ/8fUpw5Qy7KfDJTFAJ3Yg1SPaCKEIWD/AMUPwDOS1vBUMwhKKiWJIZGwR7+5qZlHOBX3LCWA3S
eNUTAzpvOYYYQFOKntkDuca6WB8iMzSMjubqhnFk0WDJMYX61kdO9exZvdCAe+bRLAhvLP7FrpiH
e6do+mtEPO6BxBwL704qEVwUIyiC2Xf9S8u/APHqF8PyqroqBmJlT+OrjR/a0GHCHmoPOY9wzH3V
Bw5LIaGEhf/IgIl7nFteYrGQ+QZ7J7lcBk9unojyMfSrnMA9ljikkn3J+TqAjXJCgUp3MYSQnW05
bi3oMHxdqXWKCrfYlz1T0BANsoaPjr7wkDuTSXnvh8Z8Ql1ZJh3dhqSmL7AsCCfVQWM34ArJbEfe
AwrY+GZp86wEbOAN1v2weCOBZrXv2HdTLTr7xFqGiZAqrPnckH1zn9pWFby4VW+ZC3JCNscokHJX
Y8Q4EbE732o9M5O1YudmprRq3waHGeyaTpz8TpeljJ9JY1iea8vl1EYt6K5Lj9v6QDpi/NwyxVmj
g63Md2YPS3UiO9O/yntyddYwT33mUAlBRFiJSTa4Armf3rMvYE2iJFDWNnZrn+l1kuNr3LW5u2Bh
GWNe0elUg8wDAqzp/JJ8RyYqSdLCIdwBFKo/JmuRcXqQCF0GHJSHtLMdN9mEvJ8cdXPTu4/JSGW5
aftlpLpXs3VfebOFzzi/NLSvF+Tk4X5McOoQo+Sb4bMAu5g+ze2UhiDo7Ja2hBl9bDIYregmh7Cm
pp01kLVprxVxBrm16nXFHKb2yAIBZl/JYB7OmAHCpf7p2k0/YFscqhkbJbaobqJvWaJbK+bNUEdF
Zz/Cy03I/w4sRvvtU6xA5b10XjlMNwh1rCr87nPYToId8zNeMDTfE3L5vdejNyZhLcfSe0uttxDD
oV3bDzNAFoAgDuSJYH0wM9XnLT19b9n0pSw/x40oh32irZoBkqiV7vcJG1mPXW/CIFSs3RwJpzow
LoqiT9GgWbEOM9mhc7UTBfo40/385z/+83//+9v0X+GP8r7MZqKM/gH+6h4RSNf+zz+F+Oc/WNYv
//fx+//8kzIESqVxIbpwavMNHS7+/rcv55iMN/7p/1BpmHe4r6ovgdPV9YbKZ9xndiZeHUk9gdsP
nzbGeUK5W9ufqV4aj8n9lDLXipEnffxp3F8/jHRpcpMV4ePpdPzLBPXXD8P0bnZG9v1PqUDusRG6
8t8EnpZuK4d8zvcEqWAHrtOII8W/eWVM+cZI21WOgtqv9K9XlpoZkBVZ4ytnxXTf5DOxLA7iONd1
wmvMkd9EAODq42sK/9evqwDOKU9oeuYw4FzC3X+9KLIpWkkuem8CQMb2xlO9Aziy0yZfMY9l9LQa
eW1YmqvWiHsj8Z0Cwjd+xu6sXNpCFdPUDamvpX1waNMmNLGankMBAZsXfaJF3HU6JdXwOIo+8E5h
TmFz/fGXePeTKdtXIIU942upUVr53q/fQXKDFhMO9nl2xYA8qZo+Q88btq20QXUpDjVvs5Th8eOr
Xv6rf3lqlZC2IGCFLiYPihH68lT/5aktlzaNTOCUj6AeCbGoCi+/HlKchdiIl25NO9hlvkzi7DHy
SOf4w2Nq/ubqSruap1XyF1v+evUerWzTtnb5GJRjd05zZR7D9iLThY/4h0tdnvj3X1R5RiqEeY6v
9eUR+ssXbaWyGAjo8rHtqCwLhB9rzETNrk/9ade4tvf88Y19/3MKqXkg0Rt6hudS2u9+TgOwp56w
P5xJncS3EPmXMQt9DMBycXGg4c/cyOF4/PFVf7+hXNXQwNdCcgg39q/fkh4HX5Th27lMOaKvFsv5
GrV0sJmaWcu3f/taPKZ0xjwj4J6+X2N4NmubFltwZnSunjkowi3BjhZfulG46T6+2N/cTq20cD0p
NINW992TojGBO7SuL8FAFzs/9Lov88WNAwpI4l+jWCdWMovFvP34uuL350ZzYc/hV2Qd9dXlg/3l
uTEW4lHpZ8EZ9dWpslST7RoFizek10LEdguiPh6X5kvuiFd9yehZp21HzkAAsaJhtXUwPozUcz78
l3uQJU++P+g/vMR/8xkdCk660A5NR9t+9xnrqArHFnjFedYkk6yi3KEth19aXxUtuY9xVtavH9+W
9wsuT7crWad4zrglLCG/3pWIannxIkufJe82wkD8Ax1NAfTRDgRnBUXqoB2L6T32k24XE5C7/vgD
/M2Dznop+Bx0t4Sj3j3o6SCwifShe3b6SR4z3dJJqrIAMe7Q/+FS73d21kh9kQSxziJoA5ehfv2y
YTIFvZdXzhmgnb+p8NXukN9TEzLO3xdJdVVx8lvhf1UbIQIoG2WJOKBZ8sPH3/n3tdr4wjd8GJtv
bpt3u1xHmAs6/smcrdGX8G4nTxyrLHvDTc9JvwTFOmT2vMEjG//hyr//3GxLHhf1PLZ0bsOvd8Bf
xsY3ldZnJB9MQC0zuZuJ/tPOW1JzzVDqLkNrtAt65yIO8aqrj7/47z+2YXtiaxSCIwVqi18vzw7l
4RloxVkmnGRFMpYT0Kdo2ai4Hb5+fK3f3yXHdW2C6rTktWfU9uu1CJwmd6P1grONnHFnt/6loIvM
Hol0ty7sKdl/fD3x26/qoq1ULosMjmQblNSvF8xRXAyenTPlCy1RXRFumKjDwMST1nAcmGbndKN9
zIm5ASI1h8TcuYujjjOhdst9C3Lya4nYXq0K3aprs6TjW2zYxUEaNRjPqypKbv3I+Hcff+x3t8lx
ELXzQriOzZ+V8N89i0M791BjRXEll2I5AA1rDqWViw0TuewcRvafXsLfr6ds6fC7wO71adu+u56N
7ohM9LRmROkTU1uMuNchiQbA/plagBj3dh9/wX8tYX85MPANES3ZngvSy2MJ8N8tqgOiiRIVU33F
MLl79rWV77WWxdqJ7OkYq0W9WaNOCYOb0IRUeZfuF8bXG5siZmuknP6ws79fhf7/87gcG3gqgRv6
795BkQFV6SVMJUQzRR4R7Nmo72NSBdHPoGIOd2yi6QL6sbNkX6CagTQMHvVRk1LknRSRp89/uEHv
Cp5/fSB0SJ5SrImMVt69lczrBJrJjp8kzLNhDRUapYImrIkn1CT2HRmSKInpzkI0Iq5xVjvTW/bP
rJJxtBlyzbjx40/0N8+IcH3fN54tvcvj8uub5NvWyMl/6lAEONnOT8T8CGBq3tN8UD9sQdfo4+u9
e3MvN4BNQfiOg9xZ2vLdM5n2ZOD09DquarDRsINBOY03MnWYcNcKYf7Bqxtnum1obz8RsTk0f3hE
5WVpePeIcphl6+f+Cw5i7w7vbZ8RG9NG7VU0ZfOxI6cOOqg9vfhxc8uJX8PSiu4u4bXf88vAhhpY
sTnV9Mwd0lMP5CVBGGe4M61chFCQgYX3MxygLIXOmKyCyIkfZ+W6h1hlyEFy2ozoZr98fBPf/2ge
dTM/GERIzR5Df/XXH63VAA0p3bNjxUcn8sYxEGzc+I490F0LMgvOH1/v3V7ieJ6jfYM/2pZMxH3x
7rWOZBO5AMGto+f5g43Tkw70xLCxDjG8rbJ8Zgf/w3N5+U/+9WfyPEpS9m3F9xS2cN69uQ4GBRr+
XnfSnV0dXNre5H7MQIs63a4dU09bgIvlHx6Od1s239NzDcWAcKS54BzfPZxE5s05mk9CCTzXY3yY
Y1Ezd07GzORQ21Uz76B+WdZxakXVMbVH3LBOesY/f/jy6vcP4ttwRyQbqvE4Orz7gQsbfU+D8etE
vI89XjNsi7pzjqY8Z/t2+vZN98LB29vT9duoEFJPDmytm+Ynd4hNe90xdbVfaO8auiSghO3406gu
kTkoesFu3iYo/dJzDZYj2NgM1/xvrYa+uRXo9ll4or6xzxXk1ogytkYvB9UCkj3a6C7imFbNMWnR
8VgJ+9jCByLdJ9cTg9M5Ka1LIRrb8Wns834gxDFGYr/GLGWFT2qEzvycILDP7jlfwyScxmnq5YoQ
CdjcHz+zv70jFOi+UQpeDTWddC63+C81iESzRyYCOiWnLZiQpsHorBgxgsSRS/Wdxor3hx/t8nD8
+sRyQd4QwR8ev9xl4fnLBdMW/zZ5ZPnJHqfuAWBu9UgwaviHq/y2pfGKcRlqa8lLwU777ntVIFwS
ROf5CcEGWc50Do+NVqS16EER+VzJo5UDWiQEPML7RGZJVuXt2o3m9A8HzPcrOR+EutKgkRG0YHz9
blGYUgX0koiAU+jr8VnXWbwryKY+FaTxDVDmLxzIuKxOlLz1H27C37wektaUQ7vApbh4f6sFdL6y
igW5IdgL105RxHc5LKPteHkKJ4wdRzQ/LmGRhBBntGTuP360/uaXpqhRPFcc67X61xbzl186ylu5
zDlqyrAQyF7RhObfrTiP//0nWCJss9km0fHazruzwjCWvUsaOb/0gj0RvOnk3CgvmM0uTMbwFTk/
CQAff7O/eWn4RV1YiZyZgMe8e7iSNpqqKI+iU6uJxdFDe4WDEFl9j7rMSDIxPr7c3z3MMJiFjQqc
P3icf31nGjudO0Zi0Wl0MrbRKW1Y3wIWj2lKd6AeiErJKjgbc1JdhwEjgtnrxJ3d1N8+/iC/nQp4
mGmR03dynUsb+P2xZNATCoImzE9gVCX56pM7eSfMOlP6pgksXVY1uVXq89Si3FtTQcl445R0jFeL
Z6zwe+pOdnUX9BLkKriWZnGsFeMNozaN8EOpViVnyeSUxMtY3S7Ikoa7WrjY/X0b0FG7zoPeV4ey
0A0qHGS1ADo//oK/7eBspopWO0dPjsJKvyv9IUUSIi3pxngo1n9ciLH7bhhAvCIeIgDw44u97/+w
j3I3+cOgI6az8r7wQNlQeDGbxP9xdh5NbhvdGv5FqEJuYMtMcGasLEsblCzLyDnj19+n526GIIuo
+eyFF7KqCaD79AlvQDkvNfJDiLbQb3ieSGUnzmSfCGqCkhQTzvmggx2opDtX/6XEkid94q/mn3UA
Mf5WOE30jGu2Vh4w8tV/x+Sw2soWvLPjqcnouwtOmE0bcLEDp0KF2NtEHnqYswFYG79aMxDNV2vW
neK5ZbLx3+O3cydu2rwVXgsloKEv9/xoxzr9diXxhsntd3gLWcBiReTFhLFDaejNU2MEeB2WQfz1
8co3mwBTcAMtVcI2FxSTl+tnbVINZ6YqYh/aWM1C5dGDDPRnF10yoN7Pjxe7EyRJ8C2KL2h+Bu3V
68UMC0aAVlZY6RnOeG4hWW61KfkfLiHiFOMjYeo2hdUimx9weegjWM9eMye0NEE5AyBVNQUjT4SV
UFPocB2aAMP5abZ//ID3viOpmWqrxEvZsb5+wBlwjtuaRezhKJTSw9OLY4vu8C50WD5rYK7CkTK3
gT4Px8cr3+bGzB1knGbDcj9oi8MMkN0YOjdJvNYxC/FXqNAD2uOMEn7WA53J7ohdI/4Wxei/f+vK
XEre91T5kHeuH7kuTWOqFT/2Sjxe9slQKpsJSPvTOMb2nxEfOuwwggJiCw3XcuXOv9m8sltOh15l
WkhXzZCf482lC348iJxu1j0bJt224P/6OOs+eoCxmq2UVzfvlwqHkaTGLJCH5IheL2UB7MhpEuke
ns46NDyMnQS4801gN+N+Qn+Pua+avTcQ8VLlqtxCgPzJW68XrVMw+5NqCC9FwONCmYWUFcZAm3xu
o2PLAGTlfd7evVwJFDq2QxNNtbkarhfURYaBTpJZXHnwB6BH4iAex/9VNl4EWJhMmzzKePoyR8E9
hO4B3VE/FCPCNe/czfJq0gS9ByYFbKvFpjLtODH9wDe9pq3cY9MC70SbIt+ZtTA2wHXVLzkktZWn
vzm8clHuKXl+WNJdvO3IRxdzVH3DS5vYDkHwdjOImYF8feOSunuoHCJJLaxMnGrwq+/N7FideSWZ
hk76Qyy+fvWmqtVE99hCdolp/Pda4CCABEhRvADMShDKCBoIB+9/zQyBbGIkkzz6c9drzgo+jlnQ
k8xhHQYrpYr3vlK4fzk4nhwDqfcGKjaLV3b1nVPrykyScZepa3zdxaoaU44haE1vUjNDRZKqaVB3
Cnw6sloImPbxM8qtclWCyfeKJiRHiMuc6+d6tSwVXawouemZJZGhDUW+ZXKvHaJw+mWgaOg9Xu7e
w1EHkC6SeHChL3ZuB50tQgHKQDViyratHmGWpwJqyZEoWCk57u1X2Vs1dNJlMuVFYl5p1TCbTFm8
tMMqQjU696Qg2X3IRW6cW3DvX9tI03a0L1FHfPyU2t3HdIhO1FwUnMtBRo3+ASKyoesZqK9nDhDn
uSy2yOOM9aaCW+Lv3Qgs2h6/DRWDXQx8TawiAndy6X+1ho1Qvw9tf8PfjRHKRGtvUg9zjvDEVyAW
vr6CCbi3CQRiCkQ3eqyE8etN4Le+H9QRjODZAYnYgwBFLkNkpzympJnCRFl5PzeJDptOwifYcJRN
rljUMDNI/LKaAhTGs7b9F1PH+ggrNXt5/BXufQTHVjXHBqvITlhsbbN1xkpVa9Nri6r9jMtSdmlb
JJ6iZjZXYuPtUnQvNIMmJSk8Cc7igbAnsBSkKQQJaq9u/bDV911lIvgc9cZKIJTb9vrAykaJCvXY
0exb4EsSWE0NJVCA33fAXAVoIQs9ar+BEu8PPhn4Hji9v5uMEpKMijLL45d6e9GzvGBADvYIaPLr
zn+TUxgoLiE8kbveFDrzU1qaz0mJ2i0tNh87erCHeoiMwOM1b08yawIvEuxRMmNnkTaiyIgp4CRF
K2jVfVLnES0zMRiYNIr8xSrwWm6GHhZ2ofx+vPDtPpW5EztHTiQl2Oj6XDTOUFYVkCDPjjPbfC7N
BpV0NJOr5Nvjhe7tH1nNy6KKNsIST9ErVl9NBvEiRCTCw7+7fIrs8Gut8mofr3Rv+/AaTdm15QMu
68wkbNVo0gPHK8NaAcZmt1hSRnV80YYB3bgkr/qPSSqyH0Onxn8s7saPj3/AvXcqkwgaNLZOEbC4
AahdS0XJJttDPmr+y0cjEDcj6v33xxjqNdJDh5PCtGaJOOpjYSoC4QTPCuO4R960rZxjQnvx3VGG
dbg/weTRdGZIcr1HaN/OzlwK3C3Bmv4U5pxf4BPV1HDqv4/f3J1jQLLr2DroP/mP3ERvjp4wQxMQ
tWt5Yzkpe1/VsgM97nHb9xUO2wDQyLGxXrYYla58s3srk/oRcmxh8PHkn79ZmTmPxIgTc+CNZz/Q
TYp3bt5C9eA+Rbc2FtkRbb9uB7Bsbfh052TQm2T8xUASBMbyZBRRD6k07IQXujlcLIXp1tSmya4b
nOj4+P3e3oKkWy5MT4KNSkNlcV+EsdK/ki89CMSMsfwpGk6ZSVOFPjGCKwp2gY8XvBNLeSyHARH3
Lv8uX6uCMlVZxoQXLUBQubfOneUicBIZ2CgORb0TaH88XvLeMwqCjMZWZRdZxvWXpG4YKsTZDM/t
EdoOQNFeTB0CgyoKE6GZxF0JN/c+HzgH2pQ2NSgYmuv1kMWe1cmoDM8wdSAG/CKUyGZcSQbn/bGa
qSzFrkFH6ratEbXTWJVqb3hzYbnftT7sd441Fiun/d5JQO/DoilESBHLGZveaCgBIsHilRUSypWb
Kd8wBMh3QV+AcLcavdkix/gzEv47cZsEFvoQhnAcwH4mcL9FjoaGfYJLH4m6Bvg338CFtb81hftd
1wBamyPkiFqWZe/eLjrpIJqZskgwbBnM3x78ohVh2Sf0QGlYHdsgCXamW/hfOpRJdhUEzWglM7yz
P3UkEencu3xIwEfXCyJRAIt7oMjs28bE5Drqz3qu+2fciRi1W83Xx893g76QbxW1VwpK1ICB/C3O
gxrXkxW5neGh7NNurSBG5wa84S4aBrgJI7nBpo8MVDd6U1Aq9PVzIZk+A7Nf9B3CZlh54XeuZ50G
A0MiLi+O5+Irj7gtToU9GB6+tg1TcweD9w2YFHiqNuaQp3pwy0MDmeFUAcf65Nhxenj8Su6cWGpO
iURBPAdUnfxCbz656c+OH3W1jh/O4B8jpuneWNXNPqyKYOVh78Q/QwO9ysjRAfiiL65ONAQNVEo7
3YszR73ANEEWtevsb0U8R38mEU/PrdGrK1H+zhsGOQ4AgIpARt1F0G1dS/RitEwvV1HzRVbc7WbM
IRBy2aQVtrKbHl3Bl6BF+2aLQLu4CHMIu5Unl+dmkcRzn4LjsZiHcZYXnxn9yRjlPgqgCcvFH1Ez
+B/nPtTn958mcDMW7VY5pkdp5vpbFumADF+hGZ7mC+YuHaKmRdno0POh5Rk5k9737x2X6AtSha9J
qLpeD5viAQdZpl+1omX/joppe5jIKy8F/IOVu/PONpWDfl1W96SSS2QoEn6BUpup6al0brcovo64
V7aIKAd6iID54+e6E5VIPoDgyBIEBL38nG/OhJvEc2+U3JoZaPUvbk9Vt4EEiNWSgZEDXq+u468s
eef52JzUWBxC7rTlNoUWE3OdOboHgUt9qgurpNnXIOFno3H6+OnunAhamRbd6f8fPSx2SRPh7ObH
Pl5PmsToWMhvDJsAa/Ad9Dl43kY//lCMwT4MCBtQYk7Wp8c/4E4cgCjnMGzjNADBXAThKUpFHvkl
/MpwmBU48oaEvqF8g/aGPmqIFIHcSbaws5xq5YTcaekSbeE5gbymKKKivf60EJmrpirClDTIEhNc
QR+1OdXGgmnGQBsHL8VBpC8Kk5dB1+Jt7+Dn7cyh88dshb1//B7uRAVGqZS4QJ3Z2K/0kzfbLBkV
lapaTS6zkmh/2BnZtkxj6/3J/NtVlp3UHjmiDon85GKpsb/T3dHE+wNp6NbJim/Ccj/NUVl7XZSv
gbnvfWYuFsFJYsIFF+T6VZs5QE4X5vplgBdmXqYaLYcvbmBpnxlapj/bUUULUGipGFeStjtnSQ5/
aJdQyCO4tbhn4lbRbdQp4ws6EPXJyRv9GMcaxhVBtHZ/vw6SFpHdcV4zXUfAEVomMO3AnxnYXVxE
nZo4qoBqxbonyjJMLrqya8szFn6dfwjwisTcd8zBep+qCtbxjH80tKKV6/w2dIGbZPoje/Y6YXJx
nZP0JLM/ZdklJu+v8Amtp2irkvN9nEpr+Ktr8zWqz+3bltBtgiVsDYlnX4QTqFGBpSoxvrThmB3z
VI32lZU1O6Gba7nK7Y4yLJf2jCRjgaN2Fx8Wn9YWqyG4bbFdNb9CLcqR8+SIIuuTtxDPQz3bqZOL
dOLjg3rnESWQkBscPA/0mUXQ6O2yizGT9b0RVbqam7TOnrsozIttmSSM7B+vdltz0KlhHMze1WDX
LlczIK7iPQK6FnVb5yVFD23vlx2GMTh9I6E7dV271UsJVqfd7f9+vPjt/mGcJxkJPK+gu7CIzQX0
DjFgQulZUUaHL+2mTW2VPUR7292kQVStpBC3MVBWN0z6aTFyG9zQG40MDTucebzWr2iiWql+HECx
7B8/1e0H5Gq1aQzLPBAG0+JUDEJHxxcjc28iqf5QNM78okAk99I2d9dKmntrca2ptG1odZPZX4c9
EYm0BO80eQgNSWBHhhY1EuCQlZO15uydpSicJGSewwTWa5F/xdjZtwOi4t7UiegXhlvphzxW0p0y
z/HKpry/FJJ6TALBnS7jHLYcpYriVQ8Poxg/ICuSn/TCzPdoi6/hn+9sQXgSEnJCEiuHntcv0Gl6
DPvcbPB6JL+OTo2EdhYNYD4KVALnoe1WHu2VCnEdwy3G5hKQIxjaI/14vSB0YjUcbL/3MBXMcNx0
rOg8haP/uTAr64da+9oxCKc+3tQZrRM74B7blZk+nPQUxxlCeYkfLc67j/fsbbCzCDhULoCR6MEt
O2FZjUGcHmN7heAB0hr6FOxF5ydeiKAMahzjEYHQdzK+aDpAIAS9TKNYhvNlQt9l5pCnqHN6Biq+
fysgmr+NVYh8JpIQB63Bse7xM97ZVTI1AEAA18sm7CzevDuir5NFndcgFu3liCKf6fHPJyEa7fg/
LAUhBuACtTZTuuulIq0b+zDVWg+xrpRyO/DPhhKYh5DCbGW8du+pCDOmbKPI3uJiP2HD3aF+Fbfe
2EfNB0fR3CMJr/aFRoez8gLvbBJBI5rGCTWRsJZDzwiljVKtROup1YjsvFK7p0FgqyrCeHiuqwnB
qrl4f0lNw42vRQ4NyoWK8/pVBm5TOyJTa68YZuAmOzRPfKBoKd6NGR7VIYrLuKCN4ZHRPYJYhWuk
/r+os5TNysj3TqQg9+Je1gAl0plY5ANdl+J1XBdgwFH5nT62eB6E57yuUKSjyFEQQu1MP92+eyM5
BoFJgppYd3k9i2ai0TCbjSeMbDxOeG8dIpRgTqaCetLjpe49n3zFlKEu2aW7uLaw5hoTzKPIzqXq
jq+6/+Zz5O/B3U3oGCj94fFyt4mHxdSL25GhFBP0JZpW73rKxtCqPZeTjyQ/NPcJ04xTmRcfMRmK
To3060Ljp1k5m3efkzSAApgmwg3wAsXCfFJw6PXGxoq+IO+R/j3YVrBDgkFqK5b1/vGD3qkC6VDL
U0PmCyRgecXEpBll1Za9Z8HCAoAWJ7iVp1iKbaehRWumqbEpCabIQV8ym0cKpiz4J6mV5OeoJc35
8a+5DRecJahFst8KUm0ZLsIJVXM0aWb6btUQ7HBim1/cPqmmo9poxdqeuv3I8uSi4iDptXJvXR/e
PqzjyUwr1dOqAj+zOEEMfoddnfF1Qkj8i2uju431VJzs6i4pVxCPt+GKscDrNJu4yH27OLBAjbQJ
fSXVY0ZSbUUTlz+1oY7+FLmCtIwr/YKtNnZ+vfsFA0Unoaa1Ap9qibOMEWw1rQFr3kBDWc6MW+ev
PNObnRM02cpOvvMtaXACXKJVRQa4hBA5jVWFpkVzaigS42cuxumMcgoKhCoKfI+fSr6r66wFvrrk
aJn0z1U+5vWHDLgjpbD+5AUgpg+MVS30m3PrlIL+O2F8CzCgUcDAxOWI1ESZr5yhO08qgL/zObkL
qBYWl4CDJm8mmaUeKVNxbChFNgPmJBuk5dYStDtLgR5iGgJAChrecqjUqIpB7plUXgkYfq+5U/o5
wyMJG9Q6WgmBdzYoTSHmgjSnKBmW87Ka9g/20CNPhTwq8P5RaTww7xkW9khFf89KDvKl5rgU777K
mLciraBRX0Jud+Q7eNMLAh8bTWGIA6SBRwjwpUBMguRazPOuRTDvd+nWQ/pOsi1YZ/AytmGS0ksi
1WLNFmNCFVvs3MvcocyOc6W62aEKE6QdM7vDCaWg67sS7O69YPBZcugq9R2WGE76gmUPqTvz5gTP
VL+yfkVoRm+cDj6gbpf/5oq7BoG4vV14TNQkgD/Im3Q5SdNGaUHk+plXV0bzbM9NeWhHPYOEVWXH
QWnWNASW6wE3ll09yaqiqecssxKtQ1PXHh3zPGlpESBRb2BlicltGHQvcaumXb6RIyp1ZQct44Fc
ltGCHJtLwaBljasWRR7ClzbOmF01/amcUKvdZkZto4jdoR2bBxpEuMxydiED/P3gjMP+cUS6uVbZ
/Ig90oACa0JIWKKC6wor3jkL9DMGQi3N3GrMhy+1BX7p4M5RpX4Yse20D77i+v6hRDsE/6y0TILn
oaTHvg9RqI9WcvGbBh2/iYaNIeGzcKGgS14frDCwA0Cs5XROy8raFEFQX0Ymq1sL2gxQihC3Gxiu
WwdfKXp4SXAs8Vl7b0krfwRXrUzhYCqBUbn+ERo3vBLBJjkPwHT2wmFBHMVHT4j2t4qj8UqKurzj
5XI01ik9JJ+eNPV6udCcMDnK9P4c2sNYf0gyN4WdFE7YgR8atkksNijYJrg3Y/0WTYw8sUZY2Y7y
kd5eT/wGYGO0JjjkKsi/xfWEbH2Ek4bZn/HJ0/+z5yn9ltZh+lI3Yb/yuMseEkvRgGTngXKgwbnk
pM7Y/anNYHUo5eUCx4mq2dsUYCtXw+2xptXC/FDmEQSwZc7oZlbOJH7oz31fTs91Cq0XvQqsadJR
3ThI3G0en6Y7H1Fqr3DJylKcvuf1R3Rj+Jm5Nndng683fOmTgny8y4xpzLA8zOzUg+Km+9gk4l68
CdLWVFcmB8tYzUiebIlUBmIzYDh1sY3sMhFIjwfNmU0WY1QQm/mUHqDXQSZJKoH8Va5EHT6UmYGR
95qy0g3hTC7Po3NF0Z4h0ZEv6M2V2OVuL3Bmn8+4cQW6e+prCvtk42AClR7Q1K6di8PsT/2am+jl
0U532tIdtvWs9s6PDrsV7WWYHcc4prYeKT8UVPbKg9Gjgb5XVOQLjg0Es6DeBiPtgt+hX8fpB62L
BQYdhSRC/XRc7Jg/NfiXI6YZhUhxvvcLgyrhmtCYz3BMlimUGbkReN+A2VdUfcnDDj/oFmebRklh
U/R9fumE3h4MLVJWstTbA2OAx5VwPCKErOKv32xi4Fw92pN/VlWQpDG11za0p+zbux+PVZgMmxR1
7J7F96uxDi50s/PPGNfp8SZoOikYZfYDXcPOKp2jYwMO34sx0U2wpFnw+b3rAyiBv0GaAW4WD5Tr
pwxFkY9QrNzzLHy4oUSqetP1zJzmMPF/4REY7JIg7VwEu+x2jZ9+Gy2QtaGcoXUHlZB08npxZPlK
5G1m9zz2GiZBqpU9xZWTfeg1VB8rh1UfP+yd9WjEIMoneT+wF+SfvzksLkq3fRiP4twkFcbGhWH0
OJ7WkMuaUqEAaIJqJXu8c7MimkPCQRkiMQ3LS822fRLwKhfnYG4lFQTL87mg/FAnZuSi8g0kLKuw
YJABmCaKSJ6nCLbqoIXZc9K4ab5ynO69ArDlNKg5nVJb6foV1Cl6AAzpeQX4UHhKMH5BMrza+72a
PGelEq1kO3eWY0JiQxwD2CopB9fLDXksWiygrHMwxsjitBBDimCy91qgjZtJZbrw+Avf5ncA3Wha
UL7rsru4uA9Gk3eJNU3gdQV+Bpu51PEkhQav/bILP3+qesvG6Gsy+6/IwGNN5OJZkp8e/4bbG4Hb
gPUhLKJycRM4MptBsm804LNGrTh1DZbtSRSmODXQJMkDZA5Twt07x7n0UBnnov7If2W5KaPZm62d
MeSiSTAEHpJ67i5jZnp0C5EfIPavqVvcJi0sJcsTWZ8wA1t8U0Ol74xxTODhKK7oB5Qog2JvqfA0
933auO8Fu/Jk9C1lAY/iiJzjXD+ZViYlhkY6Bs1Cac4YXiqbPLOTH3gbrzUm7p1WQEG0l+h3sWOt
xekofQMTUa3Dt82y5oOR4OKZ2/iVlRoa4vUwmNt4RB4VTTlMzWEiYcPrhofH2+fO6+XGoaymQJAw
2MXz+qkSqGXvuue264rDMFgfnWmOn3wQKO+PBWQMJC8Eft7usuUTpa41W8jYnHvex9HJcrXc1AYG
Cdu8T+ttGmTRO0UniTro9nCp0v2liKfavP6Y0Wwi0D8oaKeNmv4M4sGCma9VJxhl7YquxJ2PKRt4
tJmYgcvDuNinejBkWoCZwnkuG/oEVdWof/yy0v62+wR/lAretGdO7YjR89Spz7OpxN+xAzRXQtJt
CHylkLGJgWZR3siQ9eZklsXcGtCWq/NYKg6N2hbdrDpJnp2irs8aFf7x8f55VXm9LiqgrJGyUEgx
KqbKvl6waHE6xMekPLvY1yBZYqeZUngIkwv7y4wnBQ9s+Bkq5VKb5ti6ZqV8GnFFqZ6sQU2q//xK
mSzPjibF/jTgkIqBTd1kxi8Rd3aAPc9ghNHW9LsoO4/6VHYHVxtyVJqjGjOjTazrmHniPoi772Zk
nKtGmykIXON76AocfI5aXTXhwTKTHrw+XAr9h4pt3G80tvBZdNAKF/t0iIPkg5MXWbeJ/DpX9o9f
0W2ERsaYXcFVAeGC9PL6DeVGofMi+P1RU/pHd5w/MTEdTwxGskMzgedVR39cyT1ujzWputTwo+cp
p1CLNRXFxO3aTtByxc1xF9V4OKu5ZeNxRRPyvY8HXIq0CuIFlR7D78XjxVOWh0qWnsdq0r+ZWFgE
uzZxmnHrC70bj2U/glGea+Lpysq35RgzfQg7TCo52+BXr1fO3CCra5wzzjYKQCOc9UAFfaIEuLjQ
DEkOjhlhHln1GLjOxLiVyHn7WakAoSrQ2KFxRhf0enVYX1XNtTWerT4zkOeGS0gnYdz3dHae89SZ
P+aSiP34Zd/5ri4jCSZrNF9hjC6ujA6oNDN3zKiFPobVqc+hDZ5UvQhRyG7efxcisSYM1Dfl1Jt5
1/UTRgEWEJPW9Ge1Uq293WAaToLjbubYWOtT3bzMV1CYjjaAoCxg2HW9lEC5eRqLsD2XYC2x00yr
PWZ/w8sYqJqXx2mCpWqyhim9eZkSe0Lvh+kWKDHG+otFqSvNoYiac+sHaN/TDrNeRDW5JfppZfD1
8ZeT2+EqTqKwREYOWglAKZ9v8YTRFOO7iTvLuWsGdz8y33rJhtLdBEiU7SeYi7spIXt0ulw6dVfm
yu17ez/JwksiKWTLHveAxf2URMCi8DyqzoUBYR1ZfPdo5kOK6vRch3+hapxuJ+ZOJr8AV/EdhsSV
jrfIu8HtJOfg/+jmMz9gJy81axK3wEbZ0epzNhuoULSdhf0BbuCbFEnbL4/f+c1lKNeS6iEGk2F6
boso2Fk6Gpso8Z6tyQDJmuOcGW/yFiXTAxHFOphh5WsrJ/TemmDKyXQYqiE+vQwLJgobte1X56qx
yvBUZlo4frVrBVfrgrbQJwFt/r2DH/lOTUaVRCI5Kl6qpvoiHZWksyoae13xx4ZDtbXnwP46dWh8
PH6ltw1l1iK5YCOTW5F5L95pGUe+bWVdfVb4wnHHdLbM02Cb1m1Dy1bxJ+1EQuBme6cs3a8k6qW1
D5NIbz4puJj68aYxqqJdicV3XjqJJZArUO+yy7r4UaiKtC3W1tk5xtztO5DE/if1fahsgO31R/pS
QfP+z0wTm0JT6hLJc30dO8p8toRSGNm5S7OqYTo9atEuxKFt/umbifnNaLGOXMkxdXlGr2MIbBfa
j5AmDLb0sjhRk8GILNpk5xlgRyY2MwcnKrcWroUTIiayTaaHaTmFnmHgV/TRtvN4OFS4tFkvU6Uj
ZtNa01D81nDaMbalpbXBq9tijMNPZ9MFcaNAdbv9ELoumnP4gA3WJiyxLfuiinGsT9Vsl+3x8Y66
8+2kIC45hGMDOlpOKMLCaEQ+Vimo3CI65YqlnxKlHvd6aX0tnTBemT7I0nTxDmkXU7JKrW8KykUc
LLOs0Moobs4q8z0vGdvmkotprY/4Kom6WAZ6H+AJrjRu6mWvvQ5dFLbmajhjvdKLMxVujhSLisXI
oXIEQ25fActv70YFp4QvFXqpmheQqyEnbaR58iOZsRv5gFP04H+jPeOGf8UmHnDTznJzQ99jKBjg
95eQKUvf1rHEmA3zTPtsDSMxHT6ogzL8VKXG3ooSvz2Cso+UE5RROm55nVcwAYEc6KeoNHsNM+hS
WJtkTifxEVlbFYUcP3Xnn22BUy1OmFh7/ZMrmhruM183y5fQ1aJonyLYMWyjBmegXepU8/gtNU0k
XyJd7//DgyKbXuZca7tLOoWKgUytEc4a+XmY54pXuxVyQxtNR1Yj2YDrsNwXJA99h37khBXR4012
e9Uz+CBXlNrLEKaXgA6wLPwGioBzi5jueGpKfcSpOwijdAtlpvnzeLWbxBSQMJADcmHU4dgGi8QC
BnkwuQytz6OdiircoSluVh/wqxfimE9jlPxpqyDutJ2DcZnYRyMGK58e/4Q7DwwsG8InTGU6C8v4
pAx1Chx5qugtjPl3A0rF9xrjGaxPsVf5H5aSJ4mJD0yO5Y3n5pmY7Civzy2y0Nr3GcLE8ENJyFD/
G9HpMj8+Xu42VeTVwk2kpfiqL7joYQ9dFZcAAewzlnDNc1bjCAfD9ZxqdfeM8Wq6AT1orUTeO2vK
xjFlPXEXMtciaJgxGFWcqbCGrae82+ldq9dbWzGzr33QKFvEabrPoYv1zeNHvfmIkjoG9kFScrCO
WRbzpDU2g2NhA2TLzWeB6bUXMa3G1LJdu9dvovDrUugIQqyV3LzFlq3j0G8Q0LBPTahUv8zGnes9
XpvJBx0xlHNmzP3Kiby7IEFfCr3TjF/CJI0ibOjTK/bJNud/fNSunwcsu3aaM/+b6Wr09fGbvE1/
kRAk4MMI4RsCBZDXwpu+CO40Mx6TwjwVqpJ81DpL/WF2JBP7OMntEPnkvMAsOR5a/6wrotU2qo9o
1A7/WX3/+KfcFAIG4x1abcBDIeFwlV//EtXxm8BphH4aetx2/yhTODVinznOELdP5WjFgdQjS9WX
OQbksrUrQH+HODGy4fvjH3K7u1yKZlQ15KxLwPu5/iFu1zDAjPBcHeYm2ARGqB51q8mPPVia87uX
onyUzj1sZxV07PVS+N/iZV9iB4rrrVPQtglTw/6s14E9fidNc9wvj9e7CcCoKEnpHxCazF/YY9fr
xcyMp1FVuqMd28O+yezwn6nFUYrWT30MzRK6ttMGF9Mso93jlW9HpBwh/ASAWqAkot2MPNJ8dmok
btpjKBrM2xAV+RRh+XtRDL/c84rKHRxXFH400QJ01gSSicX81DRqdLa7Ajc5E/1QgAnZDn06xLyy
sjinKDtTmLkVlqd9Z320yiE4qwNOh6lf6y+mFouVgHdzOuVTYG8FARy2O6PQ6xcYAVcJTEwPj7wn
+xJWVXVOCzXexthAHLA1W1ONvQH8kwCBCUFUlVocaMIy1JEM2PlQxoC6TDMsD6i5h4zQDb9LkZuc
50oPPo8ojXZeLfwk+KsDaZ+SKQDneXKw6VC/uGPoKEfMNWm1bRTElMy1yu41E73K6fiNhA+kFCiz
gBovYqSCRrDVjl19bPBo8LRm0jd1HdabpoqKbTgo0T92pht7dR6M57HwKTLRedi1VYy/bRnHR61T
nZ1mBjhShWH8ERtu89BYVrVr5iI5o+afPOFBiBUoWslf3bbUD24dWduU4Hguw8beWJirHoCMKCdM
g6eVnXsTl+TTcX07YJYQXFvKkCH0h4BQodTHLBD5DnpV+vTqGl6Utb7zk659HtGM2qlt1z4xDAvf
GyLk8rSbEN+RA/jlBZTUGrLEY9gcs2ICclpFzjGsq3nb28ZaHXUbHQCXMhUwSFkoBZaEUw2O31ja
RnyuMtWt+52WxMI/DFY9xgdjLvzixdHt2PjpB2E+/5pr2n/qysu+SShgIXG6DGY/JDJgtBbny0oG
Na1zfkKSjpcwKJot7qHNszVkldfYHHSlnefT49h0d1EeGFKXDPhLcfEBAdfasYPk7NZ620fbukVp
HGVxuxAnFY+R+Xei61mcbPPErJs1pfGb6wYhIHaXHI+A+iVXvH7kaahLvdBU/6QMaIF1lgDf3Ytk
T58pWXm7t0vRSWSGRxPHJqAsJUJCihk7yib3VDR2eqKFqH9EQUNsZ+x4V27zm0DJJUPjm0JP9vfp
RV8/VTDhgqwK3z2NSRQc1AyROKfX7Qt8gG91oifvHe+wHL1mZmgkR3Ieer1cMhaYLeHDe0ohyu9V
1NS3KWJqJyXEKkspESh+vGWMxatkhg6igIz3dXxBfbLItuljqr5pDMqTCUwkAx1aVMNThuFMcgi7
3qloH2YCQV7aaUG9qYVa5n/j+TuoxwSXSPviDKaKuiz+JAjNwlhUD+TR3fyjpCj9j5ISq9Z4tsAs
z5Sv8d60E3s6WkAD5maH8VTyNA6Jah+0sUzCjYvyf7X123GccL2a/VF5cWEvf0CVxOxO8QRfcYsQ
NxMP0wfZcBJxaY27uaz84Bi1vsgowTNtNtaQHouAAsMWfIe0PJDIHVnuX3+V3sJ6ns5P8KSmhn+s
6/pb31r2F8MfxVaYnb2LewGeZ+rX+l6LE83CFJjkb9BSyTRMc7GwRhX72ldGqixASEPVfsGxUfZV
0upnLTSHkxTzODzeEnfWRJCTGG3IjY94y/XDYpgcldbsVE9j4NinIEKvIO9K51LH5oTIeJDsgN+t
0Yxfs+I3dy8S4AitsqQEbCJeuSzgg57r3aqt+UIDx1T3fe/MOrY8bVowQ9Om8N+i9oe/q0QxMFUu
mtTcOuiRfwqwOEbAIYZnv60qu2k2E3qhL2ZV5fXBz0IhnoMycL5Zc60H34s4U9KWSAyYD3nvNDSw
Kc/CqcLOjVdRbtwAe+UXdLLaeNdPrXC+qJXm5LtKLdryo+GUs/atHoo+exLYhiW0VPwpKbZ5CoY6
QxTX7diJUjA+QB6wxrUCY4cB1OknOnvodWzVyi6B6IjSHaudFjR5vevwG7o0Ddy1A/dI8r0vkanb
MDcfzsjQz+o+4tr8a4RK92+Cud0fF4Kis2mwxH5fpOMLMJt5lXFj5EaoW1xZhRsO7oyk9SVztRqd
Me3XNPnRiwk75zRFsbGSgd5sM5YjKSQZQImIknSxXA0Ozh+BNCIYacWXxu9NhrP4gvu0rQ5zZ/2b
u8E7uZbyEYFjcJTAvAMaWCrzucyDmhGu7aXs6umTVc7F363e1RfbYF7rSrG+x0fpJriiASiNEsCJ
499CNXZ9lCyER6OA1PClCq3piLBa/DTPYXEE9Dwf37kU9z2BAnNDTHEkG+Z6qTnxqxxysP9UUW9/
Vutx2mBf1P5Ix3GNsPGqT/T2rAJn4auhJvIq8APY7nqtJHMqjdKyuRArC2oww2wzz9IH5aehxGa5
AeIJDn6IDfcT+Kqh2yqI8bjHGk/WTw7Gv5K9hw/KqXXoZMOAQvSjmjrtezu12houe3F/y7giVZYI
3hIPSXJy/VvnoKCxXfXGpSrM6UcONec3iYXxadLzX0pclyu9Mvnob18N/SOoJCS6FiQ3esOL4Jkn
jZ0NuTlfgOP0lwGf4uehtauVEH37ULJM4dRIL0uYQPJsvWl2FF2JT2VSDhegFQnWDJMavWil1X4Y
owkzcK6UlY18d0ESE4bENI+4j64XjKcedMis9xdzmCcURErN3faJYx0RzA0OeV3Ya/q+t+GBNwlp
jkKMEAHU5XrFccrnQvk/ys5ruW4kS9ev0lH36IE3E9MdcYDtyU0nrxuEqiTBeyTc058PVJ1pbWwG
cdgX1aVgiYn0K9f6TU7sbIWVLHulhtJ55GtR5g1ZO97LAaZD3egkKyN7tWOxOZ4DaA6luUy9PJUk
Bal6KGrKTWNM3UZKTNPlSfWznZw1VegXWqIcMm9VSvCQ5BabqIV2meSpaG8MH+kjd+wg4Rg6b0RX
McN65XR4hkos1uV8+lGuZBIpiS+GU4ZgZbZp0N74seRvhMr97kk16LTPQrPa2lXxuGxdux/DL12r
d4XbOkJ3EGVVfc2dIwXlfUAhrDtUou2qjS6MBNMOVfrEPegU26w1xGlyWmzLTCUKEFSra0W/tbBO
p2RFQSDeWlkn/tRzU048JHiKRwRQ1WQn6+NYooQsaiomVjOs7cfrUYbFz5sEX0YA/TB8LpcRHL7B
UKpavjHwbttnCIm6neV3d9Qu+pVQ+nqPcJiRIUe/B80GBGEum6qbTjFGsv83hdX9zCse+37PDTaT
62PXKOXirzee+DzmQYigYTTrznC0XbbnA+vrzbBHUzJV9Z8D3kPbrlWrYTdawbgm9bpIHsxrhwts
tg0FgMkhtzhxrFHzo7pw9BsDpedNmeuoBrDtb4wisNDg78Z4h7dnDdZYTae9VoZroiXXo0vKgorz
s+oGl9w80b8deRlV6WLEtPdGD+zhVAuhl56TqNN326yNez2vI39lPq+XDvcGhRXAoigXwoe4bNFJ
sjjF3t288SsxbUPMcI6B6O1tMETTyqlzfdjhV4W8rUrcbcko9142FRidrQcKrynNT5StjGboQegD
t2KJ7IWMGc5XW8KS9vX18+yP9/uZMF/j5FEhBbI5CB/mIf9tSOO68APb8csbIuY0BsFo9ZnXofM8
bWtNmspbFN+szzDEfBn0r19N+1IOVN1D6jsrNtGol4lbT4Wt3cVhb+1KGTa+SzrPUndxlUfyPvXV
utu+/tXLdTB/NNQy7ErBQszwz8uPVjMUCMwRRllEfBg/5iKxlU0DfezPMgzL8qEPeuONtZPZ0pWE
IPw+HuUz/nxxiEz2YHSdOVY3UdKlfxLz2NlGqtvy7MSxaHaO341f39pL7qAZgEEuHTbHEkxkwYFN
x8FvbuquKs5qM8kHkuD1pziQBQKO2pp8xvKBSw+BfXBmIZULkn+pGM18dmqR4bcZgHMPeIErUbsJ
bC3zj0WNE5ZrohD6wZxKyetVMX16c28BGKJCgEojKY+lGIxt5GSneqW6SfvB1LedXhq254jSCc9D
X8jbODX4kDe3OTOcgL1RqiGXsjjQZtPrzLcMrMTGtPgYDWqFJndry66hNNljZEvN0+sNLo8T7si5
BjOnYAmIr57VjW5yLarSeDNTYg8p1fdd7QClFGmz9ha43iM8BIBDcZKQM7jC9ZW+ozZohQw3falo
20rXC68YHXkf5MFfE1nJlZfcSz0jhKE1QHYz7fdyS874jl6Dm36TI3oZejWUeLHpQ739apTRWwU3
cUWfw40ZiD1X2HDivGytc8ZItwFe79Nh6reWmn3qYZZtOiT1bpNO6CtlzGf1tt9PSdqD00SAQ910
pt0sIiebcKEHclrtC6UPoRHzqsnuWmE7rQv6KoVGpUblfihxlHSDPNeeYWhBBLC5NX+KUEZ7HRUK
cFp9MxQPtpLYnyqpblTXR/T0ndw4Uu7lmTRQb4bVaHvYRafbIEbeE5y0JLZBDl+cBFOdh94YoKnn
hVaZfXh9cS6v9+dOzpnyGTwB+29xwhHS4dnaVfW+F1J9FzRxCHxZrnYUwHJqQtjuDCaZXSXX073l
+OPKVXvZPGoysy4kitmk1ijAcLBfzmmupK1qU3/ajYOZHHw1U0+j1MdbjVxLu+klqUSDLcrBVhjl
lyCR11TCF6C3Xx8AaASyBkc99MfFEraMygkS8H47rcFONVchK8fKJD+FIH432CBP50G1jftWzbpj
rTTBtgLluYlNqVy5lC8P4l8fgvkOebCZQsfXXI5EVoVCciZbxircBwNAwgrpyADhXFE14uRDlH6o
hBXsYHXo+9fXwPyr/7PQOSrm5Cbhx8yznTXUFmMw4b4N0CJU94llBu8Tf/JvG+L3lam+PCyeW6EQ
yOVG3p7kzzK7mEbFJAt90va2zqMco0rlSRnVeuPE/lqe4vIY/LspCvAE5dSJeWpdjqUPkKqwQl3b
R5ZQ7yOp5fKqleGLHwz2bpr8tYDqqmtk7HlooHZFcQ2NrcUA2lLXOjUJqH2UdxBgZOgu+I9Ku56U
gff6XC1OJfqGyieXJeEBswXDfrFjjIBbHINAdV8bbfswCeFvFMm2XRimyl5u4+9JFpZH3sfDB3wP
JzcwQvss21Hy3swxWiK6a/asQ4ARWmFvRsKt02hid65acXQXhZn0NJkJyKUeFecaduG+C+wM9vPs
LYmMwTY3RfX4ep8WJeK/+zQrY3AQzY/iRZ8UoxnJMQt1X6GT+o7bOUYiwJoOWqLVZJ8BT8t63h3U
rpa8MJ2sQ5qbNTVYqd7a2oiWgY2o6uvfdLWEGOYZvEhFa34DLIdZLkNF6ygv7W0tMe4RXn5sx2Y8
1DmKrkUx/Xy9teXmnyeV+IBLjYwog7DY/IU5DVRONW0PG8d5nzjol7EGSFTLjbwvJ11xK0hjX+KS
o/HNLVN3IgBEiI4c8PKZnITEZ/BJtH3J1jyFCliZWAt917LK8Z2sRdJN2Ezq0ZeatQLUdZ/hOpAI
geLIeUe143KTaoZfkyMdg0NKmnijtKLbaTEOfoWe8rC062Kbphl2vUJb02S+nltia7o7q2gbPCoW
o92VRl4DbEsOkwOtqSysYlsYWnhObOIzNLnWaEKL9qikzbYJc9zCM4LTb9FeOuiIzQQlxCCthDa/
6xOJmCzjYWc76B0PEyqnZFa7w+tTe90sCS2Ia9zrLCpIgJcDXFsRospmrRwyX5Mwf8SoC8/073rV
D7toCtZgX4urnF7OmW6bSTXgq5ItvGwOjoMIdBSlD7iQ1ZvGscQ2KTrtk5ZH4VdDctpDMtjmhpGW
3YzZXgnrF8vpuXmk4uxfPuX8y2XzJt5QYkSj4ZByn58EIEW3jaR+X5XxfZS18jaNki+wF7Xd66N8
+YIn20OSAGwLkSk3AKfzot0glyOnCXTlkFZ+9MnGFdLTkz54QPJM3U8a0R1V32wlNn2xUVKjYK5m
l5/l6aRGCOHZTqYehtrQdlJm2igxcGDqTQj5nofcpmqVNYPRFyYYxRm2C+9TSBBXGlhAfc0p09VD
CKpsjyuh78aKUu21GDkKk2eV5/iiOfhFYWwg5qg/Xx/o6+VMYl3ReBpDCUOhanFJ9Ei9qtFkGQe0
n4dtKozMU60+3tuhEbuTHL7NKnCeWD4S2iCBP9nDK/T6GKla0leJeYipXHhmYdt3IRgOWJ4VepMr
1/pLnUO8iFsdr8D5IX65epG9yKWpE+YhYQ0fsHOu79R+Bk32ev8xY+OshHwLwsGv3sHsg1vByUvC
e7Fbq2IakEKJrMMEqcCtYm26Lfs+e6cW/pwTVrR9HZr5Xk11jN3ASu5H7kA35s2677J2uo19tXtq
YkzVeSMUD1qZZw+tBUWkVJTQAwqUgUKRCYl6P+izt4WS89TwMuNJxv+DzVjiG0mudlrhxzg3K332
YIjM8DQFPd6qFmtyN9fHCsf2bF4io3VAlK5eTszU+UreWJ15qAo7PjgqhBgFFMpD35ggD2DEekUa
2buoQqzx9fW+CCqfOwmHjSsKoOPsUHvZstlwQ4Y2AB6MU4zPk8MHuJVWobmTK8r719t6Yfnpv7e1
2FslYq24jbfWwQoUnMItWOqjJcyTCYXAq/XOOrze3sIahuU3M9OBgoEMY3+RqrjsXDSVwvSpvB+4
msSTVHYPuSKSjdqE7fu+dsLvlRPfqKI0jh2iIS7KbMOOQGXmn0rV5vWPuRpo8OZgwInbuS1RJFjs
PavDEFqGU30YLMn0EHY2TtA0z6HTaO/e2hJB7qwcCwwbP7qlAi/IM92SiG4Jz5E3kOJJ2valpR6j
RDXfeKBQOKMJqBUMLqWfZaeE3U5FlTvKUTWr7CZvw2+SXX6P0iF7UjJ53L6tY3OZjhB2JiGSLb3S
VsDfp7KCVNPhHJm6VzdOfOvkmDWmXbZmJLa8+miKRwJX3gwCo0q4uG+7eqyxmGFhRHIzuuXYmvOa
mLys9ZVtOGp/1plurTxQltvjuU1eQrN5IIQwebFCjDGmIqk3xjFEf3+nNoWywVM09yKzjrbtRJbt
9eFcHjpzezOTiZwIACAOy8vd0aRI/Oe8So7AyauNUErNkwewg5uRNOlfnYQavTxkzgQ3r2Orvt74
/Mt/ywagdTA3TttgnbkCliVm2c8t0Q2GAYaykr9oZSlvhF/jivV6My/NI1kHHh2Q+/jf4sgpstIQ
jt0bR4zapJ05jh80CeZObCFLjaZKcK4Cq1q59V6aR+oeJHtQgbqmzpgo35ZtEpnHWLODG8Tju8fY
dBKO8LHw1KyX/3y9j8uTZR7K39pb5iH0vFTNhEzSsRiKD3Ldd7eoFI4/usiy19AOLzXFM4POzScY
y+ZyyZBTgmhX9/BYKjJVaVtkdxYX1WYmY6ycYi+NIlR1cGKgFWcFl8umYrnPfRsIwNH2uyR2fTOw
vSpKE+IGxK3czszzlXD3pc5x10O2I1E1i6NdtpgFja6lcmgeMYOo9xw00lmovnFMwKW+uSn0nOa6
i80hrfAqvmxqHDVhxHVoHZUo+56m2ngnx1hnlX45rAzjdaeoCcxxBYU4nkvPvJbfinCi6+2msIR1
pHoQ3kOT17Aq6WdhxuptkAreuBBnqe2AKZwznby4LzuViLgY/UCzjpoqTmY6uyXbfQtAzQasZkHL
10Jz+vD62r9eJdR1oEhCg5lxHEu/nVFMmBLak39sg1p1TeisJ7lWZvJ/o+8Bb75NZu25j7MIDQk4
yA0Yni3uhczvhqEhQjhxl5qbMa+DB0tPtJW00LNqzuXp6My1I0JnqqekbBbNaEqQGqM+BDgFOtne
StPGa6a0e4qkcXT7OOvuyoqSgRX74VOlR7FHiNqHHurl0TbmH27TdOoBIo6gdql21sqp+ozVu/o+
YkfqlajxXBnE6N2AMleqSMfY7AK3ASDwHfun7rYW/ce0QPhISk1tB6la22htaXlGljt7w8ibzeiH
6qnrh/aQD4l+UONGm2VlHqphAhFapQHi+rbmUZusPxu4FXqY6HFwp4joSZIZbE0jNr8ncW+eEctK
tqWu92dJ761jPmTDoSsbZ2PUgKj72ApW7ssXthLFeoDIc0aJbbvYtIWZNQTqQjqCFB1OaYhY4hjn
xqnllbgywC83NaPcKQpQ+lpczUVSN7pRjNLR4IK+g3+O3DRYnlPQ5fVKU1c3pDmjHihSUhEAGO4s
llqK0FuCBkp0srom3ESxpB6dsJFdK2yko2ZD49N19KNe37ZX/aNRQEkU22hwthq6PCrgBXKMaEN8
Qnms2UfCaPaaHXX7XI/XbuOXmiLlOWsFU9QjpX3ZlCXBdwlNPz5JbYERzWAO514dWm9osnyFGn51
GNGr35ta3I4i7YzRGOwYVTNbuHWo5Nsx1MIN4/9nEFDAfH0QFzhJDqO5PXtGXHGNEC8uFqQzQpe1
KvQAO1EYXi4VxSZIwnKrDhMWP1Ye3PYGKA8jt6zdKGkC0L80gRtGPkGNlfzeQWvn/Rh0JTowPEyK
Mg3eGtLyhRbWd8BOWF1MwuXg+1ZeKrGG+grHf3YfC+PToCrBl5Q2d46eFm/TL/w1IlQrgEdSVGWB
aZftYfAS9EjhJxisdPkuzqf6Ls4FGiW5JbnoF1SS26th5U2Ebrk76E18Y+IEtxIALsiiz58BOQeQ
FlQV8H5LlJ9qV3KeN3JycrQJ4UZJRh93KIdJv5vUJMJ0Ka2db2bTRS0Zn2z6q1F9CiwO3PvqrWfW
DDN8FgIn+w3FZLEkgdOj81rayUnI4A2nAHkryPvZzmB3rzS1TNyxGik0E0ZA6eD1uURZ1G3RxQU2
fKcySdW7IEst1wB2vg0Vqz8PfmV6Nm4ID6EZyjd+gM/X67vhhc33TMYygOE9W1xfTv2AoGDRIiF2
ypVu2NmNHJ6KWG625ViM7wyKmivtvTjJJIi4EkCazyr2iwb7yZ/KrEtPnTloLPCkB7sytZXbO2ZI
Od4JDW+CAxB4UypUrxiQzWFTrtkfvjTs4KDnGgchkLEMyf2ydjq0CNOTNVjDuwEQ2C7ANe2kp+Ij
P+k/aZKTeubYRJ7ZYsyzcn28cLzOUSXYBR7MvHfmafktvmynKhj9ckpPukh9kkaNfdeYZXQCPLFm
zHc9wyxhXv5kSkHRkke5bKrsIO53g5OdpCoc3aK3etLDjvQNrc73qoiSNbXmq/TRjD8HZA0ukWAM
zubi9IJsBmpWcZrTUFi2J8eILDaICENZCgtXynMEVDJYgLJw0m2naWKPNI39SPnR+GR1+lpN9mrB
EXqQj2TJzTJ5AJcXQ13lrZmO0jAcEittHbcCInJIKap7LLUSbZApu4sYh+NYdvoXyvzVPoqkv962
y0iFznlKNCEYDvhK6uUc2HVsFH0BYUxozgAmvEtdwyrCG6Q4hpvBqtbS48vohNQ4lwcZAi4PnmXL
QAEjY4Kt3FBOjp4bGx30+0ZTa+HiS6SixaGmXhLk5sr5PYc8v0W3QFRmyUdAoERfXCRLOSS98tsC
4Lt0a4+FdsoHK3yQWrlD4l9Qlm074zAUmHRkeb6WoH+x5VkHY+YJo/S3OK6HISA9NMKWUxJDPhWB
Y+9xCGyOXYF0dI1MotvKSsjDBue+1yd2kY+hzwgykcAjizefoMtkd4yeSNhRzTk34KI2Saf4u7iv
31ijnFthU4ED5DnKM3Ep6240VtM6+ZSdh0ERh1BuNTdoh/BcN/LkJcokHV/v1eJ0em6PfIXG83AG
wC6D2wy8Tx8YY3ZObSvemEYdHOqhxQZ8UtfKvS80hRoZORG4fADxlhgj+OdRl6V2duaVyzyVhW9Z
btajV+pUsb32QJyj1ssl6ly0ttiHAKQnqcnwrKQQolleVMOBFb2ZUsYv3hHIaw/c0NX7Uq+dM4Ji
mouTs7ISfy7O43lw57wClwsHE7imxfHYY9iSpKGVnYtaz4JNhmCVB09Te1dr+o0uZchhvj6bywP5
V4szkIPc7JzOWLxVxpYuWyNjbATTeJMY4xmfKednLqTqJPDPe7QVotwydj61juXLXmCQ6UAIN+fj
yjXu5ALfzMk0958nOu9B9E64Ii7PQhE2TYPlcX5OJkOi8lunptdVjQ7/OgHQ1sbMRqYGe7W3Mk/y
0zZwFSimZyDFzdYIdcSlNbKEQWmbH0WByKSFOIC28bNR2a4M3EvLRSHPxK5jMzBpl5/a9gplc0nO
z12HgWUCkRbl/8D0LF+XbyOJSKUFH/e1shv9Q1PE2jawO7tbmb7FWf48XvMTE1X2OeUlLwKmdI6W
7djMz/hlTSAieqOjeG6We6PqEtePW8m11OSN9eRfrcLitmYpLZ5Ki1XqS5nV2RmzFCSadQdw9XM+
qAUgl3HadiBJvUIPfxSVbH+Y6m5a2acvHQpclf/b+OLK7v1qQF2iyc8lhby7FgG/DdQ88xSp5ZfX
p/ilzUj4pbI5IIghWXI5w3Yp+WFRjvl5rPz8K4DkZGsloicHxEXtZryEdq83eH1VIQIA0o6aFhIf
V9WK2oxLQeInP9dRVd7XITZnfmSKfT+2D+iUR4iZ2sP7jpleOdNfWkZgXajpyTyuqNBc9lTW+rGR
Yyc/S1jL7CO5ijZGD0lWyazwRrZQyp8CUCGv9/bFRgEgWwgzUstekldRQKYGMgbFOYzE9C42rfJW
C/AhtOrM2Pl6UD9GpbmmjbyEjT6vXd4Xs0wi4DDuzcuuFqnsB8lQsnzCVP82osN/4OYat00VN0+N
YvzEVdW8sxvpUwWF/YxxR00S2dTW2NMv9R5dDwgKBEZzDe7yO/xBiZFxqfJzljrKTh9N8V0OHSrT
fRp9HRzDvx2F6Ffm+XkiF3fcnJICykmSCCXixUQDSrCTcSTNr9bIt+OnLr2rhAGv346HD9ooy60X
VPL0LdNTYwfwKNxbkTMyJUVx9P2i3FHsDW+ZuLU8zwvDgVY16V8uel4iy0C8NCmsCjMLz9RyEFgS
9rixjFrbWjWqiKNi+/txTPv9G1fgfMkQjrLdQIpcFT99qQyyBAeec9OFAUZXQKpdWRSYNBAMZHdd
L5CPMWpzZRau+kqzhN38A+QRMf9iEspAlwwI4eE5bRXlZ4qD9BG4SnJK8/5zNB9q2jCuxaKLNoEh
QP4le8Jio7SCVMXlciuHJtH6tMrvS6xdon3t272duqBqC6PwKOdZ7YPstyLdOWo7mm9LWdH4nNtF
YQTcE0zdpdt6PIUZCStL3BfVVNzwjvtIhgv20tAoLtomw8qluDi3gULyuKQIBO5j5oJpi/SkKDvT
KHSjhcnc7msBP7I3EuTeMbg5gF3UHl5fRQ5D99ueojmg+AAxZx4Ogb6zuA3rwtJzR+v1Jxm7NG9Q
ecFkMSIAJgptBIrjsO3lGsf1MM1vk6KX3r3e/OLS+Lt5lhQv+fmaWqwmMARwubVIf2q0Kd463dAd
payWgUOOziYe1PdGb5seFO5683rD8y++7vd/Gl70W2sCrQ2DUn+y46TYNEhfPcaqar9/vZXlwv01
unBi2CiINy7TjwEmD3pVNvpT7CTS57qDyijx0tyNthUciip1brJa61a6dr2CmFJ0j8hQIH4EyvZy
t9ROkwRyMOlPU1v0O+zizI3ZgmjGAs1wM8dfw3wsb6XnSXzW9UZHg5261JBJIyvKzcnUn6quFF6u
mJWH+xky9FoxbqALBTszruNdiqjH+wJFW08N5fqxQrdlJQW3iK7mD3l2ZtCIKGfbhHnSf8s9JY09
KkkUG0+hGeRbQ1TRSW3gcU9FsabQ8sIgY5wFfwXWE9DxpbiVGaQVaLDeeBo68VBZnXLSAsP4mnYJ
SClrqNbIvi+sJAo/pFF5tYJ4XeIWcrVx/KkWxtMIq/qQZ8L5yQUgbXqEOba+PjrYAOpr3IkXdqeG
BA30x9njjbPvcjwxrdPiRBXmE/Z5AEqduD06g4BwVLT6efLhUyRF8aTLw7jm57i86+epJFtPGDkn
lWa03WXTfo/1l8gV46kcocCmZkUJV0dT3QcxuRt9GePKJIi2hoXdEKVysSvAALkh0rT3fhub2zAv
5UMT1GvA9ct5ADfCRU/oNUPWeeHxMLn8LiVOwpBcjfl9Jko4NyQ7U/XGj+S6cja+pgH47fI27j5m
ogiMt4n1PzdOs7CiwT1BM1nC18JeI7uKe9n3obSiXYILw4lBDDeJaa3Rny/vhV9NUaeAfIqnogVm
7rKfekzEYmuD/X0EprZPLaXe9Wo6HhxTIL0gWTD7nUSWP9g4gLkxvqVvunVJidI4cLU52Qa2BIbU
ZftGqgyC9Hb8oxggjBwc1BXlh6YKO/NTUoVK77sSqgHTytG5SCjMzZJcRJmOrC23PiLSl82qUZWP
rV6pP6Ymk2DIOaGZbBGiMqujldZl12wAEMninQbd0H4ABirHd2OThY2rqz6QdwQk/G3r84JeCbsu
zxu+aPY1RqWbdDcVPvShLj+MiAvInhnJP0BJQq/Rk0TZxX7edhujyarPdl52axT8y9OUPDbcd8ij
ZPNn3PUVWNKWUO/rLCP8SbqjwSl76D/gRji4SpaF399yT/7d1ByIzJY3BLOLgztsBRsOJ/ufkPUi
7TZ2BFg36E12+l5RY+th7EIsCNlrlrEy48txZaUDoockQYIOEY6lzgC5bbymnCEO3KSzxE1k59p+
RNVfcyPLlA5IDuRrSu9X4wqsFy0g8h5YP3KyLqay83GDypwQ21jJoswuBa3hlQGnupCLYP/6wF6e
4AwsYjTz0U2ug6ofm+py2UicYZbUVnXgxobpH4o8o66fFr07lkp030+Wfo9kWuKG1pQdXm/6qptA
bOe0HIt2VsJYNl1PHXlCdCFxGtft8S5wRn+b8Wa5VyuKgG9sa4bnOxC5YE+BxFkWvptIEoBacp9u
Cj/+itxhabqgxcRtNjVOsxKiX/UM3SOypRCjSPfxz8XZmCgxSfMp6UMKxsAMQRklmdvEqeO4PZfU
SmtXU8jrh9oOrlMcTShMLlqTJz2YAjU1Q1cOdLmnNdRC3doIfZ36R2okM5gXVoJjjMVZG3X78+tj
uygzsYYY2V/KDWQLqekuNmdP5jbVOs0PXaogqoyYsBaPm7LP7PRUDA6+XnURxJh2y7X9PbQR+XeT
1pE/t23Tvs3zi2+ZfX5nbX9KjLMT8uJbQqLlyXJ6K3SFpUV7oabtTVuUHVNu5TgSTWtSDFejT3WR
bBbGbRC3OB8WG0jtRDCQmISskPdt80QlVewQl5JcPU39Y5gU4jEwtX5jEISsbKBlqIG+8WzMw+6l
2+RH5yv6t2gWWxOrtrOOpgctzr6MWfmE+bL2ochlqseWOh4T5OZXDoxnGaD/PIyoNBFzEe0hI0p6
FNze4gbs/IhLqNDk0NWJ4Zt3cgWPfFMP2Zh7/Fl/r5nhUByGdFC/mG0WPWqZKvJvZqp0tw16jL1r
FMn4wZDzSHEHKxvL2yjO9c+A9oyzYjXDQy1CSOtRYPTSvoFwOXzlNOxvWxnKsdcSvNUPlhok4tfj
4L/+Gv47+FE8/OpD8+//4c9/kdisoyBsF3/89zn6qy6a4mf7P/Nf+9//7PIv/fu++1G3ov7xj/O3
svnHTuTfv7VRkS//zsWvoKW/v2Tzrf128Ydt3kbt+Ch+IPH2oxFp+9wc3zz/l/+/P/zHj+ff8n4s
f/zrj78Kkbfzbwv4rD/+/tHx+7/+YLL+6/ff/veP7r5l/K3/8zMIv+W4J3xb/p0f35r2X39Y+j/R
HCS4pSKArDap1D/+0f+Yf2LK/6S8DEV2pmGBaJqjj7yo25AW7X9ydZL2fQb9zxiPphDzD1Tnn2xU
rnS8TACCkvH+4/992cVc/Wfu/pGL7KGI8rb51x9Ef5cR6WxfD4SErYgqD4gSOM+X20GUgYygvORv
lbyPbzGL+TGGgbZBHPlWj0LTS43+VLVxeCJqITvYhV8SPZ7FUw1PVkd1q2DtdS7MAUH/BseZHcbL
QrgigLPnFf58bgu7dh6EgaTiFiiOFbl9G/TpQxIbTbetQt2oZH5LRSq9duMB49u/jIaC2nfDQPpi
GgRp19JRi+BTGbfZ5661unOrW39aQhGPaZ7Jsgt2IM1dO8wQvkGYahsI0zlWprPp9NZPNrIU2I84
e0um4haDnJfnnpKv37h9UQMSakHP3jp2ZE+HSM88AT5rg0SkOJU2lZMG/OUJXL7wjKofvFaKHqxp
kDeG33SuHFV3Gee4K1XaTeiLr2NtFkhB6irqeUNUn9BivW2MPErdKVCsTToU8SZXa3Nv5hMKYSDX
wgb6fCjifZrIVbPrqjY3XEf2ReFJTg7tr/ON4mMzNahrqZumUcjAB7PdZaejuCVPWnarmACcKnRf
tnXmAEQNUvM+g47jypnyU0jjOc6a/l1QZXckvprgrsx6dFmJ0+uPda27BiqZ54ZfKVzSDYly5Ian
3VEO8ZtK1IgjKw2zH83Y6YYHDK7sd7WKs4g7hG2obuaCrPDCxvgo1bXdeH0QTEBk5X7yBtQ8sTDv
7V0hMLT5OI5K+E44WntDHeNjFfUoD5lCz3ZKKcc7IevljcGwPchxeRTVtAG+9lDkot2OSqVuUspu
G94MO6VrvkFGRY1LaeS9weVEkihpdmGK5jdQnDZ2U8VxUXpQ7qE/CGObqEVvuiVLpjv1rRE+BHYQ
8t4i/9kj2Z2OH3AvVQAaR+VdY1gH3rqgAvop3FlBoFO7mtLS34Y1fj6Ye/JeFghpunFs92ffT491
m7SNG+pFXz6mWTiFJwjnCNuR4u/rnZH2Vr0xYCnUni7JLoLSvGsQw3ErQHGGpzZWtG+k4CiG3qek
1AVeFDad19WiMxHwHLZs6xgRdXl6Bx44q11p6KFxpOK94k8WcL8uSKB4qwUPWDMCO2PDlkXj4543
piv8nBumNG/6KRCbtkSTIteHyq2j8SuV9J85932pFKegbBG1jKngOn+aiTbsktJqXb92bi0l8j/q
PTRyyiDlTi6Dntsox46FfRShzB/jotvui26Qsh8qm2nHmh4HWLtxOXjTlJxMI893YZLn7/RpGiMX
/3NxngZsnt2Qoyc5FV01PABwjBFHjjt7dLU47yYvCgrhDoRnm2GKm5OkytkTZG/rXdDJt6Zaqrnr
l9J4EnUH1K2Pbwotbyq3qJy0cENKB2gNmh2c2r5AVXoENpTuSFo1exvhfgg/FvnX/YDf2ze5knC9
pCTVZN7UDDj36NFgnIQqkkcZmiTg66Yuz0FRRKrbyGP+oIpKFG45lKG0b8kv/dkFSpDsrLofMje1
CsvgmTt6eqDbu1jKgp9TPDsc12O7weCC5FmfmI/SGISaW0npT6fX48+pgwDEvovCzhWhUHJXquPe
cm0/GbZSHkZP/tB9c4bEOVWkUjZNihRtlYSJJwWa9h6QQH+ypK7Zy42q7bMoqDexYveQGqsoT7bS
iMPalBaOfKic8uuMbDg52E3dIA4QjC4VvbZ39SGN923pG4Or15U2u1KlDkdfWw+uihYFA45sQ9r3
31qgQZ7WQKFiYFlmUbotiq52x2kouhuprAWkuETJc7c3g3pyyT1Mp0JY2V1s6eXn2Gp62IhOs09E
WG/6IKoP0HLfa3Yjws1gvOedPFcjmoAY3B/qD9DR79MSdrDU2QcM8uzcDWHSEmh+5nytTw0EoFuw
nZ4ud0lzCMbybGVkIyo3JSEy+2PJAwI4dRv49iar0OmtB8TA3MZQN61piNtwsuobServDSesateO
U2w9Rl2NIi+j3G4eyigyHxMJGQOtifIv0GXCD5OA5uJWqvpFc6pHVHdSN8eJy83q8gOrHJnC7v9S
dx7NjWPZnv9EeAFvtjAUSZGibMpsEFKmErjw9l4An/79WN0T01X9ojpmImYxi6xFRpZAEdecc/7O
e4AsQCNs2A/o91c93PL+nAbOd7GWvxA9Oxhx0lHGRLvodyT54VUZZM3CQVG3W4eSiflkpHqrQbts
P3JF+UfRVF48ZPZy7vWufm5qE7667deJpen9qTOgLMOGxKxoSweK+gKjyE/yAWKJ5XY7GnOMZ24R
TkPDlSvq8ajaoAmZ0qwJEuqavCop424YLMwliUGQYUfiDBkWm53UQTGE6ahOrWmR1Ns94jG2TTs1
ElLostvS9LVvaNJhuOMLGTZusEu15qbCkTjqTQ1/CCFKbICEMX9shmyeJzy6DmIymwvhEa0WFRCo
1xAp3kBAFYy/LXKH5jn1RMGLzDdOzQB31vZBM7YlLHRMRaI068fiiFFV8blO+E6jHrSw3iRVdH0y
C2HUoSgQFYSmOf+UHht3Z4PjNpGPNufHNvviaDUuHHIAuNdOGlZ/nCZxB5rExbKNqQq9sUKdHuin
RWS4Gan8tPieFoROjl6vKJxGC10YV+8lYx0jYpRv+DsGy/W9u86WnaSVXp2nsnanW90YlyXEH/MU
oBd597JyME/LaN4ZQ1ncj1V7U1yDJYuq+dkUeiyktKoozQmmj8ymn543UepLyHTpxBSpxkmFErFM
wAa30K2L7IaEhILhPLYj1rwsTuRnNc6nZgVJm6uSadYiTn1uPYrUhDrPMsn7BJ/U4D7XeTk7gZVa
EKaVqr4yYyrnEHZOYYYIfIcpImwk7SK/gwARi6Dm9yhNeyhjVENWdzMt7jxDb9HtKSKArMmes2n1
vqtGPqSFPiHvt1CUH+yOyirmDU5muOEZ2v6wO6/LSNAe22EX1L73aQqlnzE69erQpihN73JayQF5
ZiHmsIOSuZB9ec0pUyaoy74YhLYB0WIPsVsGd+xvpK2p34XhNSUHqPZDkPkaryylvTbq5g6mGtM2
bWqktRud1r1Ik02LMQyxgEV2WtvWP44FNCbRytchz4ddZ5j4VnGY5nNkBD0MctGQYsxKi0uMrkjf
JKhGs91i5lW13etCQGgWra6+GDEY1v1opKemNddd1zrpbVqbcqelvpbHjT+Xy83WzZoeZ3mtQ5Wv
8ykiI2DFCW1xsirsh207kMUjjqrITY2sv34/zaba0QkOoSGq70rYbkjukHnHuNw7p6tUEO/XjFQb
DckiirdGfjFIGhJrq8azXvf4H7hjXHhd8ZAvtTOyEQD+IQLfOiUeObxlinarts+r5eQ3waw9DYsu
slh6YjwK9KpJUQwvZuYSCb6V+c8tX/d6WTcEJI/jD081Sx7Kwre+kPWp/ey3xm9ebLfPqsK9CZT2
QMuxBKFoRONTg6evSJeWBEZb8NH3hi53+TIKNDjKVy+c3P58nPIUKzFnUElbK/8l556uQqnD9omL
MlNfUiOJykqr+kNtSkL2t6abVFYOcUmdpR2C1qo+c6sso0lfhzw0R6P7ubWNQZAB7A7HoopJmqI/
ltpstwRTD1jBbYuzVidsdTkpoW26WxyoonrbFomU0PLkepRbgY9ao+YtOPhaRyBMqhm4qm6zmADH
5vLZcDcZIL6HOnHj43nZRErhSxgSBOpmZ9/cHOecO/aMeKFshLUfCgA2GViLitamt5s7e8j6JSpW
jqswd9s2TNEZTjH/TlpPi3eFjqAeFkWidT1cZZUFyjJDwJN+C61gMtcbZJhdNNV98IdwRUKQU0Vs
+ov7Vcha3lewbexdrqj4VJKxx5qVqFsxbE+BJBj1Y6g86mu7Hw6cBKpuwqDv5s+NfEJjP2P4U57G
TbThXBdapM8aQUiDU/YPFQkev0ovN0VIjBJl6JrazvNkO4LCcvacLun6iot3XdZz3dv2+Mw9ApGx
0rMhTbS2ejKEWbXHKcs3uXMxopl4CK4VS5IO0/irz8m/3CnVXQLV3XhWXqPIXcc31zHaKtLG3H91
TMnJXgxYUnJPjMOl89ryNk2F81UTIuaFkgiid2lXzZTkJAE6uxI/kGlXjxRU9TDcA+Kzi608+BQV
7VFEQfyAeg5K3+pOUzJmHCmxnB0CHq2mXPDTcFKTujPQpJPgxEoQRtd2QtvpXF55aOi8+xtdlfhy
cqsSETWVBXA1BmZuhKDB9Xa9KgpFSkPgRpmmSns30TW6H4scezspyRIl1qeb7B+Q7VwJN3sdywQD
9HoNr2FxDzVjs36XY2w7n0SOps+VUwZ6N6Bsx5uwrn8PRKtXuzYojBcqmGGIRltey6Ss3DdSNndp
nbVfy+r5fWhoQn91Cb+kz5J5E5x0u2zvy6BzqhsBREIVZ7VQf3RL7lLY6sXZoVMLDgWkRy7+sXP1
tyCocohSRqedK5G5e+jV6d2gayJD9ibalybLV7Fbs0k+VKkxfQ2MJ6Nus9LfY9PLXWmsbugFud6w
WhaqWaAi61LpClXTYvRtxn+9Lg/dPCvu9MXq1aOj7CrKDGezwm5zdBmnMHf8ZBJpU5xnPCd7alKP
IrLPR3T36ezTHaWK3MwdGmizT5x0stPdjI/9K2Gdw2OwpbNLhokSe0tyCLy1QaqnR+SCaqSuh80Z
52hgh6hwzLOnQQ8gvfJYZXp5Y3RUNaHbL+a9DDr0m2u6zuNN7lAVhOCA5XJuAmbrBJ1MemyMjXgt
tmmpj4EUWnkYyUym6M3XLS6rLctOOM7QBKlhsRhUK0yP13gbRP7ko3df46UH8L1YtljbsDeUqw6a
1D3iEMy2m875RpN2P2ZFUMRaUJgDQiWr+Jk1ODPi+KynO+pcrrJRddN7YKelFk6z5t4uhW8mUFgp
a4aq0B7WvBq5pQCxuAnXR/dqWDRjkRentgVgWQj7Dus598AkZrwfqvJqKNO0YaW5zZtHXN6JEsQ/
BPQrT7jS5B9VhgMbeJRvhBZNOnfpNQKTBSf7LCSBjvQj31xUXOIleZKdoVPm1G3ims14xNR5uwib
95Av4m7KAa8DjZiolOMgXpp0ze88q7CnvWkAxjxVXWX/zhFDAq/3sqr3QaGV5KL0Xs6gSkqDnqsJ
hrhxM7e59yex4SVQtS7q2HDylib40iyAyZJztS8/pKq709Cz7y5epzn1XgkNtlqoN/PeTv0E+mQa
M8V6IjbuCcO+1yJwfmlzqr+qymNPGv3z0nYMcLThvnH4UXr1oPRsX/sgO35arJeZeu+po9QGz3LO
aVfvHd/XiNXJfkwl9x6K2F7WXxStBCD0D8HYPQ6m8V0bxcmcdS8qizppx+XTzDUBXWQ6ZOn2CKwQ
hNNYffbXYDLdc141tGuhdNr7wW/hddfvzmA/CV27KGJjT22W5ozUoNu5eXupl/HKQL1VAYtsMLZP
p23fkaLpse8JZ1d33RiiOJjCvHZ+9m5p/qrIDOegCwA5huxzMcukbcqTFnSMaALmKJW3RM6ciXAK
xp6hkXldMBOZF7TUoTEidUL5s6878azXQ88chqqT1f6tGN2HhjQf86L9MYx0RM64havbzXTnhFdn
ohyJvu7oc/Z6obeOYDVVynkJmm7rk6ZbZz6C5w529lJuFiyIbThxQd+l68AdZ61TGGzLxekD/LHc
R4Y659ZoDqpxyexl7lE5nFsGPQXoUJxu5b7r9fGgNAmv3Cx2nr7camNzZ1HDp2XhhpsLjgwjGXPY
/KRcrT43XaFTGbQXXVbUJe414sPaduUg5l3Zi+BgFgufZOkuFFwjwc8yzJ1GJfXsu4k+TS/B6t0P
RtDC3stO6Faedc4noAEiaV76yfkNtmWdDICro5K0uQxt+lut7Lc7w13uqLXMsPW8vT8YzNEmPSrc
9DtrbId0hu0T/PrdwOwiUVV5aIUmTmOb3culRdhr3slptR+tCkxCd9Yh7BBmod5pu8OIscqebAAZ
uh0TKm/2rZC+p7s1id47QH54C3Jt13V8QG7/kML1SNiSitJNU5HRezdLVd0NhrMc3Lx4bJGxxDSR
KYuvF6dWc0Yrsa7vHGdZJGHyi+hPOzRtGkGCbfSwrbYuxu09Dc1qmQ5Q8C4Ykz5tdcUYSXbrJSjl
+jXa/gEP5x8ouj5EOx9rZIc3VrlemCb0IQbIjwbVu74RbLJKmM81oQdWZzj7AkTplBs22US1g4fL
uM2sM7ldnMXs9srrbkRby5BriOXE6R1VZj0+8ZgOW0C2x7Wh3nuD8dlXVL+QzFVYdp0XNlqt793R
IKBwMM+NqeaLz0QtnLvyeXDrR6dI32cf94+AG5xqg8GAnn5XjGHKQD+7NZVpKsTE9yq4hubgYfSH
5tjmdkM1UhFCVtFIj4m6pmejWHHeslVfdkxALlPuf1hpf9sazgdpB9gwo2291kVzVAWZCkHt30eI
g1EmtjvfQ62+GuMpc8vpI8hliWJdHPrKPupT74dkh03BhVBCRR9ZuGaaiN7Otf1ISKqzZ87PoLRx
YJD9tBqzr34NgaFutrwMTqIztqexbfWw73LzYch969ndiu0km8zEh1p/DWizktypoKVi3hOTi1Dk
kRpXtVd4NrwSxqqHjVy9xBODt5uhqz6Oab4drS6t2Z6LtptXhv+6OXhfc81AA8wkkR1lUV503DRy
6Z+K1Kh3A2YQsOzyW0+p8pA1vbHziqIJp47hWyGObdk++/X2gHTyOaPOD/u5924lsbXEmiH8piA1
bZwCJ/eM3/OAmNFN41wIGTpEEEDYyxVXnPdslFMfMWdqwkaYxm1PkbL3a4JH9fyWjeuGJZO5EF7S
66BvxaEcRb2vp2yjdSm2WHZenRgCS9V6OnsW04m6FJe50F/W3t3rY9fFNuOzW0Tq/bcGFLjP5mUD
Z65V7A/2STSjQ7z3cmiC+aC85TjWdfqUdfN6yrCmHmKvtA6ZSweZWuX4hsMmI8OtuMP7eV/kdXm2
KjUlgynLkyDM/B2/tJ+2vzkhjuU4GvjTy4bJ9jNQkB7nfVfulD8cl2LB7SUfnwevbqJ8MI9ESYad
IIbEt+rm1RTeEi5z+5Vp2Vc3NrEien1XO8sUB5X6XbJJ2hKILdSqtt4Jm5N2o2uknbSYb9CS8lNL
U7KV5jHbVZk9hEoRx0pX/Ksg08hDMFENxo3DOXIQdvWLBocLXiNNt6/JMMrfFj+NHGN9yeqeDjqb
X1y7c9+hCVg71h4f3h+zJgpkeb46DWzYHf1SznaTL95HKprXmS8UryI+c9+bN8vaHezSPSxlepbp
9m3qMo/qHng/VsIiudNc5uwAIFZH4xwAJTE0t3GeK9tdvxBH6rRNm8Wga+lx5pj6YenzWzE5U+L3
/g8vLd7pTn5b23wprzkWvTndUReukbQcJjqzFcH4T+MmZ2LDz3zy3YmGhwT38zBsn7bNATQXvQfF
styRqHSWlk96DC615mdVEDsKIdBa0l3mT+R5tT3SGgaZognr2Rtje6C/FQtBNBFq4OA6b/MuKp94
mz7dArZvzglyp58sk3bDBMZLsjxo3yq/dc8Bb/mXo6fjp6E5b/o2wrTEQ2H12dVVMV6IVdY0AEcn
FTHYXnBHxdVYewxBUnxrbQDzpFN8BVFapsOPBTnlQ14UO7JI1VFmTeeEm+9tL1g8r0WoiB6fAKQ0
V8zRUnU4vmtWJduLZKqQ8R07W536od22U/Eot35xktkY5mJHJ6Xyx1oznSpyJuCa1ZH+ceDo+F0y
wj/rsyq+TXfK5hDNl1henLKSOieC1+z93hqP5bCpKpwNtTjlmd/Oyy85BjLOEbcjfVcz28rCvJys
G6ZmBDFVJUmuGRmyqfA/1ro+l5hi1tg2cZFW5Cl25hqhsq/gp7Q7syn9ncIwzQqRwXV3mu+c67TR
fgrW2r2BjxqJXyMJLqvcBSpl1ExAL3bdRyDidGdk2i+Om7tms5LKm5x49DME1nm/xLLNoyZNC5sB
QlAmBTE0vxxT5TFbx44XqKBvGMdwCczq0qcF4uw2w8ZwQz3bWXVH/c0KwxEXxnbmAJkMjsZ86Xfu
6ptWnJCwG6ZLs2m1iprCynZlkVZeGXZyg28TNqNVSja3qUeOV267mbFotutsmb51W1l+FZi2yRDc
eTHCvGndZHaryLfTfzDX/l/wGbrv5mkavr8nCA3/H7AYIBH8DYth+x6+PkXxZxID/8s/SAyODokB
OcHVfQDCMqTJ/0VisO3/QiLmwJ6GtoXa4aql/ieJwTb+C6kFUmcdEzMSx65uuv+kMcBvQKJMZXX1
kCAGBtHR/wGN4UpP+t/kmqspPG73kNRMgmsN899YtVuOX+xKRkPiba3Ya32qvTPIq/9DJtxfhKh/
PAYTiqspsoXtFlf8n6kSTSANYwPqS0pc9Q4rKFbiNnSHrrmq19WyfylT4fEymJxRY7Peu0XWkTdr
lJ/uUk1nZoFZEU+NYBDilOy5apIArOl/4hj/mVv1x8eEzsbnsKAZwW69EqD+heAkUBCPZtmYiWPZ
483S5s0Y1luQ3c7T8p3lVXoWPvjOBPXkP3Dq/mL9/s9HM1FEXnLV0f2V9tkUhhKrX5oJdV31qKpx
ep0QbyXCAgzcZo9rtZ3SzzrN6P9yfSLJMx9f7ZmWqnaHxKjk+h8Ivv/D0sANHfcsdFUst7+aSRU5
yicdxnuyDib2UYumlzsiy+qf/7JZ/kms+Vcizf/0mMABd7muv+ua//N33o/GVNvjtCRtXg/MwBjB
Ow7Y///FU9gvKJggLxKx+uentG7HUNjvl0RUWxBVeaftfD39+vuH/Jkf98c7dHHtRonGEoKv/RdC
UNqXyg9KsWKxnVpnjGbXeJVN+2iiQiPqNyV3FUuh5O8f+mcWEg/lBIGEhCxCh1j7bwRE0xqvpOvU
pOFUH13ZivvNNwEugyb7MNsGB/u1rHdjbZEWJlvnx98//d/e3vXpnCB43FEWkfv45+9127inxj4w
ExfbYSdovXs3lfPj3z/kH3q6Px1TsO6v5F1Sr67MU/0v50fWUQ7g4FgkfautsXJydS7cDBurzaoY
XlB6v6fBSlsFmnselJXdbGZtc8ZsVVzN43dgLtNHp6/gGL0OQhxepTIf2UxvWqWOus1LVR2BM5ll
ilKSTMNv5FEkw1nxVzK2DGQOYbrN7nvaSwXVotShQtSjQzVXSJFIx2UkA6gnmXhm+vwyD6tIhsky
b8fBqR6uE9aoyAf3vSzb7aYoAi8i5rX47fW29swMeN3JWcl45TWvUcmhnBS9K7HI8ZpzNRRuZOHI
uHNIQ6NLrr7BqLpvDBppJxaqXBCjFVlc2iYQnNO7emlHhm1L4d3qqgqOVg8ZMpyktf3aMN054iPZ
HXPQjJeR/c+AQ8PTGsa3K8KMb6oO/a4z3me3UJAFm1fpoZBq6VT4N/CLT0Ut2ih3J7hqXnYF5FYG
SF1mUvSOYxf7QBy7oFrlK1YU6xXNDmJtq+w7nS6ASfQot8/MIJ/PHsbx6tKOp2XU2YLMNTW3j5ih
ybfRqtDY9KILIds7TizcZe+7cxbWbcWkc+36A+0cM4GJgHnP1kqiVR0sFrBoKyJXLG95S+6aaw32
jdMt2b7jEA+5pY3DoLXYnhYuzrXKl4fZngFB+KDIevQP2LPbPcR1slGsIG5dbbon3yxgAjS5yaS3
ct/apR6bsHhSmT6ts/aYzdN66HWd8ZO30tO2u02MzWkmPNiWtNqpXjN5TTt7P2jSZAQJBXxabBHl
eAqATDj7aS2XY0EoZaL17fjhzdPeclMj6mZWUJeijIdgAfM7mpV4rWgxx1K/nYVJO868MLOdeyZ2
j4VbbMjKRQdklwX3LkTdQ6vZ5qFpq9u8Le+MpnASiMxyj23HBx7ebdH+nKzqRMTSjyajh8nW6Zjq
zZuDqPXgZ3xjlUsGhFE7MjaBx0KITGvkwAwWUDLw1ckGZ07EcLUpWEa4Vowgna0L22kpSK8wn1pE
DnuIOPo+mIMsLm1UUW6uhek6Pfirk4Y2ZsJxmVsX3S/uxKbMeNDtGu/bpgi7Eiw4NIdivLNTYOTR
CA6jL6x4bsztcdQW85D3Mr1Ph/KLPAU8+tZZns08l0lTZgtp67MWXlklsWyIcanr9cwgqwrB/yiT
u1Hux9a6XXu17+3lfdT1lsCG5g235gyqo3MptuZBA6x4CeDm3JsEIb5LmHUHeokLYFdw39TOGgmy
rcmdGciNGeQvB/e21fL42E5372bLTVOKX+m8pSEJhkNMSznGUnOGCHTqpTXtU+ss1W1a8qUFxocU
ncRfYv2kp1ljrfFplLu9MRqS0Rh0bB+eiTk9TVDYaLywPZS+YmvZdv0TB5kbhiO3Wd/pzLZaAuq3
7lUDSdR8H4hU5VtcVdreVt52Ny7aTy230qhqAmzArMJaLytFH34XqxWxqopw1Vla05Rqu8Udv9KV
yXrt5jcqyD+gD1zadnj1BVwcF58nYhdGNuj1EFydg+mAnhG6U2CUDwuk94Kb0khhELpaYi/rg7FV
B6PfnF2rYY0k1z+2U3W/6K0fmYXlcB7AlMgDDvDRuxmH6aj64qsooKp5s3V0snmzw3r9lL1GAoEN
HtXxittuhnCQDWE5ru9z4N3NNJxJrwIR64OTJrbV2F9urY98DrzAhZ6/NGPxho/Rf6LnUyty5f35
rrpGzFLuXj3O0WL+5a6qcK1mCu11SaBp24rIVHXNTl8k4JhTedo3056sgkE7YFJwCFyJdXYHfsps
qjX7dLdMU/4oRM1aSBcL0WpVt+2XYtLxmRL54+xgbjaJkpN6nvG5+p3ZTCEiQ9M05IVVj+6yH+f1
YxVB/qWJTc+ikRR1iqomS+tdNjvX0Map/sQVkGy1pXGdnw2hrfeiq+isVa0ZS7x5fv3bq7Tyc2aO
g16m9SceXGxdH+t60dLVZx6mp1Is9RdLzrxMmj7c604GLmOi/nd2hGSI+7adWxzJMwLfZarPBUot
7E2OYpTKidYtB/TwfWwuY+Cd8g5Slv8ISruRZTGasjssiLs+c03RhGPCv32quVoyLh1HbA+5bqVz
ovfMOOMWWww/DmzVe+ACCsJNRik2hmN99ZXE3Lf9mdZej6Gj1EwUqkPDYWanU33x7QL7SaZizguq
tQp+qDmV97TGFjeKI0e+TM1f/DCrzOCklfmItsZcFib3tg2DcEx1sin6CUl4iJ2MfLTc1qtjOHU2
JnumB0mXvguso9ZzxqlYdNRnYRaEC2vuAA1nMq1lOhJNqoJksJS7RLUumMl0XWNB/muK8hUvfhPT
01kGZYw/6NXIwcQBIEyzGrQERWq93gYennO7wZnSPcFljhHhO+sxTZztxQXM6oMVF7a5wpPBvOrV
oGd1a+R6afbL8RqZQ0/Lenhycm2DmBmf+EbFw/GOcyCzto7pT+hXVUNxkGMpf5356fClddXVXNtw
qcOpgCu154/8YCRjureixkcxmU2uijt30+ry5DmDn+LyYjejcax82TQiavRlSPGmK9oyluOykjad
meJQSFNuPwJfaldUsk9ftZGZB/wgRF0JJHj7WLi9PcRLZVgLU238jyIwGdtKpnqZX4ZG50huvXR5
UhIfiDjnNujC3lFks3qsg4cetXeFD2lWYzpV5tMUdU4JGW5bRyPphs3M+AIzfYF35Q4c6EhqDYAL
P+tYXeXw5LZiessNQ3twYdK98SOzOSrzovw506x99msFdLj2zj1LHuRNasKZ96vpLW2sZ4W8rFbf
mOG8gfRGxjwQHdK5tvee9SjzYP8EQxlK5YF6c3AK4KUJcjEvAw6cmNXC6ypH9XMUDoebls6wwUYr
V3lSO8ZgsF6l8ygyb3CBjuEYh0IiudtxhHsu3MWseNWA3pnWimEW9JSbPPnwfz+1UY5pvLgmV5gN
k3xlD43aD9Jt+CLQ5i0yqYxe+mELz4pJctZi4Gg4U3nxDLwjl0wz4dRRWp+a0uss7jOVtlGvpnwL
az8Yp1DDjuY8BPoKnqMmG8ZKNvofymqIkmGvwD6evFJe2qxUQ4hPSuncjFMNkmynMyqAobSCt033
iuoWbhD+3XDKbG74zc0Z8/ktZLty1pcDhYn/6TDufMFG1oTyblRYoAhFLuWOY8L5Ua8FRCnZ1l15
AxqycYDNUx2aExR+Rmmr96siEytZtIG8W0KltTu16unrFlSmeyQCHpE3pHBbcclDgj4udgEZe1uy
mWZBLBxEK+tQ7RtjCMj/2Qbm/fifrJdFmeMYgfWkD7034cwz6RKHLdmwZ4Bg0DtG61ANOjQLbduQ
tAtyKpbaNsOuo22MJwMLqHAMhP1kOTLLkxX84n5TxiYuyGcIICpRVN4x5bP9CIMQoYeYm6Lx0Bvq
T0gCVyZzx2TjOXCE/VwpSxMRBhC+iHN/gVnqeL26uP06fAVwikEGM7evQn2dtge6jOItzfKOQEbp
WBfbTkksNDYj+3JZIocakgSIjg+3OApwM4OlH4xDE43Xwwr2hm/0jNWH4Qfsbi9jM15TIxZ6rQEA
R+kFzP5cfeVtp9WQbjTbib3OHOPAbTJ4INoSPDbtZllR5/Ym1xHqtJOquv7BD7T8Z2dr3ZNcaVyi
1G/GzxSpwKEufRsyko7dZ7Q0jpyigd/sXVvyzYy8qeh7eCNV97KaYsoTaVSVCBvFx8CcUnnwkrAC
dm6McUp/mv1if+umi0jVsjR5P/mt9h042lzR8cEijSE/qhu/zbg5m85yPnS4QFPSQ9p4rTn5EbPq
vWwTNB6wqBs/3dpTbQzuxzZn3eOsJjGEFTHi9Amr3zO4hjiMW6YXbPBnV4OryWsE03llUDlWa8o5
piyMvm9A3MqXiqZBAZQtXXbwGI5dkH4VD4Oe99wDkDThLzU6cE1XzgbkQmOGgJlRvmyH0pbVp5WN
yy5TumAHZD4XE/EfcLA9kb8AmWSUVi6pwAlnSFuxRyyjPmDMi7qixDyji8rNB8vYOsZHIZOVLenX
XD2bQmMyjgln+wg97Lqwrr0McutnaI3qcXJni0BXv67v1RQo6g0uVi8kEwYtiHJpm2Ihquorl+TS
RS2SdlLVx2H8USLQuFhFYVvR4GFVBsyaSxGKQF09bAnveTCH0hvDcrnC2wEcC3qYLEVsXC75+tVJ
Ikv43bbydZITvcziTdzomiZtpM9SVv1NA5kif3brCn7bXOTvWg3mH2aFJm9rb66cW6X7/V3JsOJx
WBpkw6aZQgfGfmLOo2q2q3RXS0h60bRUbR+hlfKfuC5gOZV+NlqR5jEE2wlXTRBptXkMPd1L09Aw
u+JzWRTczAbNhP9KYyTGOPWXbXsZU8tsDo4Ys6OnjPSdoOqixEnfz5Yo54JcE6aVEF4KB9h0novJ
ffX92fYVb6chIdgv5BoSoK0YQSzeMO4mw0yxrre5qWvwyAfc4Us/8Sgg5hAYYmpjs58kS5oi7saS
Qa8lol37d6ibItitODEE506NmwbjBHeQELTnSi9KPfM8Yn/lxMiYcPivsTiudhZ/cUNcmm2RKgtY
DAEzpS8QKv8mmI+LUP03e2eyHLmSZNl/6T1SMA9bAD5zCgbnDSQYJDEDBhgMg319HX9V0lKVIi0t
ve9NLjLfS5LugJnq1XuPtqRs474omIL61HNYgY0RX2ck3eYb/zYHiF3jIr1WL3jVc+Yk9y4RGhVj
/Bz/a4jxPzKZ/12O/Gdvzr+X704AWdUkKWgT7vufihaZ55WwZ45L0fW6J9vNI0zwXgkvMSDeBtXD
tZ6E11o3FSky4kHTuFOtUAMu85nXpYlkeBrgBp3YAs0WR4+ZE3YAabKHujJW66sqwzX9Rx/7/4OX
/3Vd+/5/nrzcbn+69s/43/Om13/hP+cu7EX715V8GQaIyyYxdaTJ/wyPRva/iGzySF63mbnwCJBU
/2vuYof/AmJCu3DFa/0zk/nfc5foXxGkXe8aR7U41dno8f8yd/k3Mj4MJJRiVm3BIYCEAE3j30L0
hac6KE29f8TI7ehUW0mJzalI7eD/xiQlEf9vKi1I6n9UYggBEJoJ7v+b+s1QJmI40zFaz/Uw30ib
Ncd7w55xU7Z6bO+RZxxrrxp788+o/lO+awz2cadhobGs2SXrpoMcAg6qjrAftyIYX12q7C2pstn7
ay7u+LZui2ieNWopNJ7xmqIBeCNlPM7Eu/eMDVonHYTblKmeFfV04BaBSmxCHTNefDF2B7XZHqpl
TQAwHTCmouEFAz9S8x0iZs791RznWoe2n5f9NmxuzZh0oihfs9ruWHfZamwwXR8FKXjvvovruslu
XH6ZP23hcL8Zo0D66ZfN+OY3Jtxlg3D73Uzd8l3iDfbJLYnwhE9zyg78VOtmbWgAKJ3d/I81NSDb
t9pvadA9ps9Sb4VKdYQ+ydlFI3xtJcwFr2fQgk11lfuXbXLRO0W9MuPaXWzubtOhxFSMeO/HVVzN
LmibQdzynQMzEiJ/Jz98zVvZCHfk30ZCfZIUTp9UQze/ijIbuM3twn/ieidm1oRsF8R1lo/PxDPk
i73Vw0+xNiM0Bu0wMkIdxkLamx6/UuFaGv/XjKe9Q2jScRCsHo2SKdZPQwUsNWydzLFiZCmKzUW1
/X1fLqyssSBI+gjm5Gziph1Z1m77Vn3xa1ETZAVCvSUExNqvwXFpjHERaSs2QyneCMR2T14/KIfr
NxzyxA+r6hYCWZnfzwFmAYwUGdHZMDe9L4p1Fi5uVaA+5TiYb54phodtA2pBHyzWIpGNHBS74lb1
EzC/s+jJlwhVS27liX5bLudQZb532tikt357g3V1CDEK+Vnnyjo1pd+Lo7StxkgmL5goKBZ7+9bL
1swxul5NmJccTnZu59G/ZM6se4pNNgzutjWCRMKfSZXKtbrBYZnXULAJqcJpVpS+edrA/v6VFsCN
mGqYBQZtFhXRfiqknJIeGZjUVg4OJ3Exys0xlETnfsgtUOTCMNWjH6rqbRoru2XRtFG9+li2wl02
Y9SJvVaG1KsCp0YsipZUMP5Mfq5t+U2TbBkJwIOdQ214qH2ye7G3iAqWvmcpcasDBgFsTaTb6dyB
yUQ5hR7OuVKsj5scRB8zbKmp4fy2I2gX+rxsURP8DSrTtnbB7PDiKtNgvSk+VTLXSz+HKGwrgm4i
Kkgr8ShJnvEzycDtKrbblOnktMunMzfb+7C2Bg2/NRW4XLYRmzKlz6LipVzKgLvcNr96xy5ugxCn
7da0q5v6Tc/GcMsIxJz2Kve9XTPSTJPptlBIOQYm487wpbrzCzYzsrvJnEUqsx6j7OK7HBt4DaM5
aXWXHWzH2d7zsd8CYhRB9k9+mBaziRY/Zk9O/5HJq5mCS77BmmcyKdEifMVxSavZBTKkxh496yZH
Xj0Lw5meotadwtTpslIzuhkM3OCdZzxPS72gLuQV7reVBi2P10nPd2a4Fs1um2z5JddIsIic442i
vjb1W1bX1DTBRognjdbFeAaluGaHqCgEpbhvj0Uy0m3oPScnW4hGnsg19ctmfuXH8pnSs/YiJfdY
HBRf5rb3zahskt5WiFshuelfOceN8TwXPQXm1YKUkySQXbsLcVDfU21VOhmBR5Jab1vKxCLI1C8P
JWlIXKE3UjDCckl6ZiWmTOK0CNpB53HebuYMfMjzFSYsc0NKTenSy+eQbColthTTJ5GDto9NYfik
TUdJdpgBi+zZZYPuWBSB+CQMwXM9+YhAu6LtLRx4gzSx9S8R8wM1Sa6ZvBJWc3WyckgX9ux96Dpj
q+HkqOq2DVbeQfiR1aFahGvuh3KOmpMtfDEnQWjpv+Es+4dua5FgkbmNhjMZ9SSdOdP0PnQQNPcl
Lkh/z4rLOopp1gp5qlmBgbiXX/PPcrBRMBx87KzFI9F3bO1lfXW1O+KsZoL9HnTo8WmFXC2T0eRZ
iJ1s5eAGHuK52LtNCyjVzJMRFz0465TPtH0MfWBDacuxa8eMMmmnRG5VCIerV3zUayTfyrajLZ4K
37u6adf5Pt8qPLzMQew/usxbTN+hNxEEm6AnExko5h/XCyRxvnD1GMRNqj35nts455JBUHTp+O4Y
Y63kpnYe0unN1DuVxbuXT4QeERXKeGWJcLD3WXxFV9jnzS5AEhEI6xaiRqhCl50CWrr2PtM+W7J8
Q6DqZITEglQS2VhiXbXN74z16eXOhxjjMFrpPX1eiABkiVa2+dgbNX2F3+dccmRz65tVcHKmxBRp
oOlesipxOfatWE+d/8vpIxvdwF3a9zxwpz99N9jzpVtyqY6LGEJFnQR4dcdUj2PNIHSR8PKY5S7s
++rFBMQHTgBJaYMi4efGvYs2tp370u+CxG6yIkuQoYzPfO2mIp2WrA2JZEtBfBeyltpxNYxXwwOz
Fw7oeqcJj997VEbmCechkgq7l0d/RxQWqzbLebIf3y/JjUWeXo5uPUZ8f40afjN5zmfG/ZKZ32BE
FDzMrjyGGQut8EH3yywp+3LSJ4FemL050ia7m69bwy3DyJ2MlB3Ol2Gyws8ZSx73coSPspJOe846
N8ANV5eXzTUIj1lkn3BAD3r7Njp7e+5rjmOzF5/+5F4KY7ydpO1t8Uxmd0y2Phzfu1YY73KysC1j
hy3lSAS4XZBBq+JUk/lOVDnuuw2UgdtfqSPdegijMTqGojmhq0xn5ZcD+Cel+V+heJrfno8uk11P
W+Kw0kZdz/sgrtmC6qa2k9c/mjxBohpklwUWNqmtxkibLgMWpbRGbJ65mnmNDOXdWOSPmmMx9lzK
PgKWkehJBwmHvQ9UOTiCmnyoZ3pdkk/BDkYZK9yG9t4QgQngY8LA6jsPLVYeg9+QEihWSGyEocMC
U9w1mR0WgNzbYGJFBWP7/tSylSlmmTDnHMqs/+hqq34RAS0fxcpoJ5bPuAIPOrYBlrHEejb0bq2u
KRWMx4kdldYn4A8vqYRYnZ3OInHcLJVnRJv997DtONSNXda6XBQ2PpS4Z9zPw8W01B8sPp7O3W96
ILaxBIQgnbUoEA7s19YAgCAZIeL312b2tpDI3q1BcCILM6/HlsBfFdee6X4TuGjvBjcvjxYyRpBg
lb9+tdy3KWHj7DZY6jFxFA5qWboWgyWS4reaeZkmJkGkxc/z6GNi/DsEBnCOmQt1zMq7IWNSwSwu
u/NYc5KY7XRgGIVzoWLbAnOeWh0VadxDzbSdiKfBh1ROeh9I0f3S9WQc+xymxtg8GK3+iNDcfg8q
ry8KdBcPP3aCshweCW45I5VgPb+jvdagu4JqP5I9ZFzaDcchEPws4en+tXc1L1o9pCz0xVUrZGu/
yFFPNjWRmm6xbxi3jN7qJ0c7N4i6mn8waM9KMSnkDO13lhpesqU5KazDvzTdXrQfO78/bWZlHIRb
pyzn0qnqjZGdgMaa4OrY4W24m9yOB0pTm6wzB6+jpTiOpdeTpPB+KmXO8YgL4HGR1gcFPKEgvDLb
kd5kBk6S+fsl7/joMc5P6MGzybQrUM+r2Ta/RNRT3dUi2oMwy46TwSGgrEH8eBPwGXfExtmb2ZxK
nBHD0WwpIZiZcJoOIePffkbLydscdgEZFo7gOmGfWVHFtAfLsW+HHRrb59hJzpfcCK6J3oOpPfKT
I8WoKancK11Oh6HjeMDvBfjFIx5V6Hu27YmkqAP3gmL+WEbjL/jqOW5lx2Xa0Fl3/tYaB3aCHzi4
X52oPHf5+CUBWWiiWBg0OrErsUgdjLnau5tqzluxPeHne1lHQ14sZoux6W87Ikrv0WCfeodElGt/
EpLwyYHWrE8lacFTMpDt2EK/SCMRUKgM3g/cmTDZ1hCXr4drZeIJvN0MfnLoLsvezvzsEX8IzUfA
kDUT1tW9H5Ju6YNlJY1YBEnDlU5Ww1DdDdWdfRL+1u2Xprdie6n3s9u+tI1YTrNfgCNRm5kMGnvN
OE63lpyduMs1IuKEcS7GiuseSrZrJYx6P1mL81qCT4CWU4/3HEkfRTA/+cqa1iQvKslqybJzkNi8
LL8FxcCASXq4cShHMe82gomoqxOGgU9DV/9WIniYSutXN658VrQpcqeGNrsrA/9hCBtjP9kVpRZn
Ac+bAx+UQJG3gyIQAfboPmQrL4Ep+axrXq+oNF8dSQR4tTOdBKvbXAxrmT4QQr7KIBoPysUnQstu
/qF0uOHdyeLFy99Dwzjm0fzQ+wSRczkx3OEm82BVNZBKRtsjSU+ii2Zszl8Dl8UDbpC/RTnLDsSQ
OcfQrpZ9aRnRH0UcooX6VCk7DpBaTw3snmt/QNJG1X7A39VNr60kLWtatMBOuGep4zcuALtIgmKU
qd8bJyVcsuP2kJCKf6Dgy9MuGJNR9CoJgonGywoOvJlYuB33lo3GYHhK98SiV+MMUv2bqXwVlzX/
ldf65m6sQlR51b9pCBMVExcCsgT6MuvdtorgmdDgeVj608qmh12jjJXagToJxPA67cFpRKlDcH5n
mBPcrBkoltc1TDwy/zCNfOVkVA5L4cOgX2JYopdO+Bcs/+/Zus43eeD/na52fXP5Ana4XQYx3Yf2
MhOYWaIImIoFxk9XtwOk0cRX655+gYxNeLQYwCWlXQc35BDLOzt3DqB+QeFoxvcEgMJ76m105YDS
loUlb3bHH+UvzbgLS+hStdk8bkHuchXV7ptDcUax1xyzzXwiifhLb/15HA0+yX6wSfmOA/uk5JwC
Pf3JAZvVlmBdjIl4zlUmitRbNtrxfD2W7BOIm3Kk2fPd9Wg5LYtd3aoihCqWm9VpnLTT1us2qWJH
vWZRvxps046jtpHHlufUq3tLxlEULR82/uBE+gp4UU6/4/VqPhVOJTPATjl7WVCTGPfrgcxUY3Y3
bbG0b5XI84+8mDdyb7J+52lSb0oGA8Sn8oE0VqI62dJZtNGdZrg5uwLChMz1zCHODkZE7TejMtt5
v019BapmpKxmGmP+aor5CwtU2kamjonRkN7JKPJ9zP2Dw3IBZ/oU2meriGXcim6aUmgg/ZsovF9q
ceoXHuAb4hvGU0Q69kb4K2y3qNZvJZG7b1s7PBKY4FzUhF9EvuJIsqsAw9LQY6JBf99Xq2N+18p3
T0tj8fpO9zCQUyfUzHyUFb5rRv1HMJnwoKpIcv4Pe+JN01sED9Gji/CHcx+Jd8L9BxZkVJehn29m
LNW1zn9PVcWfn4F+UAIAqz8eQAZ9ZmP3sM76pqrVq9tZ/QOMAe/NX90iVWb7ajXDk2OCWVgHXaQt
Pciw+OWtB+2DoMkSK5gpcVuqb5g809lAb7EMfG++OC+W+1Yb02G2Xe/gORsySS+TxvJ4WmXP9FPa
Ysf+gvp+UaHxHOnizmhbPw2RmHAOjB4pfxIyMRTejaQZccMOLOfKQwK/wTba8+zhdrGYwdM01i0z
seydmruOp6L85bATIrZV8WparGVwe0ap41TfDmxJG0N1NCxGm3SqIpnJlU9FNd1lavloB+MblZZw
ssQJEC6Ua11WMHeHgskHFpbccnP3mRfDsPdVfQsTgpC4wTYnrF48ewuEBBBw45MMl6UHlgRBoqST
wg4T/tQL+6ejTmZAgsri7AVtwau5sDgQdQYJz2LWEonhhj70D9dmECtpfHDfdYkn+dH8Na59Y/Kz
4fqIYMcywPsJTEScdXMLYa4pnVgLRJ0wi+66aNgOntIXtjVbdOkMNXjlj1HX93v2HV+PgzEvLovv
c6sZLH8ay5QC66kOyiYCMYUd4bJUWj+ydPw0gxyfCZxFZeI563fgD8seHHSVspP9LhuJGU7uhBNs
hbI2ZRBgRhGkljcnddsfW82npgkmPKLudYe583QK+gsjbTE8LLZy4PONpJ7HYDCOgeEG4EXwK3Aw
wJmp3NreBz0NkwC/za/f6V3RO7uWiWbKRjjvSWgOKPB6VuJGYEGwGOk0LHMzSuSm+1tTQPHx5t/1
RuRmXQ89RKfe8bfviCYlkUThW+DhyG85Unc8tuAK+aP49T30ZSLC4M04EPZ4GTwqrAWlK12Q15ED
uw35i+VV1cc2gO4CKKi5rvADxNUyDkdD4aPK8EbFri1VOpge3EViWmffyc8iD2jLC/1jdtvJshEN
lXvYoulVItPdenVuPOtFH61lfJnd+W9v9rso4yS9to2cSoRqcSNc4ZEh38kO8NLT6IWPJE7Cep9Z
w4qwN+c5M3mcFYVQH3O4oaoZNRrEStj1oPLogpeQVmli5S19HPgOmDwZ8296E9PIEiwmc1raPgy1
UF/6bvnpa9bX9GGTuP26nRQODByG03dnCZmsS/3EvPhA7BnfRPG5zpaOl0kcccToP5tNOdVW13vb
qn+p60TS2IQ+Ew18Jlt7GjH71bAsYoxzdjJLK11qxEqjGEy04rJ7WljWnTTUg65wUebrNw4H9Lrc
euOb3HZ2YAFxXBmV02iuDg4CfAXI2+HiIgFUB3uSl1UhHAxVhQNtctCnchiSSYgbhsas05fILpxz
reCFDd34QwzMI5Js2m9N/s+hl88j8U0XMXQrP+jSzB32gzkut+2mXeQbbrEtjeaCOWdThMBFxHLb
cauMyxIQ1I0u0UbzwF9f7Am28Oot/r1GNvjdj9tFeYF1J7OwAGVlqXvoBb8d1j3G4dD3SckIP1fc
5R0ICZMztRj8B2TC+5LkYFyWa3e4bkl6yQLzR1VgzzzMO5t5vwFyBi8nXoaekBgHsA07QL06Iqpo
NdvXIJyDE9tAmNXjfGJEAU1rxG6/RPUbOXiafDompuyYPHNwCD5fhxP1y3MwC6Qqxm+xrllXnEfy
uHE/4Bux6bJt/HSWUT8CfpJPNBID9ghtHa18k3sIeb+G2Q0voVoGQBDWWQ1V89x6bv8lR+fKHGvh
lnVFvS+joac3xA8UFf4frucu7aqQWsbst3bfi0BieazuXZwUjGdNh3wOp2AremKVDdDmCRXdG+6N
jIJqb9fRV2g2M12qcWQVdn63mKOFbBpFu5b5SdI2pAAiS/eHwtbWbrCYU2RGbu1YXjKdg2odDoiT
5EjbZbdobJvQqss0CpevDfb0jb8SlkHSzAtik9NHKwZBQD8K8edNaj7UMpsPyAQillt2DoLm2/Gb
l444dhSNn+vVCTz4Ur4MixkAJwzpYnaesEEguDKETNRljrkrBoghBlUHFl6cjlhmpnp7pYXAKMzS
J3KpObWmZ6yGxnBghC0EMELwKJH0elzpn5tpOjihWTu89sBGFzVsvxeFzyyxPM+9ILAgzUWN6N5c
n547E+bwV0P/eq5sEDRA7HpztzmUfwutFbgHvZxGml2eok0ArTP1tdKvGdtNV7sH959KxDLWB4By
v/uwi9jCW/zZaodYPaAVoKPEahdS+oyKrjuA5c7HAn1LbBIP+iC4mccCYBBe1pLnrNM3LrdmukmK
zdEbmx9bh28VS6mAkTiEKpX+gn7Ca7U6iVNgfdFgoZ8wFYI4MGV5LKrA2uVaTmeXFWGwubbpCwOT
dxgLZD5A69NjLvSU6q5b7lbXINS5hlhlp5aUJa5JnJZ590oSP5FW+Rnl4YhtXR5yy9qBgWaEuxr+
nVeN1nFQPLSzkXUnCzNEbLE1yNttnSVRWP3C28/ACn6LWrrv1ojXYSn/bF3+C6NOBHeH7Gwn2QZq
ZthCGZFeXDQyNtiWP7gpVCqy5S8ku0/T5nklWvHb0UafimBtn3KZ5R+ZVTwxHrz3yPk2VeMD69gU
3kE97bxqeGFIyBdpaPIBzv0MujLJ5wFDj8rs175zXhHeZIq++VdrzGORlgcfG1QTl0P4p6hI7xJP
4RdsWSTqrVd/77pxP4JUQVjz61trYepnFRoVZ1AffrcOO0KIn21tqW9TCG9IlFt4p26x/oRlVvPy
9hQT5cY/DpXK9ztap6i4yYHLnWVbla+9x/iuqh5HpoDpWOAbgXBgsHu2GCh/XVzvDi8oJhRQV8nk
G3fdPJHSNbsL/Kw9GDzgWSihrbl3Vf2gton9o6tCTCw16NHVOZu+anarubC7Gf1O8hmdKPxOs/Tv
h3aEMzKytiAe+nJ9WSbwBR6mXexCxMpb6ItJFw5otJuL4RZLMod7HuzZjnUZiNddLfY/a1U8GpbN
MGBw99B+qNry8JFO3ovJFLZc5X4BlakNL1ZvHNbIOfWsfxjqvM8gj7niHMlyrBLWcT0peKWxOZWn
vFCqjlsYR7tmdX+VV/pCoY9A9YZrmIFRjXbW87q0zo65TrCrVY3OBXQFFpnhPLL6EY7AvCzbR8NA
+s4lnG4y0IrZL+KwNq3+bCmpmS4sLyQS2r2JD/dr8RyGXFGAo1NjATubweCcZNQ9FN588iOjwp7b
22+4c6s068wurc1QUwQJaHrxiCf+iPNi3NeBX7w7uShukRGXx06MdH8ZNRpirm17h47X+5HfVX3B
57LOxTh4e6cI7DIZQ9l9AhkywpithBQyPrPCbod1mBF7uE0RbYqgLBmChdlAtg0zoWydBemgzfHb
tOqO0NF47eFxqZXAdfElNwIm6gRe+sAbup63rW/uDJtpNbcxspx0XYoiVybslbrGDqR0f/BQ5ymi
wx+b3i0tLde80zUs4lTURvA04YpnWWhmOYealcm/YDSW3CO+dD+dscRuFoC2+xtJIkWM2VBwWl7A
zvUlEO3ASAaS5WnfuTfCXY3LVHZ/J41DWzozQJLep/XwqDnDsh1+a7t6ZVkAQ/gmKHZ25B0ZBHJ7
OjkFq9m2vxUeWspXMjkN2RVYHJ14ztH23w0AJW9gO9714mq0rBZedaRs79y1miKucFfO/rnasBD4
lccKZA2UjboL20EMs2JiMtUYs7nHVJ6996ucX+QGfWvNovFtaNd54m0RJWMXIx8Yebjuo9HbiDQ2
g+kgBYMyF4x0qvAjqIk7pLgx9ROfCsfNOqOmb8VIWWuJUi9JP/vd+zC4yIZzBgpRgj9LfLcf/7LZ
Ch+BXiGreTihTf7vzCvyTTMvtIu8P+LMRXmEyOthtfWMJjWbqPwqzLUMOdb8IMmz9c6TythNnmUl
rUM2DnKO+8rMCUuo3F67Ubb3YMS4P+RSciI6zs1c5Y2ZGOAx+66ZHJyRjfcG7KP2dpaUTFxW/STy
tdgPgTmkU+Ex+c64yd4jwlpgPVX+oPzxJcs6jpKRIbCxg/pU3pLrYWOTXS/e0YRtfqjhe8TTAGrN
t2frtsui3IqXTa5YRsGMn+AD9FTyZApXf8kuzgbmql1YTmfTh90Oi943bAZNJNnNk8vu3M/KKtEy
CELeGFMwIMDW2RM2EvexqLeCdJM/DLcW5pSzXzP9kQS44JR0MYd1ebRrzZObW+o5aITF/H0A5s7t
tiMp91kp6zgu5g/2PpU6Rv6rmM0RQW9VjISKkGyjZ4iPcVWU6pt/1SbagF6zUfnvUPIGUaGwqd2z
zd+1FUGOxZUp32uj3+KmkxdRbvadzRv67UR+/katH9YndrtKPoGiPYBtNm4kIL5DvoRUo15bAm3N
/KV/9plEpB3ZjZPdGSdUKnAZVxtoMIURc3bYmxHIz7tR4yyyGZh5U3tjGIzFCHiEmCeV7r+dSRkJ
I/T5CH0JPn2DOukMnrrQns+J1UR4BjJm3f5U7AmQb8818C4gGgvo02xt2E2iyyv63S3uwyBc/lY2
YyyvYDI0Rtm1YccCmhtCfQ5Q9yFKOMsra4idH2OQawIZsXjL52Z9RZWvvpRtQlyuhkAnsrDWJ9wx
3rli0xzYI10VL9A91uMaVDVv3xoeFA/Ic1i68Mm9URoJ/h2I52xDIRFUXNmWS1ayvilALnhQdWeg
rNZMpivaRTQHI2Us/0GDPBLkBMD8uA5WjS+h/Olql++rCwp/VzkZyEyH8IGzEhbAOl4nClrITycs
9WfemuJIvAL/JMuW7qrFqpJsu0KypycD/MktG5UnUP0b1CuytCSCNOwh7ErrxkCdSHxcyqnaacsj
iMl/GncKd8JThHPn2XBLBq7GttqQuLqVu0Bb+JYyF6SLWouWIXNmvwCFrbBg2aYEeTXb9b1hlRvv
PQaIC8UNuyVX2IFLUmrNddWSmabjJHZ0Nt3Fe/d1dB1XjY1D71DU5zXT4JXxt4bAMhv8XBD3IijG
m2Y+WNtNwVrDSfweZU/LFa6Rr+PchNvN5HgyUj/odDrlmEivWw6QR23dFXuPPt33ya/iTSDx4UiH
6tWXn41Yl/uit8gyZLwSEBNIITl9tfMrfFO1s4R/rWqeL2yLgeRFPIoR69Ku8PTtD8gnCNEDrHbb
zl/NZZtuxww1IlfhAx4KgHtQr8GijsZmsU8BWzh/j452OWjqm1pSgF/NGIweKnzMlW/3uEfW5cQ2
CXmCzvVGyzbCRVqQH9ySq3v0z4JABkehrWGHAgXL6seqrIezfcWm+pYPNrp17zERpdtYX1F9hu+m
NV4eTPFB/2iaqHe2X2c0sj54Gk7ncAFJ0UPM82VI+hEEF7lb2ikLLTcZoX3uPGzMqYPGAeat+ZAC
pwkRDewttGwvjCDkITN1+JOFkcAC1GPOw7PcmeDnod/+Keh8EFHCxr2RYfEE8ZAECJRKiKUZNoar
3kN4sMlQu/E8Mx+ZhXdhzNoeFZJZha8jWFMW8Jh7ak9qQGwmV5QaYCJvAM67Riv11bI6Ne0yDrQn
I5NEfdsR68B0dQoNVflg4lw6jJtq/wxRX776/mC8WjgkXCD4Onpn3guh0/XL61lhRi9ouLRD9jjf
FVMOKY0sD52wNblWgUaGr6PMFucsw8Z6LVa7ePS63mUzHWktskbS+ELiHC+5Vfv3oNS+SAY8lwAL
fKuwvusOtxHGdD8dZgDok0mGqLIkmQ29g21ipz6uMrG3mGhh+3Dqz4UxJgFPHhTfeaQfvUyqutkw
fbzIvgsqINmAaehIt9QL5VfuRr8FsvlJtxEFWFncEUa9IDV9jU5GckzJL8ciV1tOgtsNfjd7FPHu
MSQD7Esg3gXteGANzRvFWfCoCYCCUrMUF1+bzmMH/zHYboxOs2Glyp5EVw87VuCxmlKSGPUcGe6E
misONMlD6qjIImjvAtGpvOqzzswG2J/xrlvnp+XiOtWLSXaKnBwl39PmROpe1FV/YfPSOQQYGmeB
dVpka8Xldd9hSAYpU95d2W3Da7B5F8OhJlQr6xmAkeGkaGPfKTDJYTvOEh9CHjYhhpH0gexiuKEZ
JXk71huKCVIyQsDqzmdvsZh7cmwdvYjBRCTqm+0as1nX9nFbi99dodd06qOD2cB8THLJfDXO3HIh
LAcG/8/qLvqhLtVdaNb33OndVw1P+52DBf+MNNfqcUEyPYFaEb88UfMb26QdevR2kjvk7ziDLPiq
P6p2yuABR0fVHtDU7ctYN1w76GrGos91l5m0ILwVMWSV7kV5DrC1sTEg/Lt5w/Kb8Uf2XrH3s9Yg
JWA2Dulwz0biHQg735dBL9Me/eoN0053769wAmNzISyzU8ifmoUhds8taND08pKb3u00ROPOptK7
IzxWPw02gfuELoHztx1abMLD6qw7XJfgzwZjuLASJC3xpxr9myOIuAwewOlipTMR9BCEWh8msdx1
BWvZB5VIobAECmfdboXZeud8CUbW3ggW0KRDZI1LYoOiQIiARSbBfF3vswIGwoQAUBFXYcVYsB44
VBlf5U02/y2NlYYLhqZTfgr0eZZzcI5wwuuGueOPMFhZfSrpLujpZm3OD14RTGNaZ454HqJhZQ0w
CxE/HNH2v6OlnJ6nVZANyedCO+C2bL4H+H1huAuteRx2S990v+RM+j21BBtMvqKpLZrrkeuX/8He
mSzHjWRd+lXKag8Z4HAHHIvuBWPkGKQ4aNjASInCPM94+v4gZWWJoYGtXHWb/WW5KkmBQABwXL/3
nO+cYwaU0anAG9afRgk6iK1JCIF/mjelMDdeMbGrYA/Wk74RjxOxJnXRWyc1thFvM5UlGQgO2s58
a0SOsLcBAXPFZd7IBUoAWVWc9mOG+xbwdJ5f2iOQ4lXat/Qsx9oK9QPCMGJKUV7zqq9kwSWp6ukO
ySAjjbCdHeIqQvD2zxlvJt6XBmM32mFmErpbt58tmpyOyLbOVAi9rqNe6XOVwXbHuqPd/uOMxYUc
+iRNb1uhu1vMZYz5dc1rlncNQ/61ZNdtnTvQWaYN8nZh34X1qKY14ghN5E4FhXE1BUyM9uCGLO+G
FkXLnoIuvbO2wxbpHCYvHgsDzbiCBG4VCk9LDu4y0gHI1sg21ANSzJSXYL5oJBPfMouV66PvXNf0
AMlb8gmMZ6gn2bXYgSkUzsnO++Ag7Ykuk4AtDd9YZp/tIawu3cYKTcSuhhy2XVDQeO+Iev1C0MVg
oKrQyXVh0hzlMZ1tZ59gJOOWmyfsBGQplumZV9dfOwYJSoqpnBQ73gTyOEg2ZGLbiSCJYB+ZZdBi
sWN/vs/C2p3g4tDRWo1WYlaHscqsd0tyGlNigMbNrsCNRdujy1JjJ1N4CituIg9yncUCu0vNNnNX
1G+ISu3IwpqdDZNojHUeFcgdvC7rUCRFYIJJ65vb6EsJU69au62NbIvM0sG5i4u4ok1q2dFFWnbC
OVHcBgI+amkrqLMVnrjBnhbYSjJnxGPOMinXJTs355AzQDAOaYSPF3YzRNMNyNUWHgUadL2rBpmo
PYLXMc1XBDk08X4gV8xnaUBBTLPPYvSFLdB719q9W10FxI4V51EVVLyZUR9K+Lt4A84Rjg5Enywx
l2cxBe/7iVk3HTpSE1AHMtcSdATShEicKKqJJ04cFeykSwTVyax6w/rsZcrFMmZndSwv46YO6nf2
zDb7Q1uavY/yqA4ufDzL0Snyxnm8pQAoqMZjfGbZuiV4iMrNRQ++DmTm4JFF6TZuDd6ZYtfzk8VX
Dt5Fbl7Dap3T3nfa8qKAo/dUDp1lbVvEThKOYm2U66RAEvcOyWsWXDoFIx5erwjRVlSnWEDKGDvq
mjZ18CH0UDIjgGQqfs9tNtwQ3UTUV1+WyUx2NrreqxhX3nThsEEdWE6T4CONk5zQicIDFmO3hful
19Yo3+m6dkuKrCotbsKKZKPTxKzNpaeNJPMQYsNg90YMoH2JZhY1H2PBwLbAtNNmT0+LWFbyFoki
eEQYt/a0yquyQbZZECyEmRXo/UmP6Qf3mI1e9pCGrA00iQvVvSvT3MZSFwViPKtTJ53ewjkx6N8L
po8UhyPqXVo7jCHeT87U+/cl0rdhH8OQTy8hlaBWUdMIvRjmFvcibsVZ7sbMEXiiq8DTKwuH32ei
QPtx3ZgVE3JjAPW6SiPdwAStSzmsaVcPN4ijx3oTh5F31QeyGa9oUhPqeAJgCW0e0Qr6uYd8UJxb
RtzcIeVmeMZvSQFjmI5JhRBEvncz9POY7txZobZ0FKXIivSjOtzRTkomYDVhB/3XrthKIcFvH8dO
s0VQziJChRrbI/lBPwWZMfARlXlVqx5KiqRgP5pG69Aod02PhLXalZsex0a/VyUsQQpxi5e0QMMP
exg4MDcIr1wHk3o9fQjRuMIpC83ERvoIBHGHGHnstqqoQ1z7I7E7295vQY42hsJ+KfAc0OJgWPzM
/hQVVN6NLdZJryREzSYx/hNWe7RfCQwCby3bUd97htddFsJCSpmmlVVdTR0kt1Pu4yTatk3hPEqF
p3FjxRDUqPUIgdyXbKU/8TONELK7RD8Vkx19ku5QIBeWhoJhZkqeZY41H7yoacCcDPawAVQdpQcC
DLJpQ+u76y4ROREeNBIlNaxQSwr7LRU5q+q/Fw/b/7j5/i1MPHi/tvPdPhK1+K/r6Lkm6fIx//yv
y6jqntOXgZJfP+Obw89QzhsTqqLNFQYMBk8NI983i9/yR5heyOnGCaQcgeHtP2RF9421YMRMqT1l
EiULnuUvsqJ03rjKdKXraNNx+OfiTxx++HZfgGDUguRR2O04CHZCwHPipZNUGp0dRvA1dhRqzd6F
3sQxt1WTXbgRowRpzybV50TvnicUjdvbNiG1Mfc1EZHxLkz5k66ewr2KUf63lv1RDRH2MZN9DfE3
wICyc5nNZ9ib6cybt12RfhyYhjEUX03KPe8c44w11Vz3JuigaKR1FIvTwZMPGlcClcjYbgTiN3QH
D55VehRf80McqISxT1iyHgZPmI+obdyZXBiJALC3YfdazTNBd+iZseVvql4bm8TE92pJ64YTvrJl
/jEyxb5QkH1i3wecjXMZPR+iHAlPJc1nMBh0Ei/naWZUkSaXNdIiwPED3yCKv2j2fKSJ1/ZJoKr3
aZl99Ipsk1v+WdvZ2MNj/2zq3a0VcvisTZ5MVXssenaAiR/V6devFTVokOj47tI+L8G/Bqwbh7G0
r+dZJ5teFx+Hybki7gNEQksz2Nd3geSbzCZFPsFbOVYp8wFtU3ktK1+zf8ZFMg6M8ITbrTs3/uyP
Qbwqkqc6I2SNGBaqkrK7koVFx9NYu8nwkVXzoSGIHb0hDnLiop6G2T2d8RjS0avLzZQisSX386qZ
IV6FNXOkHKW0N7+bAfsu1n2QrXhKmNPfdG15TTnWEGfD+ST0BVYDzbSdmGk6auuCrmoLVWUFzara
Zq5+3zIQK9Ku36a9Y3Cn0Hw2ZnM1yg8uamV3MAhVSSmi7CJ6oicxnWsjLYEfC2PjYaw8C4uK+RQ+
aJKm5I2DpS12iKpEyWmf1c2YnkZ+2L6VMUyNnMi/lYsO6Cz1JxrfSbF2m5rGTuiMm2kmczFHwIo8
izHM3IhVgnSBfE6iKZXZNXc+veCTHPDvpsYCx/zZifBJAsjNpU8byTQxRfCa9RuEm9LeGSkKXCdr
rya3Za7PTgP7hoFedOZmd1R3QltqM9i0ImPv1OJikYP1cS77YQ1AfQsT4cySyds0JtHX5OqHVXud
WVdTEG8F0RTfrV4/IVsu7MP/Osl5/rVHDK2kta6w4301IH9PE3VoM8kAZ9ROg6rAPa52bN/3WMlt
bqj04vcHOwrF/utotsbfIziq5S3f5jt2aU9xZxihHzCFZwuMkWlXu93OKPL3UApm8Er4LlZti6Kf
CcT7Vw6+kC1/OFUWVcZOBPVyvi8PnmeWXbCnD3YFuGFbmcXaQVwuaMjG88Ba8/VCkAno+emFzmmw
z+63t+Yvffsv2ZvfTt8yTZZ0VtrFuf3yG5BTLrNKWeS49f2lFNlFEDqnVYWqEOJm4Sev/NzuS8rX
1+OhquR9AbUUl65YLNff/dy5jSKw97m4PtjKk7Z2ILs81MmBFD20a0uQqtd4dzKhw87w5yGWzmVb
Pomq3pOttUrAP2g/2qo2P1dSPnho5tjNVHH/oAu97USyt0sCcj0GZ58NKqZVlbbApMsNu3VNnWTf
5BMt0XlwT8sieoyH5tQImnO/ggPE+MvU4bPDeHdN+vPHMaXNUdrWxVQV2ECWNnjIcDxGzIjMiHoy
HB4r27tDRAfRxLTrc1HPxqof5Ge3qt/HDbNRyStsV3YWYcCywUVZR7s0QExdTPODqFg+tXhIJn0X
zubDVBFrFdX6Cp4R8G0dnuUkc6DB2pcU9quvt94fVUt3RcZ/xxxpbp1P6C3qJXb7/zJne/dcLMnU
zfFHLd/m78/6fyNYW3KD/7qUWj1mT8Xn6PF7NMLyL/6DRnDfOMgthAJU7Nku1dG3sskyxRuY0tDr
LOW6eDy5q/+qmyz5Bu4qtj+Lx1yL5Qn/q2wCjGBRUFFJmSDvJIyBPymbjtYxFzUlqFfpUTFBvhZ8
yZcPlkd9RAd57Pa5Uuj0qrRbey6Kt2ik9yMYM11RhhfsOhUiAidDt6zT8OG7H+snK7e1HOS/69nX
LwEqmNNRLg1WnvaXXyLXGJmwmrd7enNLv8EkGQ3FIj2AcAJbgEnYfDtUZf8kIMzSSmkHuic985RV
DaX6PktoIf7+K2E+OvpOlKymAtStLRZYR6ojurCnghEdWYLstHRTEphjjZUZKRmw3zassvfjsAyV
cwx7K9wZ6QprOKbrCDvasB4lJcfphNsYHpkl3GGbGEYTraYBX+/joKrgi7I0DQw8JagWGTSRyULG
jxGu2HbN78nJ6i5wI3WfBqJSmNfIks5Ya9u53reBjt6OohDp3mqLprq0/WQkLa+F1zU1hr5I3fpZ
YvX+YmPBI5iHG0ndyGwg1TwiuSdchF0DtQIZTc5ZTop5v0DGqngfWZW+Mr0et7Q3WOB+xkSPwbkV
DE62A53Z04jMZ7hb7NyplsRMlN9Zkgrrs6txFp40buhxSqTbRRsh/azZtBn+v7XXEcR8EvqIE7f9
6OU4AlULIbdoCl4Y8FiHz2m1bOvpA30I7KJDXZtiiaHozEDvhchtMRXVkFwzPyveG6VD34blnk4w
WUrRx5YPxfwIixkKYC1iD/t/yPcBXtl7O4YomX0iM7M8FZXDphzEFy9Kt9LjI3FYDDzjIm+WcRsN
C86BUQBRJ4YLOGCU1GwZzzT8vaKrn2b6vPSRrbaO9gkWnfIiBtBUbpqSIC/oGLU8rTDlVNdNpXTE
27fGjC/SQRxwfE/PfmQT3czY1ETjENFH1v5gyLUf+OYpcqciuxiIOPww1HOP1LVH9ColqaWRzh3a
LI6wHhCvh6QB+0Z8M/u9/YnWpbyaDPRm68gesnsZLhnLjVebFrZxot2ILXSNq8gzM7ki41w0XJhZ
VducXORNEVkxv/8Il0jIFvqr4juk50QjkMdacKEZBDolirO4zdD61KM1P3XV4gdDAALMTHYc9ASN
dsdeBhtV2To8DCTC0yxy+qneiR7qz3pwmpz7eo7zO1YzrGYe2aO8j0cm0auW24+kWhITWnk3l2kg
LqIph/1AJBs9+6B2JtTQfYM2S5f5INfFEE84Bkht9mkfjslVl2U1JqlgBsnENGNYeakTCuQ5evrS
yXq+QCpb0ZDX9Eo3JgL84tRRbe+uZ5Q6NmrrgvmgN3aKnEKyUy/aSQXqZsRuOZ3IMQOcaJWTJmV5
LNQ7HboVVrnwocxS8naGZxZxxNvQBzadKlvomf1tDJ8vds1Tpb0nusD9qc2gmwBy8an1GUbVZ50v
xWVCY55GPXgPTZ8lmMYvLhNppm8mhh0nqxk/klqFmX3yB4LIFc8UO5s16uHPZkmasgsmmR9oUtHZ
3DZbwsYvS0ZsYCbSNXHiN27bX8QuzSffuisWrKIRsIyYK74HAEmZbO0A1khB3AgIvDIkHD2M7kyv
eUsY+rpAZjeGCTvnkSTscsB8ndPZhEoCWd0aiEltIzm+12Z1LizOQCu2zQWZ2WwbasR1gWVswGtL
0uj4nPjCc4az2qURamMhwa6i5J0OfJLLFPMFDxWQhwouyV1k2sSRv9Nmhw1Bengip2KVVPW51YOQ
VHWIysV4axZ1d2JUwbqdvZuCeMNNHk1gRTK8PPE4fqwzrGexLm+sApBuOKl3DXEylZkeUDuhpBza
ZEcvDbF6U/orYt7m81zKQy7eqyG9DiNrP+MYrhPL/DwHXyphEa4JSBNuKfp0Zl30U9GqnQPUaS4R
h1snyZBFD5ZX3vuluiLwdWvMTPcAbbJ5lSWER29uE2byOPLKcNyAWRxOlY3QsCYQKcma6qYhFtSv
7RvV5GfAJB97OKXIGMovKJYS0lqj+YNvEq7myEhsQsp/+A3djP6qSne2ysCZBvbbrCMWnUAVHNPT
bRNgq03ZaUNu3k4ZVlRSW4pbZOQnooCmYQ6byWJMsIVxvDLt8kuAV3jtyumtLK0tcPcRBQ7aMNJd
kWGWNuzccTrAgWY3BXO187wbpGLvBixNS7mgWVYubFs8WE526y8GCZsbGZ4a0S9ZoFZWk7SP8xxd
OWV8EDI3tuH0SdefLcAtVVNfeqBbkNZMZPp6xYX27YLZeMyAqPGa6r0xWOdxQeO0DOXeK/0D9n0G
3nY090/TxPzfrUGWOo15b2ThriEftGO49nFkJLJJS9O+yDv4zbnZIwFjYyy7S4vksCBFmECiGJnM
JljVGaPq1svREeIGfNcH1QcPhoOrbzzB64VO+cWSX5fSkqyaVDJ1izaFWZ8lwjopXfkBk9ZFA3N7
Q0QnCv45Z6o+Yyjzcnb/URfvjRD0SJJeDG4A/xma/iy99xao+h1KyoGaPwCxYIL1wJ7hVTdmRKJL
W4LYP4mjNr+I/WILbT5dsYTtxsK999HHXNIQuxC0FQDblfeY9uZVy/B7hvm2RKHJHalV0Q4Xwlqn
8fiWxkke8M0NkNhBc5eXLWk2XFf7pNB+emegd0SK9H42vFPGbB8yEZ72PVrswOkdmv4Ws69aZSfK
R3jMCLgTN6PZXOs+S3BrmUZp71lYbcYaAB3rB8+hwWBFkGjIXt7UVr+rRE5me+TteKMgUwtOzZi5
9OA/TI6JqaVq9rbjTee90YABZ3RMGMgafHZHhQSMA9PYde36ZA8N87nBHysSAE8YpS5eDN73pjNe
xr5Jdm6WgUEEBXVnwS/dNg4ZzbWUqyB2o8+4Mc+7ukABPA/Yszviu6QO1qhoCjcBFF+Gbkanx4Uj
6eHZpguTi0sxQUVcyDv9CqPRsKkCdpOycaxPnODBqbNs59mCeLtA3ed20FG66C+VURPRbKMgWwX0
a+AI7VDHRTusG+dTaZ5ZcYPA3DEOlGPuO3Rsz2Koz+sKI1DeG5d+4OrrsejGPbrCC5bf/DpSZfXJ
0+AnxtQ/oGXG2VbnW1fRlmrqh8YQW1CACOgDD2NvwNpAHYqas9vz8qpXvadIh/ebLTqvxT77pWnS
9ei+N2V/YWEj5UlG0VPYVGkEaCRsVbvyLsqH04WbIkl+cjJw6bFRJNcqyK4Zi8cg5MuBew26/BCb
nydACDL4hDDvwo0JZcy6M6eoH3JeXytb9vspzj9PKpt2rSXp+9sBD/2M4tw6lJjQ3uf4EWqTasYt
ESGaJTHi2dQClg6DRwiLM8u+OjVbNUHqmNVZk+jzyQw2uNaIF8iSezfU6nZCLkwZWjTlQzpWCPxE
NWL6w0AQP8M2tiussKkfb9ssim/AgtN8hZ1EemgWxC3v6MS2dxL+N+PFosI2pXoXyRQRJhhtikx/
iN0x+qCKJGhWk9noQ90Oxpe4wpG0NxueeAAV9Mo6u8N9RL2TyBXsc5IiMypGyh7mU+UuIWmZegvd
FwwrwJ3vdV5m77UzLhHRxvAhEBqXAdAaoCJm+pyn83hf+RA7yhJeJfzedL6wBzsDwTPVEpsdiEVi
nyNSRWtQGSyNPeAyfksdJmuvdeVj4BlU7siXEsQbs2OfAowAQxDNDXLliBC/bjfZQ4k/wavRG0Py
QUzQ0v7FTgix1eWnLS9zN4dRPZCWjbmuXlR2eDir2yRrAbeRYtkH28ofq0ekzOanmKkhdWTuRu+s
YMFjOrr2EvYamXmax0ZymHqvPsBfBnHTAYQ16L9APNm2mh3zbu7a8bYsTe++b3GcriKfpFjc14k4
xyecIL+jxRmSImdwQmpGKHMyBgIVP4aicZUELQZOl8T1/iRNAtNFWKordjSmbq+9ZCqpkg0RCGDt
hr6JOn+khPIL/HqTT274iWFOrBmUSPlaKYP7rghj7uXWDud3svDxTJi+ZTzTAa8VLdawu5liRvg0
30uuParDCLWayAJMGeU4QmxFQKiRro0k1Kf2kx/a2YVZeGjnB3k66sxwNqVrdNepqsLPPOldBzfH
rQmVNasASEGt46cuY11cVZkz7NopyJ5nrVFaucPYdVfsSRxWKrB/hFnO0NNWnjUkYi0Thpr7CuYe
VE1kzvGqaZK4XHeBnK7szu/FesiHif1pUktrk1EMP1We6ppVUk+xcShjG7uU8COU4VWPAzLPcJhu
8AzFAaVGR6a1huuS7X3L8T9kg4FmFNF2fgLBhCF6IimxV0M0E6qEcyR6SsJIRGtd+CE4mTyxHaRH
kk1D4Wv1fugQJ2782CvUJhFdfwkWPc/XIa1FXBGtmRnbxrewszJw7+b3CvX3rQOpz4RsQ6bKqupt
dHReqLN2b/TVWK0zyqU7MyrD2wqy1BOcaPUhREgZrgyA1P1pYC84h6Huqucq0sg5jCbzP9Z2D+mC
EIb6C65HRDUqKvqPaM1KZ+1iJP3AChXD6GV746HJNyXvMsR/rMVKV5/6tCCfNmUUtoIxz7oHaAyP
cwVLMV/XBsiiTS8qTM3ZEASkgIRR9Ug6PcIcZrom+TYVZmFSHVR+TeQOm+B5JF3G6OboptZ9u+DD
BnRPbtM0/WpqnepBxU49bDUa5MeATHsg+lXvndOsn8YV1rsB4sPsmB84PmDzCcVh+UqzZOFZft++
IQUJTqcWjmNJAQL0qBduC8Psk7ZDOJcK/7TAYosuzgKMMdXBN/bqL/vOx2jNr4eiz+9YgEFRMB/h
YtFjadySTrOP+StrhRt1BRwqfuWEfjyKWsBiLk0pV5jCOToKeh9LZPgv9hhzjC0v0XHt4pt65Sgv
e+hIxL727qke6Xy5ptBHmFDDTlRZa6Pc4xZ1IY13eBPQOHXXM8qp+4jtwx1MwPHw+87WT87NZuvp
ckxBsJ04zsugWMhar8/3s8O2zsRch+Q7zpfm5t8N0J/09H52GMc2keXQ3LRde2mvfdewR9rmdWNi
5vsozCIAXkuqvRpfnQv8cOcpyfSY0bN0voJnXx7FSESIFk00e2KHh23uZdMdWT796RR71Ip+aJ3g
pk7Ofn9qP97uHBR5kusAcjVd++h297AG82JF9SQMRGc1pTOAOTmt8PW0m98f6ighb7lFlGLw4ZmO
bVuOczRmUTFZxKW57IVIF3h2kpj+ExMBVNRYRYyb3umA5th52GyR7/wHdPwnDxvheLRlGdHbUHOP
bhWLGIzW4NW4N+c0Oou9kV4IsT/fRgp/dhRtakZGIHi5M19ew2oeTVFVDVbmOra2enI+BB44id//
kD/ejtLhfyT+cQiYukenErBP6mIseuiLcrbutFLf6Sb+8zuDVYO2vCB5EfXQ8VAQG1I1uXbd7H1H
0vXIWnXosng4dboo2f/+hH7ombMSurapXTTxSrHyHp1RBMbKzKuwgVBj1gOEbwSeZjyAvtNO2d4y
Q/fxX7iFcx9ONju3kV7UZzue4uykYL9RrRIXvfwrS9qP9yvXkFGG7QieC++Y5j3HbYt4OWr2vPKe
9NRt0r5io6g/TU7wbMFVB15evbLSHCPEeUg4qObe4Z2iLNc9uoFEl1mlgmuwL3lctxIz8aXED3cG
Kz48G+NG3NQNOgRRtN4GlEZESm06n5dhKA62nbpnWrIFiEhjuErdgo69yGxzKbGGbYUf9pUnelkc
Xr4ruVqgIBi7cN7aPFr0UUNGk2p4oolQ6deOH+SHbKgdSMytT1QQw+3wlWvy43LlcTmEcCTCGGZK
RyuxotIRKhr7PeFyYpdXhbe1lAkzj7/97VH+o+ngZfSppnP/pT2e6rEg/D3U+9+H/88iaaX47vFc
P7aP/3rOW6Idlvnl//r3bR396+IxT14OAPkn3waA2nqzPKfM2JjYszAsBPRvE0DXe6MEKgJuYORU
X0eDfw0AvTcsiIwWqA74VyZr498TQPWGIdlSnjjEQPC0qT+KpD26PSTCFb6V0iyOmvtEHt2QJY1d
4fcdeXJ1r248rEDnrWPR+2/ibNh+96v8pCg4uvm/HUuTsEtDjaHm8foYjdicQEWNGxdLNSMLI7+c
y5LdQ18G10ksrFdeLT87N3cRSbA4oDA7vvXdESZZ7pa0XIsG8sBApZ5lvFsWs/Irhzpa+b6eGhnB
llCEty4P98u3mIxcoyGAifaH53vXltHUT50/dXcuelLrpMLUdLnwzyYGiXXjbn7/u/7s4Jqlz+LQ
wmbO/PLgDGO8ZqpQaLFryPc2PGXQFcjzD7GIgPAoq7k2RaxPIfvEn35/6KMX69fz9iSxE5zGEijL
Tf99nScCCxW+K8YNQ6nsUjjZIqXoolde39Yybf1u2VwOw5wUtApiZBPz09EZuumUqomkQ8R7Y4LN
p+0u9FDEuxIawG293FKQasCkoDNOrp2mw5WStdP1HPdd/8p6+pMzZizM/eQtcQL660T9u8rWb2Ub
j0smF2YXQsIw466GsCguf/+7Hg/mv57x8n4nqYK0cQr9lz9sgAuHIQbXVOhhnreZlVgXc5XiJ4il
MX2UnpPBRh2YrW3xctQOjicd3Fk6ba1XfvyjfcrXbyL5Hqw6JHRob7n7vjthwPhez3x+3Hhd4+zp
9gYPsh3kudGNwadoINEsZ6vx9vfn/7NfmQKHRYlLvkRyvzyo1tWAxS2dNqYfc3E9yofJC3Z/fhAu
oK1sCcL5h4N4LehIuqj9hjG7f4I3EnhJWf6DG0agcWD1N1lfWehfnkrNDCgckuWGsb3wvKPNuGp9
J31lV/KTH4z9HNUgheciWziugvCjOz3wqc2YJP4af2W52K29V1bwn9wLCG1Z5DRbOpd66+hc3LRn
w+cPm7bR9saygn4hrUbF/cRmcK1GjAIOHOlX7sDlU4+eflvwokNKzDJjHu/6Mc1DmEEIuakGuBgy
zSFI9aw5Jmj/V9bxr3Xz0bG4E6RFO4NESboIL88wJTUjz4h72nQRfWVYb5H9qHVBdBg4Gbzu1iyr
fDdaPZ185JEwKLF7xM9AZppDaMU+1CXic8ZTXVhJ+Mr9+pPf4Wt2t8Xrnxvq+KGYY6T0NDlhIqrW
OssGL99aReedDVKEr1zon6w/XEh2fpaHDoZl6OhKt70J130cpg2q75VhlzveL3eR0Z9ZZnABXyE8
UbG7ycrwPDH86k/XWDpJLsWuYIW1TVsfPf1951uTpQHjDS7yvVn42YbUydeaST+UIxj57MXdQjNE
KjgoLy81spEaimnZgh23kReX1XSCcoK+/xwMOxup9e9XG1Sox/cxO3gsCjSVAPuhYjwqxaEKzzPB
FuRGs00knnyEXb5C8oj2oAlb316FULw+l3RhmeEkI+ktVupG0d4sXdjTzmDiyA4a7sYtotQpOBNm
B5lnrJzuIgXtSicJweknguMya91pJqNbgiRjfZIlDSrYOGylBLuBFmWFqYIs1oiQqxiprG9FWz9H
27CTMU4NiF5lNdKBzuwblORzDOg/Mx/cWDOgT7Ufvs+61BIrEfEyXoNtg/TdppryrQEHaW1i/Mfi
vq4JkgNKpHS8donXs9dOL+LwOocuNyG8Lxx9XZEBYm8mAG39ySDj8BNaC+gOekJgwtB0Kva57BkK
5aPX3TajFd8m5FriW7fIbWUE4HrZbd7HUQNHjJZdCXtcqmBdkXgJEpdGTUCuC2EyJy2Z8PmqY8B/
0HUEqHYGqHedm0son+6c6jH1UwH0vIhy0jZcDlSEFTMhX7nxo9/SiV4Q3dMzxM6YfBgzbZ4xG4p5
07HomnsjkGF4yugguog7D9NcxrVWG2OZCULEoSlLsnkiETMgD5JXooNFf15hACoulFvOYKgdPQFQ
PAkABaVXBeNKc931Clk+vTrRA/+Iyf9MO14ca/LOLGh9PPnJKbSrxjwVvpF/dOx2hgkXJZAVS2J4
noICQ+OpVQKv3RRzFm0xfsMIpT8C28Nm5Ni2JXFuNdaxeGMm3ChvCR/r4zO3FcaNNhI6rIVfUEvh
LYUoopnTIdOoqTlWidWaycmoG0TvbV2heC+IsH4ko6JLd/XYwtw0Uk1fondAB531SYV0Hrpz167y
1vIxePWTf46zAFJkBZz+DOYeNFDUPRIcHFiO4hy3mMlclmWnW49Qpa6TILDrM0NgKD6x+TXv4AyN
xZnOu5ZMtjmpW+ztsjtk7KHlOgDiFTDdNMp3CeZaAHlpEJqbPBjFIer9iLghmk5rI+zyL9QA0zsW
uzDfRSpsPgRTDnsLMxdqn1Z0NlL2xK+CXZ1p2id2WESfWvrtA5qVqX3EmKnAsyzFNaH1GVMDVgAG
13j2bkEr8BljWcXoNkB9x3uiVKqtQrnh3I62YdjAh3Q8relO+M6mXiQz1zMxdDhypShwpLd2J7ce
djCQKKVqWu4Is2m6FZk/hlqb8LPRmDHh75AomKk+LbQzcCOzKMCMFWllXLUTPsVPblAhMiEdBXqG
53TlfekUDsntQd7cjL1G+d+yCrJWEN7E/Vv6CPAMxZ3OwxeGHhARFi7CaxTRDB2xc4CFQr+FDdf6
7yBogCOksEkRU3uB+Nay/p+2wr+X3fbfXfUf2gor/EovWwr89b80xbZ84xItJqiPabVhyvq7pWC/
QSVvY8SS7HhfxK0p/kgtmzXeQWKRG1ND/qUqttQbumdgF6UyaWlDpPwTVfHLWpT4wa9dQHSlL1+o
7dxn2tFecG3mwOGhBbhAW9vpj4qD/376ctTv9iGWC+CNAjO49j1kYQMIhG0d1+krhc+vvrv98tMT
glwzv7f0IalnhkpdTJCFL8v9dxfwJx2QX326ePnpAVpHRxEBcyh9uP+tEV1WXe2+Urv+6sOPStYw
61CgmqM6qMa7p6t0T2Xr/sMf/ahGQmtC9ogU8pCF4W7Eoj0kr+0vf/61Sat5+ZvMjEcTFdvyYJjm
nfJZPZNsbNa//8GP6tj/3C3sW19++lA4Xuz2hjxMZZG8CxOvO6vNNv/IRM3dFjTfNmmB1CXLG7GP
qokapXDiVzbxvzqzo70YuB06aMqVBzqlEfkdaj/34o8aL/89r6XG/O4pIOusbPyRC6KAFaHzGU4K
032tZ/yrL370AJvI1EvczfahNXNkIXNwyBcy0e8vya8+fPn/v/vmJKtPerRScVCT86ms5nsntZ//
2UcfPbytVTMW8HMBN44rOauBwFQh/tHKII6NpQXF2oQBTxzauJTbwjLMPfKc8B89vGzeX/4qCwcz
oKMkDt4gQE4Dcqv1P/zBj57dcirqNCc05zrLEIOStiK3OD28Vzalv7ic+ujxVXbqmC15X9fYvqnZ
cVA2gD6Jyv5n3/54D6jsqu/dvg6v4wm/roAhdgIs8P73N8zRdv/vx+i4XWLAdVdunQbXuYrvCLz1
1tGQQY8l2JwsKyPvt4PRWOi7cSP0MeI5D6HLhunZeNuS8AuIrxTqH57p0SPNOA3fPrjTg2/FUHFJ
nYBykp3+/kx/dZmOHumun8wINWN1aFP/1u/Zgziz/89emnRFX968gSCcJW5LfVAVejlVlU/whM7/
2Rc/eqbztm4BWuryENEYvpcJGLgx8V+5/r/6VcTLL46aBrRdNpaH/8PZlS3JjWrbLyICTSC95lSD
bKWHst32i6Jtd0tCA0IITV9/V3bce24VXVkZhxc/lCMQCewNbNbQVdCBBN8uTw7QLQBw1a3zVlSr
YEbxuG37M4cEDDTIYFfNpjJ4cmvdCmxcM1lvllyeOzwH7EwSzu+jJVj/eLv1y8r4/0rYf0KDW4Ed
zLCjiBPNz/PUzwcJiyVo3XXRYzS05eHtT1wZfm5tzkGuINcOmeczrL6OOe7OIKQ7Tq39HAwpHxid
qJCdDYMlTJDAclNDi9ItXXMrViFm4avAwx0SalrvGfi1qrhFZL42KFakdpfHnQ2XrLMvFBBvJDLr
tyHvlVu+5pfPPtt+wW9q1KA8fg6gQhaTp2W89Qx1bcFYkQoNtA7sipWfq7AMj3mdsK/+1EAgrzLe
jXj95x3ttUVpBSwjcZ8DWRGfwbffwIj19KMqQPkZ+bgP4qpih4UU3ddKQm14U39vogju1BJtX9YA
ii1wz/TuYF6Mu6+YOvboXUTKlhyIUCD36o+F1hA2oHBq6+UnSGM/xNWSgPcDW41BtX7yuFT+V6eV
H1nrB/JJkHcbqXeeOa5IEZTCT5UcxNGpdW6lHcqnYlCQiD2P/rbuoVYGLVba5TfY2NcWqJV2ZlnB
f8DfUD8x4tc0w55o8j86dfzyQv58cU5z0JQFpMDPnMzfAoYayNb9dmvayjVN18G5aZPJ2VC/3fm0
P+c8cbuT/gsp2KJQVIoFjReQAGHp7LU3dr9L715Z77A/fzEguYn9eESjZ5gW0CzqGw2pUCgTYX79
4zhL9SdeeKJ9TLzwBkDwShSzy9+f5YdghF5YUff8HEIA6h3Q5vUjeEsQOhyX6OA2FXYKghlipMD5
OEuE1a5Pmvd8atzuXMxKQtAojeqyGZIzXjTEE8wM1B8mH6aTW8+t9NP6OY7oAfbEuFaPEKD/AdbJ
jZm+Nu5WzAbr0IZwuwGRwGuqLAoIbDxK4qcQIJtubFretW9YkVvDhSbutiA+T3XDv9drBM4S8wn8
tCv9BHU9+ZHHA7TRW9j7HUs4gt7VVQ4On+xAhoM78AfQMACnlnBmg51s98tpUCMr6CNU39uip9EZ
rGQKXGN957H+m1vbVtTXFWNDhHrmGRCQ+5iC9tSLanA73dnvkV0QxkHOYVVg6sE/wd1KnKBK/Idb
z6043Ly5XGc6ebhugk7ZDzT5NoEt6ZZogR16GeWT1xPg+f2zQfHlWK/FtCMSpkZufbeCsAMMnkPk
lJ2Luhlh9Dp8aeAy4rb9RFYMwgUDOkURGod+7SdQkQqoXkSOy8UKQuCvxAwatQ/ZoiUFeBiWN+r+
7THxLkP7SiqPrOCb8GKeyEKxswjnJh3iufgZGl5+Znk47IUR0GX3WDJ+ChvwBGJZ8c9y478gKds+
dVU47j22xN9KtSrmNks2LCquzbIEbdScgX0Hg2MCnvUj/JWY2zyFVujRYk2SVjbtWUXsDpvuT/j1
3QKaXhnLCyru+SYFG98YD9asORdQPD7NeoDBF4WR1ttTda11e9MFM52QmEOGjnD2PgbrW0Ix0G2D
soF2HrSdWYGb/rntws8A992VxX+Hcv7Pje1S138+KoT1eMODl9gZB+F3MPbAu/d/hS75/5atgK5D
xYqNec05oc3PrdpO2ruF4b822FY4t1vb6pGv25kQ+rMbYKk4AHR7cJtJK57reBB0WP3mDA0HvJUK
HzKDsQod14kV0bqJ6wa6Lvk5XyD4SC6S7c3qrW59t6kT3DCAHyqoI3o9T+6BmYRXPOjsN9LRJVJe
yUaXh6Pna4WCTOUrKNNDtp/+tYHPdYQXb/dJ8VDeg7MY7DWE+d1qT4EVrTOEL8OF8xh8565IpV+0
R1iTasfWrWiFBR48uKK2BnMf53mSj09U6BujdGVxBtYmbAqARjqNAoURPX+A5lh5Mguf3FJBcPnq
s6N2ORnI6c7wYSJ5o+GDAd534dEbw3Jtgq2QBf/OYwJODGfoaAl/D6dY8z4ycxPuJHRz8HzdV/Hl
oAXjaqdYC6xAptEG96l8xa9huBTujO+Nh3LtoSvg1r4Vy8mq8h6QUHGGLQhsMkN1WgviHd0at0KZ
wNgEjpIGbNSih0P8CKObaYyWG8vo2iuUjfihEGEUcP1F0QUYiSOwz9V+g939XatpfpFgHh/B1Vtx
5A5gmzgk4V8jbHkdJ8a3Qn2AQSycdTwBe8bqosV6HyRD5jRsEKF6sYJrpaiiy1ifi7g5mDL8C5KB
39yatsK6hfFkMXt6O4cAL1zk6PfGAA3h1rgV15A+WGA0A/tCELxAwIaq/n72bwTelZxha9T5mDp/
DvI8A3r/N4Ec5F6qyPHKYdP2Fr5MPfay5cznCaYtc5GxpY3dIsy3IhgJv1uoFAJv3yUUJEHxib5D
B+cWRv7awFgBHMMACMJxrMLJp7zrE7PfuLxzm08rfIEQBtgyDqsz5Sv1d20ANOHOq4hb817ycplD
irVpVgj1nasF4PJtTD6bBa6dTn3/h9f0bBfwBlGXBTRQYXURfR3hwbjvvMWxMGUzsfqSbLjBF8t5
0zFUn9Y5uXgm9Qe3rlsxWoJLNm+e550bqPr8Xji0IlQzxV/dWreCNIEwQag03aAnPvzl+eqcrLfy
1qWJV04//9zRno05lGcgJdRP47mEStmHfIBPWB9VzZeBz/rJrffW/gv5KROHXI1nGDOKj9ApglZl
24Zu2fEfWuCzHzAs0m8hNwysMW6K90Pbx+9xq4xvpLDL/L02PFaklsWkCYfy7ZmXXfgnWAnNAWoS
/d0Kl7E7BYWgW0BffuVDVtyyuYrycZDDWY2U7ep+4H/yVvZfl3gtPo2h6osdTJmLG9vwlQT0j3T0
s0GDl3VfqFVDIhO2hlVC9gTQQKfZptYeGwjGoMC+qDOFEyZgifGyV9Hku6UIehm+Zx0X9RwLABnj
rJbqnfQ+e0q4XewuUuHPW2YyBNZAhXG2QUxhr+flboM4kGO3rQCuujiB206HbgchxLNq2EA1az64
JWV6meVngxJ2OYRvgoBkJCr3UmtojDhCkqgVu12QLGSmPskEl/cQOPww081tj6X2HmtyeAyg4pkx
OIZJcMKSQjgOiBW1JPb5bKAhmzHTfabwHofmljm6rW8rUKnAs7UsKclKEgGfXnKyG1t5Kw28Hpie
DQFr/KBiQw2TuUpC9ULUBAqaZnGqQwHd+HKdwMAOvEttSAYI9LyrpLrLQ8GcphMqrS8bn6akKuA/
SzJJ5i+EVvuiLm48CFwbFCs0fah+TDCHJJmK5RFeCQ+i7b67zOa/6DvMaI91MXqtu/rkjV814L1u
LVtBOXkmiaZ4JRml7btpG049DJbcmraCcoqjYd1yRI4/hh+ngR1iPrqdwUBxezmNHjW1meCjmi2F
eg8TQ8jFsb/dum1F5YWns8pkJHi8i4t9G5nvkfacsjdY3S+7HSVqbacObUvwWsACXD6Evvni1G8b
19UsEBSdNZYfIHWfTMvw5jjx0W0ubVAXg1tZzeiCBaj4zkT0voITm1u/rYhk+TDUEH9NsmWC+c8K
06I7E07bya11KyjrNlDKVDMWilzuWQRrSXOLrXwl3m0dGF0PAahmNM9G3h0HIFWA6nG6psPt7uU6
wQ7m6yhBr0toIuL8QJb+xknxWqetoJzruTBDPpFsFXBuvOzCYHzXjqvEisp2AsGBaJ5koVq/eAPs
ksPN9I7rxIpLVYRzIluhzptvCJw4gy8egevN28vk9fuFF1uBmYwFjO28bTjXm/wKj+TmtPLtE1D3
t8hkV8bdBmfpYdRJD9u3M9TeFmh6RWpXMpyv3u7+tdbtLbOHZCqUkYC5K0sQjTsPbhKj46zawKyo
mr1tqnh/FrEJ9l0xNHAKn902TRuXVccXAFywoecRjOXLZIgfoBx064HlEuX/vheBafAyjhrqB/MG
keyzJxbzA9ZYPgSSewOL5jqCTCCYvzcW55X1Y4O0eslhBo3rz5kHNYR0BSq5R/BykieI2yDG3p7l
ax+xYjefmm2l09qfNXRRPoQb52lciZ8dlONunEgv6+W18bIDGKbseDaKALW5+BesPqTID1sRikz0
m/dJDQ05KPAkT0tHQSR6+1ddW7tWXFcx2GQEHsrYE4OnHEbP+44Mv9zatsK64kLNca5gxQX5hXsD
7/DTWIeB225ug5+4iEiwbTluHcWSpNCsflBidXtm+xdnGJ5xEa7axQXJX5bv+zCnnzZPbE4vGdCf
eBkYPitykifbhGKHeAqn+ftsovbGMr0yoTYEqgC2vA18oQH5qz8oUXyYWO8GjYddzMt+z90oaNcO
+hxRuMv2dQ+1ze2H02Jhl9/z7H46Dv4Mv8lWnykE/HPqf4C4pWPTVuQaKOmryW/0WRtZvAuhm3UA
Aszcv93xK3kBhlwvOi71lEQliSdYO05dAdlV3D9gXTruoDuIh6O3P3JtVq0wlb3XQLIUhewe0nc7
1oWpp80nt7atMIUljz/6q1rPsK15JDn/bpj57dS0jVUi2FGieWzjbNGE7bTx3jENxQO3xu1tV6mS
efATxCv7Cjeurv4Eio/bkrGxSpDuT6ZpzmegT8yHest/gN17SwDyylzaYNZFwW5JLCTJBjWC6u3r
j1HsWIuBEN7L1ThCNbSCd0OSlRUWyjp2w6FK4PXqNuSXn/QsSHFYEHocuvG8sfgd1Pze5WJ4cmva
CtLuIk3RBUSeuURuCaGuHaDS6ZYUbRCUmmDjDtfU4VxGyfcihIKyRB3P7ZJje55AJAFHNLZ1QFip
DxVqpaK8FZpXTlA2CApmj6b2BHZQOrO/+g6a+iZn3w14+feSO9ZLIUv6clbh1BGxfCX4CsfLhxjZ
iZtwdtumbVwTHGtncFJycWbdBP02r9pPbdvdODFdCSUb2CSaSQM3BXH8GrKTdxWJIzCxIzc4A07w
L8el1UEpINQD6f2Sg/2It25IHTgytTwb2dRKmE51cqzwQJ88kQIOOTF1g5CA0/yy5z2UyyDVQqvz
slV3W5T/2oia3XJAaAUq6DkNvFbi6ux35ccqEn9DYsrtoRm6uC/77dceHsX4VJ11bvh7SIJ338My
IDd26murxdpEk7aCuXuIUWECfhjt/Hvspv9Otuj/IF+erYrCdVWToJLVWaqeYKejEGBvqtBtndvg
Jh30YBHBG+LcxPQbNH6/Qs9cuuVGG9pk2Agh00QV53oFvHwuqnvYSRaOjVsnXapBep/0hRFLqhym
LbA+ZjL56rRl2JKywO75ooMt1JlWi4Q9EkwqxMJqx65bO2mzjaWe4inPEriH7wdIfEEkanWsp9hg
Jg7R8JW0GnU3kfyAE/yj8toPbsNiBSgs9rZGCok6UMXuVDA88cZzPIfaqKUJhqFTr6s4IyKiR5iP
FQc5dMJxyK0ADcOqrb1VcpTHkm+owR36iX1xGxTrkNsbDWUav+BZ3ULauylWKOXUjiNu45WAGUhC
uZA8kx2BrXvi3ZG1cXuGhUjZy5wIYS2At3TNspAv8Y9FrOzvhaHK7JbObUyS7KnXz6WAI1av4hNk
17yjqZO/nUbd1nfMSy0IpNODDG+yX+AMmW795HZC963w9GEPJdjM/AxCe/0OXnsC6jluvbZ2T6Op
IACBzRlpQujOe8vuohh9cmvcis5tq2G2EhdzFs5xCr1hbESBWzXPBiSpRED3qfDmLFppch62gKpT
U4zcDfXn+VZ4rtDckYDGjVm11TXeZmCv3ozaLZnb3qhgUdFmU8GYBUR3uyDY/kpW6rYMbUCSghIe
sMf+mBHpw1qroDC5iB1Tog1Igh1qMNHAG7MZDgqbIZ9Mfuv4f+XAYsORIsBg+gW15KyPYZXnbbAI
AETpyWkh/iO79uwuVwZxuAxJM2ZF151Ym8BjG55Lbm1bwVlp2I+AL6gzJkIILbHmBBq341HLRiNB
cd1sdcF1Ngbhl9rUH/jUuiUVWx68noehb2WuM2jIJ8XOi433sI5R5HIAZaFdKqJyCfN1bbdU61zt
l2Zu7jQPxUeHQUfrVnhCypLEST6uKTcLiHBhC9+K0jcu9zi0bm2gtB3juG+jKF1Mtz14gYAFdrU5
offhG2pdQUWSeyUrap6SaMJ5BeT5Msmd2Odo3NpBOd2gJRoVLK1EEO1mtrIdLOSd7kNo3TriwhCJ
DtASXFMo8yiQa8r6NOe9S0pH4+zl5j9ERDQaUhfpHPHvRXexz+qdXpXRthWkgsKIpovqIJXDcFqT
L7Dycdnj0LK1gXpbAeHsLvbTINHJgZdDsB+66gbj9tWkiMatDXQKdONtyeqnRJg0N6raUQ75SacY
sgtFomN5F0jmp1Wfrwed8PAgAuM4mVaAQn02gT6i9tNNecN+kVBYzIPRieSFcbECFCXEcvOmfEll
WDZ/tBBAhqHARkvqcgdl/2inPa/9EZZXF8mVIOXluxi+P7uW3gQ2XplTm/JSckn6UG4YdtYPO3hl
1ruycbo8o+NWDIXx1LC1A0ORzhNAZKXmB4iVOcG04ZNhZa5l8ucFlE0/rb2i2tVF89jE0Sen1WjX
zop5kAIyj0jmsup3c6/vFZ1cLkTot5W2kmnFSMWBn6qgDE8doVDsSSondAZat8Y8noNarvkIVugI
EUkoKjzkRDtdE9G4lbjw4so2A3G4lIFAFuA5BPR+t/i3C2etgdsAVG38tFjCezpF74O6dXrJR7et
xAVGDgcPnrG0QcFvHvPTAvyXY7/9l/vE1EKTu+hmnnpl8GFg2+do5W4bf2hlrR72YIOA32U6kKIp
9gPU8WH9C7C5EwgO42IlLgbeHpTIQkRQIN+PffRNmOabUwDZhDQKizNW5diIeA7LTDJKBkNMVh3d
Wre2OcHiFrgvuaSRz6pTQfX8oVpgCu/WurVcRA8f+U7iJCfJoHe8x7u/4G6JxS7jFE2wQSfa+KlZ
ptQb5/t12xy3CWu5qC1iUCae/FRjZE4kNMlZxRcGnduoWIslGRdYm3oY8369+G3ngXiC6LpThfji
RvQyjNSWBKi0dEvajDw4xTjyHqGu+N+Jzv9vjRitW+dQT1et9lq1pmPphbBLL6ACT+vGbWTsQs4o
OuHLslpSeB3CrIn5wz1EXIo/ncbdruSMIR8bGDYEKaVlZubpEbgR155b+RzG69JfGZnTaKLJY1Ku
0z3zlvC7W8+tKG2nqmeQ/ZpTsbXR4wi5ky88HJzEWTCnVpSCVt/DVEIE2DBiGBPRYyh8FyQ2mrZy
up55FVa6XVPRM7UjrVyhdF7cMku7cuSyizm4tTClV3Q8gTbOQxKv7THvc+mWvOxqTqCiRBQhBp1G
dfUAT7QhzduN3BiZy8L4F1AKrgNWmPJpLoMGNzgkgWI8eZDm/d3A2eNzsJrhxg+4HFRe+4QVq3QE
2orLyEthkxKDr1nBFxx+IUfQBwn2kKBzu83YJZ4EylCNmrmXcll+BwHqQ54HX5wWvl3gaQicT1UX
einEuug5iEGWLUbGXECymAMraCc/xLWuurQ+8480Ie3ODPSnW8+tkB3g2JzAIHhJA63qL21TzhD+
CvJbN6XLHL42t1bM8tVQrtt5TlvSr597TxdmV1DVH5vaJ4ctaIcP1VAsDG/JZfv17Z90OVb/+5v/
MqYpF2xVfChMKhsvulsJrq4VISfae943VQ7rh9FT2gnUh7mxMsc6BnKFNS0SajR9IoL8yZPK7TTo
2ds7K+eo77DLdHO8N1L/hHGc4z7wDx38WUVSJECAhVswoWwAHbypnz5USTwd356AK/nOZrNFEARb
FrgKpNCUNg9+QaYj7ppq79a6lS7wAg/tABNP6ThASSSHOMQOVi9ugWzz2eC2hzIB3qvTJpLBLvbw
T7HcWJfXhsW6qEV+3i9Eeei4N5PD0ozkMPDWCXcDLzErSQjKk7gDoC9tCwllTDLtDJ2Xj25jbmeJ
ZV5UA7/XFBdYcQ8rsXxn8EZxA6N5ZQOwSW0LjAhGGGvPKVwP+qcRRmB81wgYw3tjGafLBQnpdnCz
OW5kJGseMUxvtfnfx2jc5VPheFymVrjqlc5117EpnSodwc+D1HD2Vn+4TYB1Fu9l1HACKytsAUW3
W8LkwgVy2hcDm+M2IZbaelYmTfjSHLtwkChR8t8uHQ9sjltroLNEJzOnA4SK7nS/xFDR8SKnTAPD
J2wBz9IYlJVmxgM1p6oAi5lC3n9HwcZybN0KWJlPsAsdzZRulTK7WjOzaxPJTm+PzCUwX9umrIA1
2iSy8cWSooAbnigy8rsilPH9ym4aAr+ecWDp+XJ4zLaV81QUOp1JkHWB/zeUV5zwQyxIrJ0dADnB
VI3l7vfwGo8MXXcwFnUCs6B1a1sdW7h2jHk+4tl2lZnfd9N9PUb8/u2hvzYuVqgmSQn1nGab03WA
asLiJ59FFX12attmp102bAYtximdQwpi5I+pWN3i1KamxWHtw9zEn1M5w15iHTd/twVGOqVG2Ke9
XCtUekHrzRiTAJbsR7qO1QEPAsypVAFD0ZetexBihXgqEi/1V5F2ptRpNXhuzyuBTVCDuo/H9VSj
dZhMnqpNDzCt0X+6TagVREmd1Av4s1OqYu/L3BYZ36jbOoytGMISN10tMObQTOiOosth+ETWG/nl
yiKPrRAKu6qdBQ3GtKoWsy/o0O1Vd6PtK7krtgIIXNGazF1iUsCql33bD83dMmoYMszCrSYX2ES1
KAzLqoDDbSrwfyeNqutd1URux3Z4h79cj5DVgSTCFo9p3OTbO0K2bx4cuR7eXjFXRscWD9+mAFda
+J2kqIjW9b2MiuZjTZV40IXPbn3kyvTaZDVuZNfjPjKmvhjvOy/8tvLy49v9v9a0Faxmhd4rJDfh
VuVd/L0GCL7WdL3R+OWY/sq2ZzPVqmqq4NVaIj9WEX+3DFNynBfDT0vYxp+90e/2fl/Qvcpven9f
+zmXvz87JAC66PfbOk3p0A/QamK0OdJiu+UAe611K4b9OVo94dMhhcnbuyWKPwTiFhn+2jqyIriC
b5dPR5SNWeeHD2RW5GCM3x9UNQ037pjXPmEFMgUDcWxgQJzC12/5S9JEHGeDqNsNXXLrGHXlPs6t
s2ucjEb6I+6xiRLmlxEwOTM6kAdRrd5DAZbKPUBUjdNBObCfN4nBHMMesU6hqP0bGqniCBMQcnAI
DA4X05crSVSGQYYqvmBWyt8tBYOPzYnTUxsat6Zig6TYPFWRzvBKuOyjuOEwntMupxI0bs2BF0+1
AEtNZjjswGnOlNHeH9yuPkAAWNk0jPR2cY2VWZ5Mu9U0B4C2XQ4OaPqSRp4Fr4jLcYi8SkKAwz/0
5k8flAmnybSv+iZp22gc0bJmS3Fqi6U/FHiJcGvcSqGwNwsVXJi7bEny9h2uV77YG3iKt0e39i/x
/GxYTGJKM21+l/lshaOr8EO93sFDYHNTg4H1+8sPqKaYYJK+jVm3NY/RZoJDmcxuo0Pt0/1KyTg3
vtdndMsjGBPWH0mR/H57ZF7NaHBntMKIzGIdwMdA2/AIfszHIPh1wfXKXTBLR3SmLfCzxZqugQq6
bNRlOhmddTF1OeRjvVvjDoKwniIWdVkTCBQpPWii8R2sYKRbIrArIP5SBA2JVJtNPRQA9sGwdH9f
qvqf3h79V3dDdN8afW8zOWRnZ5lFzSS/kj5nu4m0vguqB61bWSxolU5Kr2izpNVPdaR+m1B9c+k4
tYsgMC7n/doLk6n1R6fpL6A4fri1bGWwTUc5aWq0PM7ePtpgfL86Qaiw1i877rMsAHK6CYe5MtkE
XNyuC+leFIMbWp0mVgoTjBez3+Vjlpuo+wUW0vYF0Psnt0Gx8hfe1orIp1jmVQzPiyJYP7MtunH8
fn0NUrvqwca4qOI87LJ+Vcmx1c1yDybsLfXaa61ba7DHc35dhfOQeQPrKxQQZ7mdK6mjW+5GVz5g
FxDyFnLnetiGLC4IjGRxBIyOKwmD304jb1cR1gDafHMx99nGinMz9d1haYUTvoRTu4ggTbnCdnbT
majUe38h5yoXNx4irw2LtRzjNmoNnpVx9prEUzINd1E0OKUVFAhfhlHUAA7X6BppXBC+BxvhqWXk
p9twX37OsxAtxTipzq9UNoUEgiVb8LBo5cYRpnb9AMisrSRBobJaBcvHOPe3/Sr64sbR65JF/nVT
w2Rap12gs0ZYvJA+GzuayEMip/iHrMql3LUjN/toMM1etKxxPHLYRYVNLyqvVKsysnjhPm/AgD7G
UFsbDm9PxRWLJtxtXs7FIOAiHOZ6yPqaG/7n5gHi9z4e8+4PCCLE5kvL1BTXEGMveHcHU0W4CMHO
hvZfZ8r94THkMmj3lUd0/wjqpOh2YHzBGXvsa4HThRds+zEBhvgurifylCsAFDM81D4tekjmhzlf
eZtWBHbJd1NXrjDChtPzDnba3KmEx/Hg8/L3GZ/LtV/8Pit5fwehwD+G5RZl5IpONLVrGnEeT0FJ
epV1ymzscUkkjb9HpML1J5bjcDGnW/UXicfQ+aE3nWpOQ67NvJulDo5vz9+VDGCjv3VRL4GG2F9W
58MJTLif0CZ326Nt7Hchy3jSsETNtlof4kSevHK+f7vXV86jdp1GxN2cD/GmMl4NJjmOsVnoYdwq
oXCdIcD2vv2ZK4NjywtRKb1e14HK4i08JF7HDzWDZ6Rb41aCVMRvTVz7Kltpbz55DVfH0hTabV5t
SSGfebC4rEeVoTSgnrq2DU4VMbXbwY5bB2rG562Bx57OgjWXO4peM/gh7N0GxkqRcwxl59Fg3QCE
s+yCPH7EM53bmrSt0raJrJs/rhj0JodmazI1O1gTuBljUrsoQ1lkStUtCrShSO/8InrgRN4Y8itL
3pYLMvnYTvmUqyzfmmhPwXV64BWH1WG75DdW5D+Ur1c2J2adqv2mCSnMCLFZtEn7Z93pv6c27+6R
4qEkvxXLd/j45ikhuTwsC96mdN2ae5NQffKUKT+2wQTn+qYHnR5QT/1Q5n78WMKmAZB4/NeNgbgS
lDYbpkv6wNM94qYo67+Hppn2Vb4sd05rz1Y2YnxsaxrwOpuC6uMWqPIQTdAsdGvcOm21PCFi5ohJ
PAn/VRbrQ6/c7KOw0F7uUkEwtVu5NkMGatLRsDqFu8dvt15f5uHZYYsTmHRHWqrMl7F6h4WX3Bvd
jjfW3JXZtA3c2OZJENaQybWY31P+IY+I06Wf2mS1emEylyZRWaK8J25KdiZcrE43fmpz1aAgvvjB
XKCCFiy4r6xxBzpc/eQ24taRKjclZPlrFNGSTtb7uIybnYkRRG+3zjFvrwS5TVUrowWPD0UxZNSA
HUjaaHovVto96ihqHtswkF9xsjI3UHZXspbN0SoKmHfJaMDFqCH5XhqQEVYiIQ4H/Tm37cIma4GU
4PFh6fss9Mgj7qV3w7C5XY9sqlZQtl2fUByOKj5FX2vUHD4urB/dco3N1QojWZZ1g2mGATTZywqV
70m61TKpLerTDHW1zARRW01EnpoZPtq8iH++vYSuBK1N1UKZNKzKvJW4rvPfYTGL3dK3TqwETm1C
0iyLfKU17l9sIMshX2HUrKbI8T5kU5IgFUuUXxuZUVKlG+wSoCWO67rTuNicpI22jZk1HgTkVv7R
4zCtm8ktm9mEpBxnIjyZT03GFBkftUz20GwY3Na5TUgq+nyZIQotszgID/CO/1Z3zVe3IbksoWe7
x1ZKUJFjNM2gQXSomuKX3EBlcWvcOoaqeVS5qXtcXig8bxdW/NCb73g+t7V8AknhSlshdUk8wt/7
IfkQ53I+ufXcKunqYc6TNqBdNhkujytEfQ5VFTtOp7V/FMLr+6i+1AHJ+JOXRdopJ5APp7aQTxuJ
qQEMtc+SsgzuZlMEOz/unahaaN06f1ZkhiPiggcYr8YeURXkoVP9jZ3oSs6y3zBXVc+BKOYuI/2h
AScPrg1B7rYO/8XQlHGsY4Z9gk7dr6bUDxWQPo5tWyc7XQ7wckpQWhTBuoO5034oHM+jtoZPWU0b
IxHSuNH8awTgk87/cFregRWYNWS1Jq+bsEyYn+zUnocscRwP/2VCyXtgNfuqarI4Rpv9mDf7Obxx
O7xyWgmsqIxHv/aLjmGNFAlOKlyY5e/BCLWbx21+chsaKziThQMmN/AG6kZjcySxOC/RrI5Ojdv8
L9TRkzlJwibrUDEjYf5g8tnt2mWTv4Zy61afYm8DCfQxWMNTztXvt3t9Zdht5tcwFlDQ7leZ9bht
Poxhp/YCZZ2HkG+OnbduXkJSs6g5x4Fl1v7Ri+Lwveh7N+8fakv5yHWgLerEMhticwrboYQcSVPd
KHVdyVu2v5i3Eg91tKLPuiK6q9mhK93E3CFm/TKSzEDqgtRVmUFbhu6aTn8e68ot29rcL9OxaIIM
a58RtZpdrPhZe7fYU9dGxIrSapxE6A3IiKjh/AG3q/fVMLidVmzal659zqO16bO4MV/NGn+Khurn
24v8Sq9tzlcwxcEoB3l5IhrBP056VLqjGxv+ZX985UpnS/gEfT3Xbd/2mfJov2dBGXzCQ6+4i9mY
HOIonw9LTsleFerWM8Y/GeW1T15ul8/OddG0tZXmscwaNa5/rHoeIXnQ5uJoEl6lbeXh65M37Hoy
gl8ztEn9Kdkojq+S99/EEC+fWDeaPaoJ5lx7eXtXN2J9om04HoqKfwrE0Oxl3W97nST1uxEmCbu6
7s1h0H18V/WDuBvmOT6JNf8hdUvu6LrQwm2LsXE9E80jbx3XNosY+9gkyS8v926wMq6tAisRxZEp
QkK7Pgvo2O4gbGsAChsczwo2py3pq2KoGNbYqHGZpBvfdmJwM2CitmzRlECTjxZ1n7GigD+trvZr
VNcHt+iwclEjusLPed1l6+od+eqLXf4/nF3Hkty2Fv0iVoEgiLAluydIw/ZYwZbehiXZFhhAMMev
f2e88kDT6ipstFJh0CBw47nnKOGFexfERZi17SIULTdzCRvInwaAE6qo/Mdv444xElW4gpQ7bi46
7L/wWD3stPNT7CYuAkz2Q1NLiUcjKv2XDprvdJV+gYKLANtBIq7yGUdShfF0V4vzhtKDX27jYsBK
MYX5MgoN+TLaPlLSmqdwUeONx3nF1v0kYSaCZTWmbS4VDc39vu7m4QBYoDtEkdaCBaeAWZAkLbGf
GiRxZ8CC1tbFgn7HZVjoUpznGezLcRPCFnndIBf3NBei6UhnLUwCvY8EmZKga/24xoiLfNp3wae8
QSq4lOXngK3jqS8O5VfAcmFPe95ZCrnt6sIIIM1LRYqkjL1YbyCl4Tys40CrgdCivvQoOSd5TQ00
38XvfmfuBOEg2Rkm06Aq0Qb9l3JjNFGT9apKcOWinqCkHUQg6WsvRbXkSOufQN+13bgsL+71J7eL
tV9exX/c7giwBqWFtgDH5Ts7kXEuU1BU9mk/cPrImnl832rrFQ7hrzlOvhT1DJqUsAHXY/mxaB7B
qvanxwfAyo4frNHuBnxzai77ausksnxNyN58+PXiL4u8dUgvecZ/DinsArs3ggLRtqu7QqlTXMl7
oszX8LiFCvjXpb71N14c/H/+hi3jMpoOhh8wSbKdV17+bWNbPgcGbN7BUoSfjhWMbTqUE0vqhdRP
EaRDMOs2R/0zywV20oVruadhXmx/LWNobo1MXt2a40uhxxFiShVVlDI8xj5ZOnhTo/PuqbQQskmb
qGnJ3cBo+dAhT7kvxBA9MRHQL3Yvo3eir/eHYDVF1grBTwB++c0YKxegqqgum6UPmssh9vhkiAGD
7ehVesWFcszFRA7OKgY/PGMW8y5eqUl3BSzmr2/Uy1d962s79gLSsRzkO2MLcb6lADnuak852Kb8
VnfBaf1AeTTbDmWHENIB04Fx/m30yju4cqFp4EGLJiDrkfqSVYBqqucQ7Y1umKMr5+JC02xezDsX
pLlEx5q2hvzIaXDccPTX1nZMRKgqFAUaVAVAIIirYlmVQArwRsb0ZskBp+KYCLJ0Q8Bbi96Lror0
wJxGavcIc9Gm8YK/4E+8/K7/WAhjoefIWl5fXpgnT8PUvFv28taVubZ/541D4K3kaAc0oIOW6yOG
XY+07sMIj7kXPqkK9k9f778sI4TgbdVceh6Pn81aPkfBZP/welAuLK2GDlhDoH59QTcyBPRN/aEn
IEn8Fnde64pO+Gbtip2/TE6I9snI4NlraRcNVmxsGWTeBBmq4GDhJFWeCDl+//XiV5y721Smh13p
GNr6YqbNslR3NbnjYCr9o+2hPDMLvj9tc2TOv/5rV96X2wnLm1EUdKH1Jd/nJu3J8Gk0wu+Y3EbY
3haVrEAVfZn3ok3h+FQKYgBPy+D2woAYsHyvVrwsRqKPq0JFIaSruXHvr3wFF5RnGtSA7ICnhWGn
c26G93K0D20kzyUImCn3mwdULoRt7wYVkxwvoNb5F6XVk7KTF2KYKxe31oAAcD0i+bL28g8jxYNW
8adf35orsZU7abgsaFnHQCKisNejtF9EnX0kgADd23pWf2om64+//kMv+Mo3XK4LYLMQJMe0pzIX
pWM5JIa3PVqeu72fDrI+2r3fgM3f2iGROamBARqXW4Mo/9YF3vjTbjtUxdYWcPcNqujdkm3rTj6I
iUEVa9H2bpqCOQH8Q6WlLSEuHOsgpbYqP3EryidwRHm1CPERXRNPYF1Wjo9oQ/qlNPX/6s6P3VIJ
x7RvdoYAa402ARPNXd2AIN4O7Nuvv9sVs+Ii7EBs27ftgbWPYP+9iqYo6da28rPsLsCuD4+tLMoS
dkW073MdVydZ8unOa+cuwg4l63ZB3w4h5NyQtJ6nb2j/etVyuHKhdRLSi0MzyOpSFhSISb5MSVR2
N6KZK2fuotbmsCrqVusaDd/9rzUcpvRYa9+dO3EY0Ns0CCfYw2qid8sUfJ/KxY86Rrmwtbgo+pVv
+J6KSAZZuPbLqGOfFgRO/OWw/hN/LUu7dqbf64veSHSX5zxOIRFc3vtdFvd1KhpGooKN2Mch+Nib
5V0bLscN23ftezrvs9tCsKwzODi2H8VDq6R5RIn/Vrf6SuzoMqGbFxJnpADVpSCsPMccst2QStTn
vW69asVcuRizSAh9LGKuL1EP4dTNfMB8iZ99ceGfXWznUW5LiV5H92kb6u/77Ef6p1wsvKmalfbr
UF/GTRTnZWznFFM82i/ecuHwqy3bgKPKesFkPk9Kpt4ZglkIr+vo4ux2y5TZMc1zoawF5RAB/dge
+7HSKBdhR1DNpR0oUC9xCZSAIlVCZvh+v507D4novV168BS8gBDiJ0mNSkgb3ILBXQlXXIxdH9Y9
MqK4hjx4mARL/OeUjycyNJ8rVa2ev8ApPewFMyj6s/pyYCp2KHWy1OVXv8NxMhkM1NCp7xTeUWU/
Qwzbposht0Z3rlgZF2gXx8DCKz0hjO6rLgEueUtADuRV1ubKZaIODQu2cQaSugnZaYijzzv1Y0RV
LhH1wlpKRwnzyI/ly9jfNavwMy4u5msNUXBuoG55qbb+0azVp9qst+ZKrwS0Lg/1sMlxWuhQXVD2
HJr3fSfEZx3Z4tRaC7VbUhUQGOMRaM6ELej3bZ7zGxnNtQ/t3CIZBRsdq625jD0DlHiEevjB5x9e
V9RFhPUsgtadinBFORX3qHew+6ld/HjBlYsIa3plmj3e6ksQ0IdlyC1I3n0jGxcSxidgQthMEDbV
S/Sppi070XFZbkQIV9ysCwoDqXsM7q4CSVi/qQde7PoZLKPxD8g/1J4lVZcfXLJxI3O74BcMZkzs
bFDhs5ufXXPhYXaM2cAGxMNdXPzT5PKyQs0z9bs1jtVfVjSqy2Gs0e9Fe3Pr7qua+/HUK5ccfGnl
wYdybi6DDroz5fQuFMzTi7sQsXU5Olo2iBEGCQafgOrn3h4+UB+uIuedinkx66rxlNZ4gFQSyBCq
b/0MqIPXmbvgsJbt5cAqpO4Uk5opiPdUm1RUaM/74iLEwJsejg3rmkvJ2UdSrgZJu/KSBefKxYgJ
eNmyL1Eb011Yp4wGNol1f6upfOWtuuzglZFzP79EfhS8GY/FMR0PQd3QNAahrl926YLEoonG1W4m
cyGs6MFkmbYkvEXVdm37TqqjKUC+6ATWqPEPxiZjXA/nvt7s72XRLe9+fXuulMVctFhBcgMY/oBS
Pzm6s3wRIJltOCNYwwVahfgy6z688beuOCwXPRbvYDyrIoDdlSbit72QzaMsmWdy4jKHQ13CGtMg
FV9Md99W3/iw+YX4LnxsOeqg4GtcQdkrns8LSKfvgz7//OsPcOVQfgKQDWscGGCYL/kk2pRTLU9b
uPlM63PlIsgwSrD2DehoLzmlTUrEZE9BNH/x2/nLlfpPJm6b3SiZH9VlY/yvpttXSMEp6uelQqc8
Qfppqhs+obCCQfIHw/LpHTPWr7DiAqoGwKOZrVZz6cYc+jKT+l5Eo+f3dB4tgE5ypYJUl1lO6nE7
eHzaSbH5mRtXCa4ygxAD+DgvNN4+9HStzh1dPduhLqBKDOQYJEFaAvIl/a7gQ/M8Fmr03LqbTy17
0Y0EjbN1bP+WFIJQMrphWF4uxRuVXRfZN68tJ1VU4ZqDt35Cq1WhE36E5EgF2jgPtg35jZj733rE
G3/KBW+Vx3aQgANhtRtjEl7qPKnBB/GwjNP8GA+TSia9/RN1amxSZgIGOSoxJpjWHh+afi6fBkH5
3aZ7ep8PlUzDmBTPEZ/ZCezv8+8KJEmgpcjDhw4d3bt2ItVdDkY4uKwR+vYnuh/rWYOL/25VHfiH
1ZKTpOwn9iDmFePPE6TZz+zYPxeBbe6GamvZXbi13ZaifZ73ybytkJrU4Mr7VJe0kek2Bc1yAsIz
yGh+QCjSNNGZkJfZqRIKkvfNVHXAyReHkIksYvMIJazQJvve8/wLm8PmIztmNDhC1D//kHTcnzEN
Sx+FRKBDiOieoSNsb3zlK5bSBbcVB2/3poarBXnDhdLjZAd7I0S74mldbBtU7EYehAPaHyCkvuMY
2kuq2ohzHCz60ctaugA3Go3DVpe4o1QemPjoyZ9tN93CD107mpff9R9THECtUeBLIe4WQqXHFrXn
em06nyE1rlwoW9OD0KJHqnlpILGcfCaMeo2qYGU3X5AHOFN2FBTHeo8eICVyJBq30y8bcYFsxd7J
VraIn45ltKmEquh5lWN79vugjj3Tw1J1UdcBJkdbm0Zz/NuICXM/9+eyd8WBEBWKrAj9Av3AlS1S
1Fv8InrpItlCalCba1pMw+/jXVQtTwDweIGsIdDuINkImIXrGADiy653ne4B0Z/VotmnX5/5v37u
Z/MrXega0NUxWpPobpdMC9AvD+YftKGj0wYsXnLsOfmjbsY9nTrS3kcwhnd2JVGR9uHOHyu7biX+
J/6X1wWTbt8qNkFFoLZVAv7eVk8sp9/HoV5uGIy3nZp0sXQ8zKOFYXr40gSBBtOr3CkEd9FxOvXT
S+uU9sHo9w6lcuyHjJqVI72oLrLIn9q4eJYbuSVr8rZtki7FmIrMSocpry6rPmoEWw3S09b6sdpL
l3vRos5DkIBVmKMZtwQDewyYos2r1yRdaFvRbXOshShB5BORZNWQE0ADxyseki60rSzWFXSysE6t
asM0twJedFtv5VpXX4pbdYiOQ5mhR4mc7ePHstog7wIo0RlI5PFFV6Bdnnau86zZmvK3sTHm2UoI
umEWOR/SLjbzb9uwRjfu8tv+VbpQuBV8xfqYX3IzJf83FqAn1Z0NUCLdxhs+6sprcfFwC5o8gSri
EoQTzZ4SzOACxKAtRnJkvNRp0XZ+4Dioo772tXoL8+2AjhRAI8fTgp+WlCa68SuuvBWH+v3XNvLa
Gs5bFl3Lh90WeMt8RSlrrRC51bNXsQmUPa9/fDyjSaxmYMOXNedn1cf7WdTB51/v/G3iLC5djrbq
4OsGSGZ1CcdwTRF/giejWBbQELU9BWLcjA+DgrhKcgi2J71mQxbUYC799Z+/dnD09W+j81I2c1fC
lMT0W6XrexiuG2nDtaWdWMFGu4TEFZJ8w+bfIfQUpVG9+ImDYnLk9b5N3yNW7fFN7LiBXG2aPm/t
zWL6v3WINzzuT9C4ddn3PECY04J4Okptn/OP44ZpsKSShz2S1cbtX0bUY57mK8rJpzKq8i6tDzI9
hN3B7uMpD/7QS413Mpj8RPOIvtsBYwLuf5JJz+v++5BT4lXxwKzw68MAY8YqQOhRXsCGB6XE1oAf
Qz97XRAX7CGOfEe0emiwCEUiUWyXSXB4FVOki/WIgGM4iogXOOYZ8rHtZzYHnku/mMz/JAcdwK+T
KcPiAhKk4zRNffWEipMXdQCXLtZDjqBaFwb5Y6Fs9Dxt8fTd1KL2szcuam+lHR2Cea8ufJk/ycqC
hXczzDN8cyx5o6O4QOQLzEGZlhumGuOY3io9X3nxLlZP7IqtFbJniFLS/bxRuoAEUt8wlNcWd0y8
DIeu7hmmeuOm+XtHzy/HOKNX5iFdgB6izm2WICu8sKALEy71bxMhv3s9IBf7Nq8MQK8WIe1eNY85
nBQaFZ6P0wW/xVQNR7WZ8pKLTqdqClPRr35q2tJFv4klWjY9q/Ky6PHbSKsliXTkJwEnXUQT4MHx
iM8J8HHMP2rZPLeq/+B14C4NV11bajnbsLSxXaqiVp7GSHraFcdfSszyo1zNg0xVTZduzX23jZPf
03Qx01EX0wqMoUG2YNI8DYO8TFjX7X533IVKFYLUG2Ik7NxM4VOMV/SpmpfJz9m7KClwvUZ5vGwF
Cp31uehOavTiUOLSBUnVRwRvWQzFhcn+vm+hj8zW7143xQVJsaaPNDTjC3DY7+LE+LRjwlz6yaZJ
FyTVNv3RkBAbrw/kGCxErjOUzIsqDMfimEN2DChoGnzOuVjJ08oqkkrKc7+w0IVJVQOm76ulCrKh
KfP7ru720wzosN+xR699sxZSTHoSeVbr7jmw8/ul55633AVJFQemFcHngzdUW/g2gymVoBs8L7kT
0W7zQTmGi4tLwOlDHLb6odtU8eB3Kk5EKzsNT1925UXshzlXpJRpbPdbfJhXvKcLkFJRI2O2YvVx
/W1X36b8h9eu3cmLIJzLYggRTkR6e+B8zqA9c8NgXcuM3MmLbhFNyMMA4WE9st9jsGQnNVX61Le1
fL8u/Ieurc36vFguwTwv6bz0fn1V6Y5lTPB0BVAuxWVr+QFOxGM5681WJ79Dc97uzm247SPXlxiH
NhZ7ndSz9sumXaxaEOIr90yCCYWUXRoFx7stItpz487L5VabVQdMX+RQnjo2p+wob3ztaxeUvjYK
al4FCkEhls55lVT2+BoVvVfrU7pwNdKDOzOosXY98CdV9j9aC8oHv2/pPNt55UUNbnB9ob0uoSG/
VQ8rojK/VMBFpFVrE2w1G7D6tC5JqPjZ5vPut3UXkFbX3Gg6W31pqpEkRRXwdJ5o4fdBXURaGNBu
aDYczDE0f+Rs+qymwov5kEsXj6Zb1QD+ZxDiAan+wHL7uWDC+Bnin4BooR1WSJLittAILcbg3Qrc
mNdlcWFoLQIk2hEJt7qh+ZCTgyarnP1aP9JlKou17Tl0MyBAGOxx2q0RgshiiG+8/Rfj9EZNxIWi
QZGjBn+HCrIqCPMELcMh6aXZTgfoizxP3vGvIDFQax3SIJuGoQP0WIMjfvXM8VxEmgxaxSdj9KVd
YpseUflxDPvvXt/VhaPROUT/2lCVFQhk9mp5kKHye6QuEq2OdFe1aL9nApR/mJ9S88MkVuZXOXKh
aE0pl7UudpUFW2fSZgjFqc/3z36n4tRgxFSyHo1OdNnleM6h7zYIe+NUrlS+XQRaQ2sQlXVrkAFV
YO/Y2K6PFYS5Hxc+xV9QqaruvH6C234HEXyT62VQIBDQp2Dbd7CxeII7pUuHtperkAfSvAzaYvO7
qs3HB4yXnb127mLcpFayCToE2fnekPPUg0RvsUF04/z/vX5vWAMX1jYfQpdmxlNFgbc6EULad/Ve
8XStl2/bOsD8ELpl4O4skzWfnwUbfjOW5KddgXKmVfpDsXJ+v+3NkqItCzxHe3xso9ikfR+T+9kU
f5rZ6I9x2T+E0/DbWIFGhsRAecZiKZ7CsKmA7JJ/+J2VY3fWbdfooxx5VuAH0a2fkpH3n/zWduID
TimVMgxktpe0PxV58QwgzS3+6ytBk4ujOyoDNeF5RybFmie5gSPL4nre+MbXFpevI7LWQrsV+rAq
yzvxNDH5gg72swyhU4ScbFAEDa9UZoZoHROzkaBLOzY2fjNE0kXSKbVWQ0FDlYHidUrXWf0P7X4/
Y+8C6aJwHsJZLDJjmmh+mpZyLdPQBuJGBH/F0brkZOHA0CxcYZPrWg9pDnKWhzWeq3M46cPPOLiI
OlpstBwmrrKBk8z0Fjhb2XgmCS6ibo9LiKkaTHyAMIY3CQboQc+yqU4zv+KEK4RZqQ58F/mmsmPi
PYjnjL2zgZU32rbXrr3zYAXNZ8PA5ZfpefswBOTLzmK/jbs4uvVYYCOPDi+K7icIOpOu8PRTzoM6
DlB2Rl2LB8XYXYxeNAYdwlsN2mttdRfGBTCDrZeqwhdd5uq0lbO8G+kxpk2+de9oW9Qn+EjzDa0i
QhMz8PxxFV1w7oUy95WBv1ya+FY58G1hDy5dDrOch2LmXZRnoiPju07W9p1aUWxLyoPocyMN65HL
6OGPYR3yJgWMPFqSeAUa6kRDXr5Dv6481ZHo5wTDxvu7Rh/T3UsLtkxIUdb3YQ0O+F/b/rdfsnDR
LEiSw7kYepnZKbLnnE7R02E3/glCScLLvQgXxNIwsO7zNZJZqdlfmnbf+p576Vlw4YJY8qoBy+XQ
wHUVLUtJO8TJsnGvWF+4GJZxO4AnGGuZ6ZZ+jjGUmc6k+/rrc3/7CYMQ8bXnAqXSBGpNKTKAO/i5
MMc9xn/Gk8/iEAR7vfgGVqxIz1JlhAXv1Tjfh7H54Ld09HpphGwANQpEm/1BP9thgirNMvjNp8uf
gIENXsJhRpVFM/tQd+tjg8fqt28nflp4RAfWTjCZuXzOG/ptUdTPGruYQF7RMRpDLD3S/V2Vyx9B
JbyWFi4icJuKGDxSeDpRbOs0FhPYCkGL5XMkwoUEFmU/touRMlN8rU/5DJz01tde7lu4gEAW5c3W
ooyebRLoLFI3Bwh2hNclFC5ES0H7MSJAkWbhkc/3OcjtMPLKPv76WN7O24RynCtb6LahBS2Rb/Ll
fm0qkjCRHyezHrAwVahu5LUvfu/n9ES42CuwUGKsls0S0fyMUsIKqb0CLPlhd+Kc1A9ELUCvFlCe
+PXPumJwXCDWFqj+2OtOZH1H/qds9RsPQ68KIFojr22CBH8PLYJBZBYNxyTm829HXD/7bfvlK/0H
JAGiLGBLITmTDfH2sRv1N8jmeoU6wiUl46KYuK4o/NLY5l9nXpSfIXTrpWvJhYvI4pSpY6uxcbnn
ywmkc3/2sfDDbgK1//pUjmqhXZ5j8bo/ZPKkGMBkvz7vl8zprVtJX6+8RqygBXRzs76K2PuoYtW7
sqqW+wiSn4mJ+vKuDufgzhLd3XhvV96BCz6o86nY5NqLrLQx6ph9mZSN/iG2KBPo3JyoWT79+qdd
ewGOCzClkshDZ5HtXR1fumAMUxMIP5SacNFe0QvXdMEXkR1CAPfcv7CoboGfH3DBXkfdz4BwVRwV
NmNOejbjeVxu8XdeORcXy1O1xTBw0fEMQIons9X3dsj/9jpyl3UrLoulBuEuzyJZqtNRqef2RT3a
b3HHNNTz2B9s5jEqC7DWyBCLj8Df6BsNmSutPRDRv34JMUg36FS3uC6KkTaxRTz+Wag4uqht/NqG
/X5u62M647HMSb8t03sEW36MYsIF+8ySjBsoxeIMo0r6NNmovmPUMD/f7EJy5qWlej9EnIV7HsHp
E/bbQdroVkpxxYG6oBxDiwEStYJnaihAMbLz6gSOamQs+UC23w+0ivziReHi/DEke9AY6VfGQzZ+
iPm4pVtsuhsO+sq7cCGLpQ5JU1WMZ3Gh5HkAb+JG/JJh8RNkcdLhvhxTnC12eKe76G8935rFuLZt
xxsbUmIyGOPPGRn3+RzTPXoc47U7eT067j46XPkZwP6XI9/mtGUNO8VQBvZb3HlySxDxvm4YTmVd
6wSVveAxasThufrLgf0nlNCD7YYlxG0RYQtp33oL71GA/stv645HLpcSQ/KVgjEKoJvc0gxdP7/Z
HeFKK87qMLouYOhGXpOkO+a7oSk8raiL6Br6CUPr7RFnegzIKTc5ZgCgIO15XZxgOu63di/5hjNf
yx9i4WvaaUzKeJ25C+hqc4yYGN7gLhpbjSmZgBLlOYv9pm+EC+syKM7COBqc+7J/IKjfJRNjnvGh
C+za7TK0YW3jrCRB/jgN3d8HeI/9LLyL69JHjM4T4PKZmvbxMV9kewf6j1tTmS8P5o0Y0cV1CVqX
E8XkOnLp8H+EhU9bP3799Sd9eelvLe280WqcMMcqD5qxuqa/243Yx27Ihwe91ZWfWXdVJhEirD2B
ahP6cl0AxjGRQH6ep7/e/7WjccJnhqmnMG4ClkUhaH903N7FVXSLavza4k4AGw2HbMjaY/FynRJQ
P77j9vDLs1yNyYCi7hLExctdJ1AtWFFvh9avX4lEuNAu4K/yEKzYcVZIkBY1JgUi1W/jLrprjmNc
Gd7GGSR3/hmq6mtN4xuZyZXzdsFdeaHDaDDYdVTL346tul/CW1r015Z23Oh05IXtipJmkWnj07b2
XdK3gR+OQLiMqiYvVlGxjmbQa/salsFpJOyH1wV3sVt0s3HclxDomRXUOaBhYJNWs+Pkt7rjRZeF
HkAAtyybQvunig1uOUBufvmCyzbWzRiAXZDeZmgHbEldaZ2UgNX5vXwXwBXLqQNjyMIyMGB3CeR3
vx9b88XvWBwvevRCD6NaWdY24gcdyA/Zx5+9lnbRW0PZSlUuPMy6AYqkCTgqzR+WycWvxvgTfoAM
7aJJT7NRt3HCWvK+VpPf83SxYQOVfEBcROFByYnbmqSmKPwwc8KFhrXTWpJc2yiLc/M3Q8vFGL8X
9BMwDESXIYOoekYO9gzy2PcqVJ6RoosLo8ta5bpfw2xiIKQQi0FdV8vcrx/iQsNsr0q1syHMamNS
toPVsfKjMhAuLqwF4KCOwh5Ls/gfpYsPDRgy/G6445ItRaMP4HyacQgCgBAj+KebPSufLj2ZHIal
jNadZmE1kXPTyrtFFb6LO68+aJSu+lpHWWHt5+howHRZTX96HYqLBusicO0sE+Yo23EzyTbw5w5l
aD9T6OLB9nYDp4M0NBMtt9+jmhQfdVj847dzJ709eiP2qp1pNgT79hCt9e/ttHl2LVxisjwnjOgl
DLO9D/a7aOyDk1z95k+ECwhj0R71FWjcs6mznxbRQ+Zn8tJc48KFUhVd2aDGMoXZoush1VCaTI4Q
0Ay/M3eekD7yppo6JLWmbn9sesULav3YboVLDwaSp4YfFSVZWTXxvQiaKY0kJtz8du68IT3qUhdh
R7LmsKfJ0KeAVd+9lnaBTQW4aTpqDYE1PLIiln8szeo1xCFcerB1oH2/xfmR1Rs0cVNMyrLP07zl
n3698ytJlgttaiYGffOVkGxep6I5iWpoUcLMo+B/uujtjWrLFVp/4eKbAJRdjD00yaKmjPOURZ35
YEgDYcmjNakEvW6yMQt2MiTeIYWuALQotwBm9Aj0/lfcFcX51z/37VgbnfXXdR/S1J3qWXNkEmKj
9zLgX/tZ+tGOChdpBer9IppVvmdd1W99Og7g4E1CG0pIcOTS+vGLCRdw1W0RFyNRR2Z3u4EwYuVp
4x12u1gr2+VTN464b82+/lBAoKSsLm54mpeM5o2M3oVa2UWpXWzhkQkFGD+rqPlazJqed9LE7+ah
rWK/p+5CrgjOQ5dUHKiSxftXUcZDGoI2/lY74CXJfut3OJakO5a+lFV5ZCpSyxkDLNU/ZS/5XwFQ
fI9crAU+O+mHc7sc4YnHkGBhIgygB3ZUkV8k42KzNB2KESSKJDvY3wKmOBlI6VlbcFHEOtymFs0T
koGWLE4b6MBHZT3c2Pi/jIxvHN5PPF5BKDoM6x7ZPhINMjMQYGxgN3+air095ZUs7+MOg4Hr1tg0
Z0eYGFXZtA5biHSVqk74mLdo8dOxSOQQRGfQ2KKXWizQYWLFvt9XHYmaU26HxisRRZf5tc1Yl6al
o6m3bIvG+Twq9LUPsvuF6RAbeb16V3b8ZQodq1tdJOjML3eCydVz7y8v8T91bhIMTU42s72gaDDP
uZukkNrPXUNr4PXihgKGPB5yzdYanSlrQC4JQQmvnQsXxAfErarHHXYoCCFCnFcPLf7xMw8uJk/t
x1SUqj2yhe3/601pgCeNn308jHDxVpZxuerQHhlUtb4tz0dd/eW3cPT6tCcMmwzyGGGYbdNDC4Cj
HJ3M0Lv0PHD6en1DDoOJ7uLIGEgH38u161I2zLdUqxlWeevVO/XKOV9s1+XdkXE20QTKdfa80/YW
UuHa6o5Brqeetn2P1aEQnye86EmyxLVXBAY+/dcHE2AOYC8M37N+0vGnagz3Zz6OgdddBPX069Xb
WLKGBnLPbNGas9kxj6rY5DczB/Lm16sHlWGtDfslG1j4nYZDdWrL0I+LFNS1rxfXdQUYXb9hbqJZ
qnRcTX4P3KK+4SjeRp+AeNBZnR0RtcW0ZSGvxd2Wm8icVEnEk6nj6lss6PBuExpIAjVNnr/IxWHl
Mlo7ELrN2VbA2PQDZr3J7lUxAXPS69+DYkbZs1HPGbAK82MeheFdjEFhv8DWxV1FbDU8B8toRocQ
MpOlEPchetSeqztuZO3CHfANPma1ZQ9m+gh4vBfwCsQAr09ljBSdjpaN2Vjnf5PyRwlZPL+X5aKu
WLOJJUdmltn4uIN22pBMK/nhY4wx0vl628FyYNqETiNQte9FvXUJwFe3RotfPP/PppK76o+7HaoY
I3pjprphuIu7fToD8BE9RBD3fmf/z9mZLMmpc1v4ha4ikIQATcmsLpN0c9wc2xOFfzcgQHSif/q7
6oxcstMZoYkHHlCkULO197fXmhX7Gufzra71P++ckesGWc8Ul+ICP4TvCU2FkfPb1dryi98wOWu4
lmO37iMf0JMz7U/g2+cUdlZ+sBKI75cfYYvaHH1YZrjAJfzHooKLQL+014u7HBRvKmrbOOwv6Jb5
KMj6RUvid1hFLgg1VrOcaYMp31jbXkoWdcfnbcdvqbqiRq0gXBEyDxfZoldNBEEqV735LSmXg2rK
YhpWND5dsJeV53gHSlKTzsvUPIpc0onbiqz5uEAwrtxLKHJPaIRYx7d+X9RZsYDl2l3CN/3SVeM9
CUydwrzSr/cMObeXMzHGVT+yc9Rf1jImj7aU5mGrrecadSEqTmiuIqb7S9Owd2hCOJh1/fr3UbmS
mYFh8Ms3X9HmhE/Z9xfObPSo1vixX2YcHe1B8fYNoeJukPHnKF+KUz3m5TlsAD9tq7lVR7hyyrtg
1VasSPksa39JaL11aGmpwwfbJ+xbUxRrBlfWnKZLzZevui9Kv6ngAlcwp4a5WyK7S0Otzdp26O6a
Jhze/31Ir+yorkrchHGrEoS6lwAU93Em479d7XcHiFziKlimktp67C62+bgiwZG2tln81rYrEhe3
gvWyCdsLzD+PAx3RGXEr73NtSJ7//5db6LauG/QsKgzJkry7p/jHb6idNT10cbKV9YLnouEHDvNV
GpLQr1k1ckmrjlsiRbR2F2xz/X0MtdI7TkN18Ht1J3auRKv+C84vU6xo2uUmHdBj6vlwZ1FX0Fib
akLby3KomiBO7dZ4Hl4uZwVWYUR8wtvLUARNFvXDnLHWr882ciErw3pbJFqYi9X0aZ/HD2a9pdR8
ZQq6iBXktE2p4r25lFHyBW1oedov+h+vb+kSVlVkFGiQrb2ECXs/kzUrBWJwv2c78XELqjXQqMtd
SBiVdWq6Ms8gJKD9tkJXOEuuUxjULKovyTr1B12X22ENNs9j0cWriqTdVMNkcwml+kq02tNptH5r
31XOYiUrdJHwGnPF0rudE3usqH7jN+rO6mzVGKLp8XnUh+ARV5SPQ8Ef/v7o5w/3h+jehas0D3VJ
xVZf0OkQfWoTIo5iR53Awib1Rkf2lbnuElbQ99m4Ui128pC8h5kFBGcl8buvuYgViTkr12ivL+E6
J0cSDzkQ0cZPUjByKavARBPNad5ckmbeDrHpTztM2W8spSsj74pkibGI1oa03QVSDvbtGLLlGKuk
P9cK1L7Xx3Vhq2fndfQU6vbCdiyn3Y7lIerb4k6vwe6FLEYudNXl874kY4k1FbUXmCY/Tnt0I+Ny
bd44x2nRBjtuyJW5rMzoC8xB1V258vXG2Fx7OnsZBJTVuHZqtd3FQIy46pRMiVg++o27s14TzaEh
RFpzKQKzP+WLSLKuW9URvs+3iiJXbuWhc6YuEAEJZqHMhZIueEeWpdYprxZ71mUC3piU0d1WsOjG
LnFlsNxKuC07O/QQlLtszfY60v+zux9+GblGWVBliPJ87cxl2MVHSdq3vLqlIH/lpV1+LBhyBjYt
aS82tvXdOGR7z/wU3SMX8CI1THaRl0bc0bZxasr5RKnyvGC5gNeog7mXCzeXsS2gAEHmKs174pdK
cBkvOFIktIEUzEXQn1sC2nDWkWfy2GW8qmHuLFt0d6k2hfSWZNWTnWZx482fs3t/OKpcxmtkMbea
9PVlBAKTnEImivIAanKBxUIs8h+16Pw0MiKX+RoAqs1b19QQwQ0e4nF+181+5m3o7X657yw2YRVv
l+ZSmeorsmmfOgIJIK99x2W+2gWAdNciCClkUfeHOiq395XN0R5ZQhXTL5p3lcDMVFeKUsRoq13m
Q1Lv8LhTt5SRrqxZF/5CJII2mI3VF8pDeaDRZO66ZIhujM+VTdOlv0JNhDSjxXku+/68LKqBxW4L
TytU48v5QFncPWympjc4kysnvCsPJmwbLHs/N6i90RamBwsDJocmRlrrH3//4NeG63mp/HKTDXNB
a/So4ogkVZoweFcwkfvpEkQuFNZaZeE8jIcvbRhmhk4PfVTe0om5NjbPv+iXN28WK9cx6LAMoOZy
J4v+uwlHfaoYq2987Gtj44QPRsawqLHUXGq2HKyC+0C4mvd+4+4s4lEumybG1pc5yn8UpPtgSX8j
oLoyR112a4JFz55vi7n0Yhn/iYBZ/tuj2zNPq0oMaav7Br6hiR9LHLk412xmNaBwjs8gNH2I1l4f
pQoLv63CpbnmpNkjJNyxVZT2h2b2kUIl2i9+cxmuOVrLbt+6GhnrojmuBX8dVWNz5/V9XXRqbWp0
zcE37lLHLDnKqIvvKqit3DjIrsxMl5iaNAxJmJzqi1jLVxx3llQO41e/N3dm/VSEtADEUl/aNXpq
bVSkOZzdPb+nM+11swdxq7rqsoTJeQ2Wkxknv5u/i0hN21QiNKHlpekLSJr17ZpSO/rdJFyzR8Jk
OFXxUl5g6WMOoH3IIae73xXURZ+QjlvHaaf6MjTqY4V74l6PNx59ZS9wyScyKt1ZtCdeYFAeIBut
O/UUdsN4WoKWvskJoXDjrqvPXlPHJaEkFJgatU360iaTfIRvZH5APlPdWK9XNnwXoClsXkei2vVl
GlX7ZdnG4T5ndDuN8J28sXVeWVcuRyNUueV6HfWl0QrtObbcD3VPw6Pf8Dz/1V9OrFHVCZRtczxd
bE9zuxZ3ax9ZvwtW4CzbzS5rZ02Uo6djft2J6VHZ3c/sJ3Kli2i0jiqseX4pQTwe6jziKYGHst+e
EDh33Qqds80cb/llkdOnqoCFaFy88xtx544bT/UUM5B/YLvFB2WHV4Y3n3weLVzwVoV5Nya6xqOX
5HGq239ZTb75PdoBK2AqrWab9/lFTxb6POGOK1zkh+eJ3/A8vvadagnJ4toeF2OfZtr96/feTizJ
yBIgh4ZHK8o+sD3q0pLAEs3v4c+7wi+Lp8dZPUelzi8EKbu7FUAyJBe0H1YkfkOiyDy1mkmSiaB5
o8P1oqbEKxIQLg+VN+gOy1dGskR38etxa+PX+aS8Dj3h4lBsWnIzdkV+mVo+v06KcLnrZRJ65V2F
y0NtJF7o1oocPBR97j7X0IkN6I04489Hk3BxqEJj/RiOV9eTJkUqSdi/FtBxbiD3z8aHCRXtI5Xk
1s32z3VZ4ZJQQC/nhE4LyaqeaHFYSauPbR6NP5N6jO6RbGvut64nhz0UhdeWDNXHl1OWEtjW6ViT
bNun9idJyHjEhUJ5dR8KF5Ci60zz1U74QbT7aov8TQyRM6+15jgC/l+hWmEgHYyzJPoJef32qJlg
Nw7Ba9/BWcchtwhFGpJfGviRXUzUdfc7HatTXaMaVHM5pQZt/SfUav0SzMAPX36GSE2yGUdLsmbF
LE5KWHZWnV9Tr3C5qSKUM2Yvcmt07e4g0fmmG/Ibsdvz+/2erRIuNqXkyEtwiDKb5u2DWcpXe7l5
xTloQXk5JMW8aNKgZeESqi1Ou2X7d1TCc/I4Z26wbJCWa3DmhsF24nH008jBD2cULiDF2Gp1BPWp
bGrsU70pkzJKA78TxkWkphBayCJfVFZV5qm24ecN/ateC8olpGwR83HOOcnATH6n3dI9MDr6KYUI
F5CCnZzph32V2RiYnwUFLzwgn+YVnAkXkAprzG2mBhwBHWQZknr+EgeTXy1Y/MZHya7Xw9LIbCu3
zzCaeTt3yye/EecvZ3g4jlqtgVCZ3iETuvP56zaI/MbW+19N9g9L08Wj6l6EUY6DJIPYTnPZaDze
z2MyvcrLKZhOGpeIhx4t8ykMdtVDnAvyBltc87TBmhLekMO0fKJyzN8wChOjFIJG4WFcR5mk3VyN
30O0wbyPW159K6M9zFNWVNHbqWziPG1MhDxOLvn0U4MP/MSDEGwT6asapOPC7uo8qQ9jEkxfi6Tb
71FgQFPwYszroqBkStdyXGDMikA47Ygcp7TAlLm0UbjDNJuxQ5QnDfSU6mBJw6JAcX4Z4jPAi/Lz
mpAC8pzJLO7ZsldZbkj9QCCm+xQtS4dXWqQfNAfZwJdfrgsL+EJwDkvoyup0Ly1K+X7OjsKFwzZh
wekPUmUCJi7tErXpxLCJ/H3K/bm6IFzyq4ubopqeX7xDz/vPAZe9J9iS/tCxyV/lrB0f//5nrhwL
Luxl124QfRipjPbBg0rqdwtC+hs/4dqzn2O1X4JsHdWQv5mHJFMB6jqk3u5E2PuZxgiX9apNEu1A
JlQWTTzTSnyAPqFfoOqiXmpGfqaWNslqmqiUk3eE0lutd39OOwjXKTFp4zbA4pGZqtACP/ItfzB2
oofG7n4Gx8J1TIzMbCfTwwV9jGyTRuF2KeF/6/lN2ctvuuyAcysSJRmSMk90L+mhnWnpdzy4Alts
BgcdV3uSjWLejs/WV4e+anuvqxNz0zHRuM+mhJD6yXK2b28UhBRgNjyioiC9FhNzm5vqtpLTUG/B
qdHzOJ0HmUt5ApLEPvosVuZmZSoebpxvgp9icdcMXS/Pddcv6kZY8eepydy8jKQQhyzBT5zyabHj
EyeVSgslGU9hYavno99vcDbkvp6mVoicn+YkbD9GQ7P+q3gyeC1d5gpMx3RA10GEUHGCbNJwJHAJ
RmIYB53XDKVunqYrC27avN1OFTx9bTrZNSnSgXSV1wyibjOlCqD3MUcDO+3JsEL4PojlfVGjkO2V
eaZuvkb1fMnDpWCn2tIYlvK8gabX1nrC+3Awe7k9FNUw8KZJ1lOwE/0ZDOGYyTmXXisYknIvn05M
PATWFvTEjcHOY/p4OI663PwqjNTN2wRbrLqwH9YTUAHwK2hHwmW1iLfWa/OkvyVvYjLuGx2CEwxv
bHMwxoJsK0pjvQo5KBK/HB/chhO19FjBdRAKmCfYCihCsS9vfZYudRM4tlnDAOj7cpJVRd+wpWrV
sUUhI/FcXM5dL67noZjYvJ1EraavcFlgj3sl/HxKoSrwcnCSxXZ8ssVysnmwnItW472TxIx+AQl1
8zOM8UGaBaMjdivbQ69o8A/r8vWH1+C7CZq65+GwJdt6qs1SH4MqRhf9hL/pV7+El8vL4ZlFNKJz
hS8ntSf5u3Lm03ZXocbr1yYuXMPivNUjKeCWkvVWfdct/Qaf9X/+PjRXcn8udC32EfKQwaiyYg7N
Uedsvou5LF+VCYzzZEP2px3WNTf+2JWg1oWwaxRFVniVqGztSoYSWPNGmNhr/QqXwoa0SzgUGjH/
Nkp76OV6ly+xH7AvXAx7FqFNGmHx4iqo77uge5Vb5ad1K1ydSzSGsj6CeEg2N0kIIaCkvBORSbxi
BuFi2MKsETR7kJOwNlIHQvsylTvrvHZl4WLYtothuhwLmYUdoBs4cM3pHpYf/j43r00XZ0vOS6oR
fBOZRc0EE7Tguw6VV6wjhBNJTcU6VJvBqMBL4DHpH9u498sVuhA2Nq2Fkp3KDDaLFwhcQE5LDF6H
iHDp65gMzRQuz28dQd4kUNUhTohfA55w8eukonvTl7vMWri+FR1Z0xCOQn7zxKWvMe1yrppQZmsr
XzVmGo5FUGq/Ke7S13rjFoo+eZytunloSj4fyqTwXPoud22TEjGkzqNMr/rMjXpKVs+km8tbr4WO
2kgUUYbAckgbujywQX7xWjuhk3XraEHhK1RGWWU/jmHzumpnv03c1bc0cLEI4lJHWa2x2iWLnoKw
eeP31s6yNNiZaLJ1sCYeSUbmL7za3/k92YmPVkVNE9DnsSZRkFFSksd1QLHL6+kunlwbOIcOm4ky
VNIEZHmW9VAl9Ma95j9c7A85ThdQnky9wmgJ4DmsArDct2YKDmsZ5U8wUUPyTMjvksRFuiWrOAfC
RF+xls3jZrH3FLi16DSvguUu4qMA5EPQ2pfjQHu9dqygIMRqddjKnvptrC6WyWEiEi2yFtlK0+dJ
bb0uX8LlL6McN9+yxnODKFqgItYGaVPeSCJfOWdcRlsxi/Qq4zHWYXWG0gEu7XG8eAXmwmW0l66R
oqBblKHY8C0KzOcJq9Fv1jlXuqaVfUSZFNnWBMtRB8Nyz8V+qzx4bVSe//+XDGRVlK2leS6yfg7f
iaorUyC3N9Il157t7E6rpLDKA6WaaSMPiC+/yXX/5DcoTtBAph0AOQlFJpG6hgjcjFpJlXgeki6V
LWWOyMxCUgpitj/mBIqqIR/8itQujL3XFdw+ZiD2OuwI5Or6FppNNxnLK+3YwsWxa9x32nrGbHlG
gNP52QYqjmAamFKcb4cmT/ibXLHhfaBgV35Qoxx0CldJ+dBs43KgY7/5Tdvf1C9tPwdEKvZs0/qK
7F2GvmYvPR3hYs5aI7k/bFOY2YJnpmszqnLPRzvLIdHbFDVdwrNgBmlOmubCx/IWzH5lPbi6mtjT
dDA1nGWdno48qh/oPvvtP6498diJzqI1gWXAmO60KM7FKm48+nmf+cO59FsnUahRzpcY6ajtGpiU
bz+5Ff1xr1h957WY3Y6inummHkPCMgTSTzu1J+/V5rLZbbmUASQqWTYajEkUvO1q6TdVXBCbIhCQ
67zRjCdqSmOiz3TP/bY3F8MOhO66jtIN21tfHmUxxSn04xq/LcgFsQnvGJqBiyDrVvZ9G3pQCfrG
i1+ZLC6GzaY43OJp3zNdyO3cmedJPs5lOsvQMwpzWWxRr3sxdWzP2qg3qVTqc1fKW/fo51zOHya7
K145DEOj86Tfwa508/smzMu39dIXn8Wq88ewLwfPW4GrZLmj9BdKsa0oxct3UDdAp8boF+i4YLZi
Bt0Ii1iyZK63R5K37SGeYr8uTOGS2YEEQkBbPF3y+Dgmtr+vdRD6zUyXzB7jba/y2WJUJrOkZJSv
exTTboTvV+amy2bv9VQNOy6RmcZmczC0qR+tTvKHuajYjb3yyg7vAtlQzplk0kB3JG9BkkJW8zC0
7Nbt+tr7O/lHEpCadVuwZPEW569i2pkMmmb69azCzi/+dguAqqh6WGDZJeNF3z9aAhOJEnXko9c+
7xb/IO3WwqACo8MBA6Y1Y595PPnFmm7hr6/bEkab9YqW0RKSQjJOB5gm3pg51z6rE22WbOoHmOat
WSDa+Z7Df+4hMFAN8RsW9zocSJp0VTJnUdIcBz28Xhp7Yzu+9uLOfXjuuVSdmeasIdubpC6SA8sn
6zXZQ7fSh3SdHcMuGLJ6JMep+QZXNi+kLXRrfCwU0Vzvq81ClFyPedPeLXPlh2+FboFv7sNxZRsZ
spC0+SHMk7ekLPyM5kO3utfHoUnKoLVZIT9UgZlw7al8x/t5X/jlqkbkHKB9EM+ewvazzu0/0Jbw
WpmhW9arq67q66K0oCqJTiGm3fOx9lo8oVvSKwxH+kvkFjdMsIkFCw4k6hOvAyN063nb2ph8mJ9f
vJj3Q9eqU4Si2J3PwsRceznga9VClQueehksPi9VEH/dZPnO79HOwtx7iJWvaHbPFMTV0pKPb7T0
O/9Dt4w39ROO0cQM2WSCH2qO3gf18tnrtd0KHjLHQ7WMeLSy9Su1PQSj9bouhm7xbhKq6CTTQ1bQ
KT/WnaYHOCbdQsX+vA+Gbumu3kLRdzAyzyyqYBfe0Oj+OYXvtxG6EpRI0rW1yEmXbXJ9zxp6Kbrq
vd+AP/+gX9Z8GJQwuGrzLou2aL+vTfCd7LFfK2nostT73vVViR78bMzX/zFgodN4M9i6NuLOkRkr
KZt90222xsslGrrDtqxeSe/QhalLUVS2pWuTTTAYPstIzk8ouvvJL4eu9W4H2nIKQQxnCG31Ab3/
x3CFTa7X53R5al5rTRkS9VkDX4K7LmynuzjpqVdePXSBarXU8EdaWZ9tm3wSIgMncyNEif94LQpd
nrqZQ1aihtFkUlVkvOvnFlytDab2Wwxb+bd0LpLHeKn3zm9FuYh1XEkYatMR4xRGwZ2KJ3mo7PDV
7yM45ygTBir6UVxn8UC+9U1s0qRXxu/McBFrBdUGuhNpsnxoP1CVYF+nXsFc6HpbR3mw93psTUbi
iT9OVhxrtUuvyD90CWuxacnUOJrMCnQEjQQSHUmAjKHfkDsnKfbHpGun0mTCBN2xnQdoH8Acx/Pp
zmE6r11h4GjRZHsefzXtlqkJWr1/f/P/knO/ZwRClzIG/ZtISEA0GUZneoxUVzRp3wzbcQqNeQVd
TX0verq/GZZ4uoyl3e4MbemTaEiJvS8e4capa3N83gxluoS1sgcIIfdnVU4zvRMDmGvWmw2jDS+I
Qx0iHGjBGF7g9+7XbAf9+JeHSDDBLrHXWL18i7/PIX3op80r1xC6WpUFi8uNwjs1s71K2w7W1mIK
/dLwoQswm3Bfe1oij1QzBf/L/rWqhluX6Svnk0swa57MHHvZdp5b81jDhf5nsbTF979PmmsPf/7/
X05tuVfLPNFyPxM9fzdWHhcm/ViM0GWXp1D1yFJX+7kIOEQfqYWiJHqD/QyfQ7fG2a5VsiZaRWdA
CK/QxbCkZVt+9BkW7i4lGaBZNRm6+Wx48m/eLTodcpQf/B7uTHJguJIEq7DnnosfKPGdkN/56ffo
51Pxl8/ZluG8FKOezz2Gvk15M9f/621H/dSjuDvPq0jDVUrGy5nVrH6dqwLyyHPrlRjh7kRvyk6L
SVl7TtZ02Rv9fahV8M1vYJx5HkO0aDaTHM6GtP8apt8ObeJnJc3dec6hqWJYsrXnSW82tbl46it2
Y9d6nhO/7+ncVWYtxue6QC/aMzyH4RBWnFnQ6HTuKppWYnmtY7Xfi/qWpt+fdwPuMvuqiQJRocvm
jA1NHzgtRBoltX70+wbO4ScDadBsv03nieftl9hAb3KmkA7weroLDvJNzi1t8BUs7BJeq61SD3Re
i+Pfnx79+Tu4pOAahNNMJJ3OI7D9Nm2XhB9iSG3lKV0Y6N+Y+emccZcbDIVN0JYV2DN8CpO0hQRf
ytTW3AhAniPHP8wnFxyMIgPFt3YfzkG0qXcalqdoO2jo/ZiA1rjxN54h3D/9DSdqJS1pJnCny1mu
NT3AFzY/bKwhl4VN5bGSRX7fLjFPk4Uy9MHlufXbV12yEA4ZwVhFlp7Eqrq7HeYCd2T1a2fhLlg4
wKO3X/eZnkhe8FTtAqGn56WfuwKvSx0WgA/w8LqomxR9ULBK8TsRXLAwGngE01U8WkZAVJKxMenY
e55kLlvYbPs8tzGbz3JHd0DK0dF+7qt4vYHQXpmsLl64aR3lcYgItJ6LSaW9bYssb2J+NmvC3/59
YV/Z8lzKsCKsC1bD5/Ma6Z9hDGHgESDC35/9Xx3rDyvBpQwLM8D8ILfDGdFJITHwCDg3oF5fC8gy
3yGh2z0qGFc+LVtpDmPemftgNuqOt8b8+PsrXPt5z/vZLwFBXNVmWvCVzsKgnTRJvkaq97qcchdE
rNi6js1m5zOhK0Tv/iljv/Z27nKIZb9DXTYcEcWY6g2YDD771V64SyEuAkXTBr5jZyHI203GX8Pc
T7WT/4YhNoVC+mvAWoC1SxSjbGST6n9+X9G5lMIIBeL3294/21B8tetbRkbPJexqvdb10kxjgjYc
Iw0CuvWOG+lVG+FugK4oX+tmy7H1mBi9zd1yCJfmX68RcRHECmZsRajw7HzS67M1AO6qUe2FTHMX
kcPdvOS01dV5aprP3Iiz5sGt0u6VBenKmPIpIJ2KZXAqpu2dDMmHeKpuxIpXYhRXw1S30dI0IwlO
Oe+nR7Ijcgi7LnllpkAcAZ/t7/3Gnr/cU/gYNO0eq+CEBodUVeoVZAA++D2avXy0rWxUQraXnpRs
fpRWHydocN/Yja+NvLOISrJuIlqS4IR0xY8gjj9tg/K7o3MXlSOqi/Imx5DkTfeqN0wcIR4e3XkN
igvKYXliHjK8eG+6NzrpoTcsrR/pxV0+doB4etkrEZxgufc659PjtPm163MXkQXJK02Cnq9TsupD
wsXXPApuJbuufEyX2WuHcEaHU4jX5jZVsv1GcE3ymygutFfxLsl1woNTlFTvm7r7mLTNjYjm2ms/
//8vx7FeGGC9Aa/Nd/o0a/kwWOF3/3GRvQHCgzFc1zAixdd22E5JE/lthy6xB+9iNtcU48Ha6i4Z
D6vR934z21mSXJWkR+T7vJNUH4NqT7fOL93HXVKPbWjuGDSGYyjz101dpZrXfvdYl9TLt6kQUEo0
ZxvMXZqYdT/uhb2lRnVliriw3h7G0TJVJYNcbf6+IBtQ133zvFy6tF5RsIUHg2YnOanP5Sw/J9Xq
dyK7qN6U9MvK5+dV06tXzaIPURP4TW0X1TNtIe28YJqoCfe5MdeAO1V89JqDLqRXy7zactSHzoPu
9CNkTvhxKvmtu/C1r+mclXWONltiKBa8nD7P9XC3dpMf38ZdMC9Jdl221V6d5cCTlJvwf92y+sVu
LplXahYpkht62mYCH7vpYV+M56OdNFBTrkonMynPDMJxYZmu9rPXl3SRvJi1RqoVD146iw22PZgp
8YtLXCBPoCUA9hnTfprFzNMyGlYktQGK+L24k7VdCauUoLI8z1N5oWX9rY/6/kYy5soEdKVRx3Cv
Yq3K5owFVLdpACdynoLkHP2+psvhQRBoXqrA1ue5KvbHKIcfdTT7pnRcDm/NKyuFrdpzWXZfBt59
G+LFT/2EuxxeTZSpzdqgwb4XUbqxOUiZ9vMo5a7+xt63Mytjs58M746hUR84L26lFa59UufU7BMT
DFsEZVvCq89qR4XSGuF5jXVFNwKbJG3bTuw0jetaH8RQxuiMRgu513xkLoqnZo3Nig71WRHxhQCN
KIPSL8JnLoy31iQYaB4355Ir4PmdXe+5ltuNg0IgRvs9mcNcGm+xgQVzKtvz1nXt16UKg3+GdtLv
8lneMkz685dlLpOXoJ0jTHbenPdl+1KX5sJ04EUtoQnrZeQ5sD5QdJ2as2xheBN2cfBUiX66cUX5
Lxb80+A8/6JfAtt4FOW6LnVzRhOmOcar6e95G273eb3RAxPhfMj7NlAp1eP4YY+S/WHBHP66kGX8
hLJA/onhfFdHGECoh2ouoq/rgBRHRIeieUA7wXiA1BhVdxACGo65ttH9bkVz48NeG3XnjObFBHwb
435C8ekIZdMqHdaKeV0m2G/YH9ebCBe0uSTTnpame6hGemMp/Wfr8adBdzaCEt6OIzrX2rMm2IIP
WoFzB0Q/xY8ljW13GCGjJQ5B2QPUhTziY6w46Q6EqPUwyzy8s1WIrKAYS3JkdULLdFqVfc9rGpxV
PuuHIp+DYwUC5SFGp+qnqU/iV5SXaODUUg5HRTd8GPoc1TQ8pB+XSRX36IEaLgOT5Z2Bl9sTwPL2
rPr+Vv3iyrdyiUFldVX2FsMZme/DIs/B5Ke0xVzR2RhyFlPT2RZhSRi87edxTdkoY6/aJnNxRD3O
8yhzvDdUtl5Fy6cq4V6hCXNxRAmJCdwPlvKsovw40+kzbNb8gFjmwohtBdVdJUh17tfhnSwUBAjV
jR3j2od09qMqJqxWCSvOXblU6ZgM5QNkzlqviyVzhV0NW+Omq7v6vJOeX9a4XcG6eApkMJdG5Ekg
pCqkPkdl/CoKgsME+QOfUJD9puwarNzU4CbPRo7/U2T4sNPQcwo6u0U3QyebaK3PGPo3MUFGMzar
n3Y4klEv939T6jaE4Js+57iTpJtBeazLS68EBHNZxCLEdkbMQk5hSb5UIzI+YTF4btAuipiPhmz5
PpIT3/S/LG/PYT15JQrQo/1yUHRdwHyzxVV+HGx5WRv91BsevfGaKS54aMlWR0UyF+eF2FdQRZvT
0nZ+pVTmarvCmUeEcdjl54YV63HqGnS357vXdYe54CFv8jCH0COqnVSru3isN6hnNV65Ath2vRzz
hkO6kyAbezY1We9appKU7fU7vzF30tP72CX7ilV0QtZqfBLJvh/NwPxKzMyVN93aZKmngiancYcb
+/9z9mXLdfLctk9ElUAgiVtgte6dxIlzQ/lLIwmQhETP05/hfbWP95//q8ptEsdrgZo5xxyNwWDm
TEz+d6YkyUeDU6M2iALhx3gNiLMsXZPRYlJz9HcH7kfClHUhbhdw+a9DnLflEO/V6lX8dzXUR1bg
JjkM7tgmrpFzomhS/j3rx7/LnUk+8gKHgChD2KWLq46ouq8j+j1io/+71fiRLyXGuPMCVnRXpppP
taPLocv2+V+u0Per8j+Ufx/5UkJ1ASrBml0j7tIjR4zrFQwqXyGI5u8sBpOPDqe+j6N2VYRdx3WK
q9gn2+d8DfnLf99OyR+KgP/DnNp3TxGDzq+BDwn/nsacf1q6nBRq1zHSWxpXMgp+7+zr9hFx7HDS
GeLt06bS+WmEI/fPEdr97phmEGLUXUePWTMszzypyUOKYvUIfybyJTZ5e5rZnpcTxHyXHGHO4G/A
xPu/f4k/fIePfJ1MzXE6+za7ZtT09+CV0rvBMfF389nkIwEMUkpQZ2qWXdOl/uYj9ylGifpXn/wj
2yuOsGTea5lr1CErZxd+LSXL/61S/9Pq/FARWJGDU+zX7OpBOmKF8WwvExbi51jP9u8Kg4+crzHJ
YIK0ThnACrm9iklsB96pf4Pl3q/p/7C/PnK+HIENnYUF0FVjJv7cerleGhyesvRTPtCS9AHKM5Ym
/yYlYH/4fe9//r96aAw/p9ntPrsuucgrh5dyUjBurRDnoI8WZcqPf3nv76/gP32xD7U3ifd2bBbM
h5JuiudPLhVNKPtg40p0wZQOgtFio5n7JE1G0grmfklbdLGb8AaHAGF5vsv2JglZemFtk37V2So/
t+2WP4H6Nbgi9TPFfjQEzI19wfgPUR3vRe2TIJ16aMZInppuWD532cYvkw0I5SLSshvABl/2JpUH
p1x7MrPcQlcIOsenHNmwJ08j+6WjLrp1HRuXIuO0KVynh68ygYPovzycPzyb923+v16ChRl7p329
X+1kQXqP7Xrg+t9SY//0hj8UJzTMAdhFy64NdvUp1UNzzEzqDqYN/fOgt+ZfCs//MQH4T2/4Q6Gi
tqHxNu9xNUBKRi69WTy8GcCXKBa4xRzAcbJfmR/8D7L67NAm6lectGkRm60rNAYhp0Ft4l9oCX84
IP8Pmyf1cSvBG74Obv85xIEXtcGj/avX9ZHQE3m3bSaFx246se+rKbph/Jdz/Q/v6iOfh0aybViH
4p1EFkG2VoeSkAWZnnsqykDyv7MaTdIPbRkSJZiOa5/gVbW0jOrxZPlf8rWT/8P+Q1YUVGI8vmIv
8d89F/UxQFj4z39/+OIPe+XDET9NWyz1FKfweM3zF07G9UobZm7ThrvDIKU7Lr3YrjwVy+m//8Y/
raX8/9+dgcwbm1ufXhvAr9cUS7WC/V39dy3VRy5grDwMdkeTXn2ehqu2Ni6CjvO/ax4+kgE3xyiB
3ze92n21tggOFYlcRPLlvz8aKv4Ewn70HQTg3XcakPHVEaZkWqoGUp5QOkKjNClyJSR53peZDT81
cOzcFs3erHtXJM0SEVNokWSIVt5b3Ad9ARcy27BHieHi3JVhiKdZIUCCCYztdjdscVsibqtLX8b/
2YLFuGKM+ltOPpdrgTHCtN83rM3kD9nvLaCpVULjHxf9bhp7n+ilO4QtT04SgtfoMBCHy2KdJ302
C+PioCjEaGPtwwlj/Nuk3Rq4xlk438+9zUiZGpVVS8Y79JAKF3A+IgXnjOTm7LZr6PQUa1KnFdm1
WoqpbtUR2rbfUkf7z3oGF62bxqbwJB+/1nyt7x3iA19Nvk4PXllyVBwC1mWvTfN7G7bgim5lXf0Q
EKT5zQhBopNyWdc98GnA8igGVH8Gi1w3UdHS2D/kug3VYEhTGOjrSrm1s6jClBn0utTf6lgrmOb6
vmhZ96lv9/Q2x3eAtk+Nawkv77piUduUbTOZJx5WOOklwfNjj9f5SDRh833e1asr68xmD5Dz1g8R
EmjP3WTiqJgg2yzbHeIt+C2vSf8JdGyEWSiTf4ua4AvBJUsQNpV8SaUmP+o0+c221l37RoeXLBfS
FTrtiC7BH2srMLizyvTDUIV0nI6NkAMoIDqqASZzB6B8HvqXfugS2DV0CoaUQeXJdF7UnpCHPFpB
wkeikF/OTahX+sW73vND5Cx+ftqy9R2HTm1bzpyZs9csvuAFOHxK24Bcf+kXKSJkEAH9GQsNF7Xm
pZZiSW740OabOuDYdM1YRrYT9jYW+NGCajeXe5DkURtJUsRU2+RYS2dgezot6RRV47A4eRnbTqsH
u07hqLHeb7sNZnUT7Qe4kfGeV3bQtMjQlNjKdib0T7wVHTlmg+fkaOGjz45NtuahrnqzAxMoAKK7
/sHyaBJ3ma+9erHeM/LgRLyPrKhROZLSKtv6Fp/Ed9EJ4GGy21JbjJKuLLVTd0yQ1RiOSQRz0rd5
nPX+GNUWFh4atP3+G9y02wUmTo4miy8STCxmxFXNs71NEtLR2xWDKf1D7zLWt7Ee8E8Nnkn2BMMR
EhUbXkZ2VDqz7EiHkIvzYusgSktqEMyKnsDwpJyHLRd3yKbJ5SsHNzYcwXSn9kE4/EC1GxdJWyxr
OtZPkOtzegTZmy1H5ftU/2qZHTDLQ3M2y4eeYiGexDTP7Opc38CQqzcaeEMvJ0y5R3iBzo+tmOSh
CVGNoa6XfubFkC8L+9pRSvtXv8Hl70mkJkPFQgS2ZzrFPT3vNuXrb0TzRvMTjCS1h/Z2jeSFmgFL
NlZNoy4jU/34i+ahoXeCNO342oZ8FWdKMx19kSbtUUC6ga8CjIyGpqXgS1+/4Kfs9Nj7DGG0xUIj
Ye81J8N0asaNTYfUDMR+7ni6Tnc8xrq+4ZOJ+MEnbOu/MszXMnSancI6hqNBfurbKfd3O5WjOudN
Y/w3sovE3G1pP8i4nIMnkyzgp0TZhTfjaH+GunnXkzioSk5N3GXu3K1mkzc9KJfxmakclTt43Gu3
X9bczIss2yxDXt1I1vT9dJ0QLfcVychuPPaT7+ltgtNoyw5Ou7q5thqSqq8z9IvtF8NszpLC2gWB
lUXS7aDtdDgrzGXFd2qeArRH7lDn9ZBdGltn3SsCXAd+VXAEPOqgsu7ULfj30Ivurj6wzQr/VCdw
E+qKJm4Td0YZg6zpKrMz6c4kb/Rqj3suoH7dOryY+4ilmAbCDHQy7ISLCLqBONd6vCxuWuwvDkNG
dk5cnyBbcDatLIbAQqj6oe3in3uYo+lkEJaE3I8Q+LwVTGVRJYcY6dklMc5Pby7hK3m0nW0tXKZT
GGZF6GOIl4CpGGCkocsbshd77HBB5ZnR9T+S6SV65j6Op6v1TK2n1HRc3MZtPIsfjUOq2JexTZAJ
2MDAtP5G47Akd4anfnxOGyzS33MSzfyiML71BGFKSZz+k5JkDGeKvClyM9h5tUUGxr//xed53lRB
Z3ghfuWJHuKj06BN37UjYevt4imao6KbpWjfpnGq83sRd4N6XbERZlWkfBnqL2LTdXRs6iVhx4Rv
q7zVEBBEpadbnKnKJCm9ge/NEp3aMPnsZsEUW78BO0o6D/USEl+GqkbCJXAWgsuE/IBpGdEVfpFp
2+p9cwxbWacYBS1FYpNA+CFhcdbe6gQOzbrcpWTzz934oX1rbNaMb+OuI472DNldX4QTrfpMHVgi
v6ZO081VQURsyo5MU+BJh3HsY3HbKpyyTwlSQQd1NoQosZQuGUd/npRfqTz3ea23XwZ0dVwPOqNp
fdh2lxuN5DHWZ2vBdqMzVnGlSZYWY9JH820ivK4Li9Rxjtu2roc+FCyMIYsP4AUwMVSK2sylJz4h
4+V10GRZs9MC8bqeiy0FU+57M2V+3Eo2zRiWm62GEKwQm5UzK5iNEXsFGZBeTwjwdUN7qiGZlHGl
WS4iewU8P9GnZDZIwirpmjP/1hg79X1B21jpq1MjdVuZ6rgze9GJhbfQLs39zioxj5arMsdMkpwa
G8H2pogMbbLLDoft9swjG8+/M9IzfloSHfUnBehJVNnOAhLpuWlQMK16UJk+xo7XssNQBmm6B9bM
+3bq2NImr1Gt7HBYJ5H+bnZu41/czLQ99yu8NcYkTcpuhCV+Eq0ZKVgbN+kJhrdS3OQyISs8tzKx
budsj+lVQGu+4b5eTHusQzSTL5a2cj+wPKqz5iSTtUXW5RDN8Q9hEnJO0zhtTgKWos1BWj1kc5nP
MFS704rECfLFt3XoSqB0CdhESMV5lEZa8Sk28+whgKDbJZqChaP+xMqun0h+nbUcTznKqPAdY1wQ
1/CVEaFxCW2++LxQds35QVAB5lOxQ8FuLwsqS5wautFTka9QVQhwsKwvUFUtqT1t7ZgkzzFC5mV0
pJz49WqY081TFA9ZfJNmSYJyDVsXOaiQAtpc/SMj6sNZaH6NkYdzUQky1HDC5u516fNouvHD3uqq
4VsiLlk8BIG/G2w0ID0NPor/tFsN/cU+q0hdUVkz+m0MuLkeQPIzyXPd76S9IEsOC5CBn4DBxthk
oznBNtrjk4g23acz3t/aPu0sgzXlYPRPDJ1wGTb1fpZwwvvN+aAQdbPMdu4fKavtdMt7tTUPFLKk
7GFbAe5+2ihouGfwFI1WxdypjN7wjm7bEer5wf3K4zjKjp0ciXhNJz4tn7IJRO9PtTSh/tHgs6Le
aTnf1fd65HC3BmF4V+xhN3njIJ3supHgmxFmC0U6DXHFkG7Yv2GY17gEYqu3wpGUy4sAvn1sVgfG
U1HPvT4l7cwHnBVr2zzUbJIRKsqOwJAQtAadG1BGDrMQ8IxFZAXs+EqiTYg+Tc7rfjlgMFFn/fk9
TfSUc4GreuS1yFUZECtBUZztGf9ZWyg7fckQN0ju2bxk+pKse+aKZJnX027S5hNvjIQfbsvRxx1d
41ItioUglPYuFcH2qmgbYfx9Uredi4uJwacV93MUkgEvLpLNfmeGWE2ubPptK/DnEchVXaampwEX
BI4/EGlrBAbJQduKbmHtf2b1Fj0h8Q/duyF8uLEo08cdJ1oSduB1aSQ/Y9XGacGbni0XZEO4UEBK
tpH7ePQCw9g6z3J5y+DblqJkmBH4dcB/3J3bFZv4s+J9vqx3Po97/7g4JH9W3dR15AmFgiaQUrbb
KI+RIYw/TwgfZUcb2CSeQt6r5TRMvL5NxQjZcJ7JE0ou2UJ6QtrcnEDBpvHDjjLQHPoE68odAjTG
g7/Mmct6j4r6Hd9T8Rwh7bfx8+9haUb+zxI3ycvCEvELzSkOs2O+GceKOanXqerTkP3c4KZTaowS
j+NAkq0ug6hlakscPnTeDs0CAY8/pRMQUX+R8N71BzT4eSuqdELW7meFbORlrDCRHb2sonQXVB/T
KSTTY5YPS/II39HoVftFgC4j0RmIkm5Wt+IFnbEYb6a2h90bzIJgI8rLJgoMMYoG0GqaVSq1oy2Q
2zjeqZWSt4EimrSHR3rUJHWVzH0U88I0UAJ8Q4Z8tFQRXe3Uwh16qec7vy4NvDXGGpXshHEX6ZLD
sMq6/46caLEcWuyI7FngS0zX3PMl60qMfMaq8f02IehIOOQzRuzdZcyOKk7Q7vbd/OZoFsenTbyb
p5R8jUL0gkPWsIDeNWq3w67gYLEUeUjWNCs80mqnE2tVpu62NVB6XmAYOcFj2kqrilEajFuGHZOJ
7BOMWNpwa2wK8+8LbPtwk9aEIs0SJv/FCIzgyrp3g8mU9PFBLFNWWSppUoWWrK96EdGJJ0n6YKct
iqoIgZInYO/0l4equj+OjW/usFbYDeIfcgyhxi0qx7mnF0O3+XOzMvdp4lmLeIgATKOyADLHIsa0
aCsIjbnLP7M0XTGGsP0v2iAVB9A6KCeIhtqLVebsScxosVCS9GUcoy08aZy0oKLtKSR8S/s40IAT
fq13etXOhBvsrgFJeXA9AdCd75dWEFMikG5E9b3M54yMKFDWAE/mTZgSLOpwavpZVnG2D+eBZu+x
n/VybTQOKBHPruyNy+7iGIBNrPoGBRuIcSKtww0SMMiBDyEufNe0pUjoUsKezp3mOe1fh3nAoeW6
pGpqHh9YjWM3MsgAo2L5Gsa8RVuWonAa0XLv3UAOqsGZMSV8L9sRnvXCwXVyowA84Bv9QtU8YsmB
+I6Doj5EwE8SPIOoPo4tCeiY3HjZovUHfBQZqkaJhs1wfB7t2rWM16HG85dJPJSmHf0NjMgTdAHp
9Nt7Fn/pOxwfqY7m184NS+nTwB7htNV8aWhTX+CLV18b4S3OEz8go9GzEpFg8rBpuqMQZUYewBpH
2aRyH52hNJ6qzTco6Riz4/dpaxCPWoM+3YAn8hmqMUybGJVHAX/Zc9ujCATxbt3TMotMfYOuGrUd
uEcncLzYDdgmri8yHA0n6WYGK1RKR3VY61SYGztl6z8IEUMBjOY2fUSAoUb7z9f+F8iT5Dyk0fac
Qvh5cpLPLSQPcLs3UmeVbDw5dNT3P+y8iJuJseGTRMIBVn6iMUxhQJIVFsPRZ3IFB6pPz1kjzWHP
KRZ6MPbc6bAhfDUfl6NBjKsqiK/VL9kZ/dDkVH5zS8uKZI6MOVAVu5fO1ut2bBFGxq6auPaozcim
Kk47+ymTsn/q0y57q+Ne/4b1VgQXIIbCLBfiy+6iiN5RJtTDHGx9WRKVR8UK54kKwnTUAFs7uZPG
EOhtxDnoz2wHzFU1StanJqthTpf2HVElIjy3c53HUh0ciaKl4KRt4qp3yAwvxDBvAdBRM9mqxfV1
QNznFr8OZsW9XGgELd7EKd/HlyQbF36TZ3OkDx36mOGAbh0G8cOeq3u6c3lHY9ZO8NnkHUAks/0g
ZDOvDHyDOxbxbse7Q4uItnIGnoB7MjqMXIRP4544WoSJDt3vWjdtXxLUUMjlTVYGSukI12fEVQ6P
MkaJOe7NdN2mBOZMNhZe3mMa1rf3O8pfeWjHVD6kSW7zapewW8WnR31RClz1b4yt/AKenzsmLAq/
65GEHZjnUl/B7VW8QFRGnpVYHY0sOwKjqTIB6fyB8gXbaJnfPad4nMEEoAvRgkTdNeOhCDzPRTkN
vDfQcTbUXzqO2+9gDPWwCk96jQrSZE8q8QO7i8IofhKurSoZXIjQ48Fv9pX0KccqxgSAHECIQZnC
8VbdoRPb+B013vAVDl31L+cDzYpYRBKZv0uK0lhNdgYbfEWXWW5zPk/YLAP5pt0y3eNQiN+CV8uv
gLHc4yIgHiwIabEmo2Uf75YlZ9dFSfWDdWP2D0o2/tUSw9GTSTtHN9ui3G9EgrAIsZTp1lQSddL9
vA9qL9OV5jexHBIc5uOQPLfIIe8LgvWvin3u5E2CCkSVvrHJcKzXYbdHOaSzu7DYmauP3yEQjl+W
F/gv7Ii60wDU6LzqSgolBP8KQ+W0q2Q2gWicQGSQldMCu7j7MSMt7IqQC9buj8PKcbKJFOff475P
dfRtRVV3zcI6HtpJQYa5kxWIq8jHNj+A4DF+SvoGjvYkXUVW1LSW+dOOWesZiAd6MxyKpAYwJDp3
60dCfMntFoGZ63FeKOdZ8lXJPn/Yk9V9drFGB77zsQ5lyhWwj9HXyJbFdbAO/lOHdOYf49hM55WI
IT1Em7HPFI7R3yNn+MkFMeqbyVOUf4gFbofztmj9gqRdOlcE/ezT4qX81ext155BsdunMqyA9o7M
QLYJQURnXjvQoR8gvrL3PYdq51BnToUDMAs2lxY9iLxKoPLTGT+RXxNQjOyJ8pg1VcqCw3si2sty
FST0B8bAMS4V4Qo9BzgfYzWGlD7ly4YXiv9b+YIruz8QA+5y4XBZ1MeVrriyXOqEvVlks7zpbBhC
4bcO8wzmU3EiaRgBoGwbivB0WMBCnnW7cICzUlUK5rn7QdNVuqveO+zUFlSN5ILnJtkhQ17CReeY
8C12jMklwaN7i6YF0HuHwuQup1AmHGvSD9uFt61LLzZP+bcwubl95EzDLXtqd4sNgZuN+QvAA9Ue
AgdAdt6jdWZlOhlxU6t1g7LEc1xDls1z/IDaaxvRJcyjKsW8Eo0WrpmXCtE47/dvUrs8P8tRtl9T
TVT/lI+xip74FidbiQLdracIUTrjsd14/DjNtnlrxx2NdKY3wJmwdGkxW4nT+EenOCoQKrJBHuKx
BwmbINJzukuRKDmip53JWmmv+UPfRPM/YZw0PWetyw/o8ACsQNrTdwVeWPeWzQ2t+D41iAIX26wq
y1AZBDRm7ijyRZ0C5Ja8aHUW/dhnzu+ASAh22qjfLu8eg80P2gfyPAdp0AuF2tz2BLnGj1xRcgEE
+ai6hT7E8A28xmi7beE2B21lSGoOsNEaRU92WEFZtXqSr33ebU1BYjpfkHrepGWiV3nak0WhZd5N
diB+CCjw3XLbp02KLn1Zra+yNZPkFPG4/+r7IckrVL3Bgbvupv6EpJMWV/KExqzo20QcHIDKvDAu
bvjznKr+DklQzVgMqCwNQlbM+KwsDB9wuizm5OJu/6nohKlwp/Ilve+TOYyHPIfc95p5HP1AeQWq
i0zb4d0zKEKxRhIPw5FizHSqqpXtbj7ACDxvzi0jgpVAR6k5wo7JLJUlTOflIiHkZ8PCMPPYGJJM
GRLE5yImC05Umtr8PhPRWkap0D9W2rYzegxN5mNDguMw8FtR85BNHhkcVBtkuVAKpLnvJSmkcma8
7LbffGXdpkTRdbCbq4wHhe3wbrp8gZMjewBunVVNR+W9qFOsk0TzFzYmwKsE2twC1he1eZHROGRF
u+YdSr0mj0O5urRpqwzjxvevAhJIseST9MUS0/GEjNmdFGag3WHNMvNaT2pElPyEpl8NBnOWOQ/P
U3Db94xMGZT1BgOEcgkouQ+T1jgJEgEr+EclV/a52/cWHlx13z5H7byl915064ZmfYHRh8NoArnl
dbQCHQVFuT85OOLSEhuP22Loax0VGKVtz076baqA6eMeSCbgf8WIjMXxQmTH32SuWvt7p/3SFGgv
gRaQ3uEhWVia3tSBNklpbWrBx61VtD96Juv2FFw0e1TIY34Lrv74WE8wTzswq4WoNEhrY7XyvN3L
UHv5vELZMZcbPBY+Y7IWfvUx38QBtVRzzrq4OeGex80kvbka4GIQOaFrfJ8szOpBL1hTMKvbuuxG
+UUN100jVQcDNeAM50nmZj10zda9eYDdB+kQp7GkbH6lJt5+bmhsrgDgserotn6GexO0gh3EOuLY
1j59mNDaXLC19FJtNPVdaQMES+huOk5hXUSj4XPs0pGdmHFdf3mnyG8lhgPLvU3BC7jBAMvm37d1
jzGNC6i+cWAE86vvw/Yj7CqRx4XM8edGYjomtY8vYC6wm2mJa3hB9tlwWvdao0LHMObXyAJWgRRr
DPoM7TkGw8yj761hqpkxAH8ztCKfxbI8JHWWViZL2/mMAsEVTbIp1BR+/Jm7dZjvYIxpk4Nlcr9p
U5ZchKfhdlxMdlJEwCcWsJzKgPlyNERwX10vDi8aAKmL0YLyARccqjk9FGZNA2AHwKVlpyGUOIFe
n/xU8PuPijnCcAbpxvPvGfofjaN+bgsndf2ydX7lWF4Dd5WMwoyDZ/HjXRat+rdJcxTBGYKjswLD
TExZuNTLXT9a785uFO2nNVIYckI09mXF1YbLeNg1AMw1xSDYC3utTR4/bxF1P62KyGHuE3eICWZl
Dc4YHHQUlSEVih8goJfXvZ/scaH49TEZ1XHQDphf3uKSMRjyFJYLdQQsjBi3hc/aV0j/9s9tm6MT
kzsyqLpA6rteO5S8c7uOb3PT+qoOWYZbJepM0YtkP9YaDn+YWckaafN5cl64nV/4Ok1dOcLEvIDi
hN8thvdnuiGhEbMdzR7QgWHejaFZabssAASoJX0dOj0fRyPlE5gDohoZX6q1z5avUzRsVYKR87Pn
UfdgMrjDAuZ0Z8Xr6AW7HXRRIsBpBxoWn6Y6kMMyAEDAXShPHUUKMngfNdoSIXlSGqOxL81uUcJt
0HuwRb3FsYf8MhMOrZue7oMB31PUqHvLGKOtczIAAyBB6ruJ2qQAJLqi5RxhlriGNBTIz9MVrO1p
tRn/PIMVUiUUUqps5dnZuHo9p8gtwSmybbdoNrbjih3xOGeRPoOSlF26zonjGJn9BNeR7nbssvwA
w/MfFlK2Ej8KUVYfarjjuxaumJvTW+XyNX9sm4y8LNolFQaT5AGgbnffaxP/wGKn1Z4qV1I613W1
OoIph0xk4agiRW33+lC3c/NGJTBDaohEHkmsKi73Aad4FL2BblYD0NRvSJYzJ7bU4jgL8LGwLtKf
HNLDSR12CniwauBn/KS4Ho9ApDEWrde1ooFPJz5uPCp0Pf8Dqz1AM820X7xLf6Lg/uXlwp4h04WX
LWwF7tcGM6sFOP1nIgk/YeybVDpa84vIQ3Q/LP6N9a4/tF5huiLr/JgOGO2hBWlwWzY8/QxkYTgB
tGqvBHbuR5AOPS7yrfmVpKM7A4dkT10YPw+80y8dYWlXTqgBoFAaatizte3NqEfxHHeaV3sAHnGM
WG6KVoU8KZzbTLGNnFS1jX9AVzbgec5ZtefBgL+iNsYPFqrdUILJYot8yealVGBPKFz2kC5UvgWt
ya+jfETEwWvSwEXsTS2WrnAK5cSy9CC5i8pJ7UgsOC3jhIuwZRHmMY9+a8j/4+jMliPVlSj6RUQw
ieEViprs8nzcbr8Q7ol5EAgE+vq7fN86ovv42C6QMnOvvbO475bZ9azjHmCtYiqlVGEEL0An1h+r
ibf+TNm2b6+MUusBsWqf/Pi/cl7936LZh/LRLrdQZgOLL6d/7DI1qkk23YjxUM6ldG8mNpH6iipp
D1d+3djVhQtJgMw9jeWjK5vAuzdT1xz8Yu3cH7vnGHl12QCJ3OgpXcqXGEvZxLW3OtySdisd/V+8
TKX8G1k6kHvSk6k/gfPyF1QbBF7qREHnlOni1wUz3d2JPxfVUkP7YVQ8IH82Tjatff5/N2KduaFS
b6Veqi7RczRZWb7Kek8Z6oaUlr4CHedGVB1fV4yDW37tsvHRvHJ2TbUPVZHLdxrKkRqp5bjp0qo1
+7u94S5+jqtIl0eCrRw7jVs53hiquOAMTd6M/1bovf5trMXevzhuvU1pXHHxbwdc6xPrCnlZ6/th
HmWXxg4Jm/SdyFh+wrXc94+9UobfdGGY1ibNzsA6bbUzITV47P/or3Hs+azZIsO4+FDWsEePVFt2
9b5rYcbELETBv1e95GFyXaQnJ/N27f5EeI2cp4YhS/GvJP7v3xJCYhMxB6heHVZhR3SzAxOGCysk
HC9l0mSsJ0ofVWRzVFpvseYpIf/Wb0ppAyZUYZOTcCwEOcfWUvXHSKmKubES6+Z3aVRGy/aqSsSZ
QzVDPbE5kJ0DOyztoLYO2dfO7eWfo0cIvgw9b2A14taWxZKwDxr0gXtfTVmcO9by0Qir139jRkqR
S3DetBGq7C5kuW6p5Fpnpsz1VCH+zdtY/PBqC0WcfBAvsi7dWM5Rd6hHcLNr64IcNYjxscpv8S46
5wzvM+2XebLmbjiEcxe1D/M2bfEpLOtolBcdOgVlUREF5tNfl65Ite3hli36BaXp0HWk4P5XMtry
nrfF3kd52OZwCXLCMkjKJjfVMeLBqqhzEa1dCA3b5ze0JiIHGBgTyyq2+9nxQq+7oyel2016l7C0
P2IXQsxHbw0qA/5TDows7jD2FsN03KqVGdhiF0F7k+hh7W8ErN78mDmwxL/aUTbCZFC1urLPNjZQ
v6NWCGHl0LYafvaDcrsqcjLjBH1P71QqS5FgahyLacOp48Ms2gvnCQ3cue8H13zYxRqOB29WUdW8
IBbseniIbDfs7APpI9L8Cpwi2L5atm43KNx70P7amAgs8lh5XlEex6ja5JjOrjDyVhgE7GSiCbYP
G+OB7mS+vfMvo/EoTeGdlEzRQws6I+IkbUyhNf6EhORE9x/z/ibMePvaaD1Eap9uUOltf3MErdlw
5C4NozbJF0F/snucE/ymu3b8xctc+zdbuZVMpPa0f3RqVfL2N9Ir09WZI/JHVPyvKO3qa6X+2RQ6
VymiOW088ILiNPqFaV/yYOa6NnY3PXGYBPUFcasTr01ULfmjtttV3awROvVKUIU6Ovk8dQeYdZER
Ci6oTVYZ/SnjuomTzaslr2hBWUHJKJX13nFmDxk/f7tkFWh0i38+8jInsM3ykPsMdL5EYYLxE+LL
/SO9zUSMFhBQGWvryL8XiNT0HEgb3ikPJoArZ4jbl2isYqtLtoBtjoe1td2JOAG//SiBbJbHmPZi
TxFGQ3krhyqqjrvH+5uNMSJw4i2bGd1Ukpou3vWgtJfFjr3NCf2DedyHQZshWTF4mLSumb8+WVAv
4ojEvHZJ7e1ipyDZ5J105bKlOTt9yzOZcSzBtsvdahJeHtycg7u9yMLS/g9bB/b2ZfeR6xz2hYac
4ei6v2+us04Ux8Q2/lydeDgpDbHmFUF4iT3F2E/AlqZu0wqWqro2rxKDjJoXvQqZYMduINKYe8wc
hgEKIBGmDNW55wFw3/JGMCUaW6tNZV63T7MfyeBxptqlaCnVsqEW1t21aarQXNjxNF3A14PfIt7s
MgPYsD+wkq2vBZ8s0YNa7mS2dgE0aGhPLxOMQPgnYDb/K895W86k8uv+QA4Ck8HQphS8hKjv/hUo
YX32K39nyN/1UZ4swl4fdGPVzV3dlAPVhtctX/4Ye9uDvcXjJ1re9qfLw65J4zEv/WRYfB9Vr8An
YkGvpjrO1yit17rsuDhEeGbMyB8XKmGkJj6sIqmM1d7GNgqyvujWk4jCrT7ISjOGsL9f5MGNUUP2
cfostWLx54yczl2xjkXIKNRt3t15Hf62CIV/SEAezKthac3nbmE7eK7bRuZ309RYZAzv1hofcxTy
KQOcNOMh7ueOwkR7Zf/AIgfNY1sxRDni+aqtlwC+A7OXaaZfSHLfnPH3uH5Otm1YmOhv5Yhk1xT2
lKPEFLWX6mqBgBO7Fw9J5ERew4Uq7PyRAS5erwTetZn/OYr1PFkJykKxZcdL3Bx6sXfOyRony/2w
h3yQ77xVof72PzDg0tJu2seYMfaU8MF14d85HptflTNIh2fILOWRHM4xuIMh46quZnxfQdzIMDWW
454BlOoZbyWDBTUP4/MauJLh5gSqUD0V7uAXLwyqghdGsE3xJ5jpKeylXj8GshufsZhufeoEnA9Y
ppaZs99aWuul4Ox69vOtCNMwXEWUBVvZgJ2G0vKrO92OXvuj8cee47IoLXFmC9kWnuOIkdExDBiP
HCG82OVa2BpEpdsjvDuikDA+YVvb+6vkb7cp0fvgcy6Ffh/tc1atE3EbXlFI963bGO5up9btjHdo
MO49FWqw48yHSuK5Mp3u0nKPd8azrBAAXEkIhg+Hx3JvyvyzFW3NBuRWr3mUBmMe+QlDJCMzTwah
uEUFpfFj1+jp0g2V5yNCT5Jzaanj+aqiXb+Ns5FlYgl3LpNYdqgOAxLnqduX4hJ2nPTndV9mnTA2
DSoEDs6hu3GfjXsHPmo3rwO3ElB77+/8eMXIoPJDmGXwMx2PPt/GqtfpoE3FTxFUJKAGS96/xpsO
32zW9vxwJU9yqhxtW/92lnjwZ9Hnf13lTZ+RvYbDcUPBWllvPm5F1hpGx6lFWRb8djn7WOu+sBnV
eol0IEy2duUs332c/daxJdsk/8Oy4yD8YUaxPk+F295ZlDov8xhJGJRm4vNqc7GjMSxsV7Utv54Z
HIf7zFO/tL0sn3zZt/bj6sCh3rc5q+rHDqKFm7PfH0aLsgo6u26aB6lKNBXITwxXXdm2mQitkhyA
VhmBWu4U3lsPN3cZHBUUT303lammS0hGmuk10SKIz1MP37n2lvzw7HaOk7Zwy8fRIXrnSXAqlgdT
q+EnnUkBACB9qq6BIU5/a7p2arN+0DiMVN3UZWpH/sYh1rsxsTDe5nJGRaX5GezOkIItzywcYkHa
UzvPdvHcrfU0vEbhUNaXqWzld+3Pq5KY3WO8tK+eeNkCVcFeuwB+p5Lqv1NJyJIb2Bdmla90JPGQ
ycldH3y3F7dizOUlpl4AtIgt13uBaNn8A83WPL+b1gWvDHXQtW/VmNt9VhUbxI6DBsNEUOdz8WB7
sf3YOHYvUBiauTkWOu+icz+uoroH4qsZEK9S5f+QFGr1U8btOLzlnkEVopBSfAKmm285A1n/CAOv
IkaP68JfzmqQpwlQvuQiQmM6x4Na9aWF7H2pF7dxj6M75u0BaXgvnhyTI3WXFjDmQ4cYRsBM59Cb
J97g2vrFWAuP/dgUSuGS4OYTNwRufoi+cgEVa94qnPJiDpI+N0rePCLzu7PfmNIgsChYTmbk5jQP
VndsYXwuUnNUJDV+izWlUFUPszUv1ykikqcfhuI5DufhqlY3kElsBdBA1g49NaG1iEyUk3cr0L/S
YbF8fSen3PM+qCj2IA0tf/AuvhHmXz3yFr1p01a3dnPl54zlpGC5h16LlHZd7zel4gC+gqtDpQix
kH9sG3XquwV1SGedtOaLJuWQb1MO4ZPIv6NwrcVbHnbWtf2a4mA8sQ3Kxp+kvM0+g/CL6RhrE5Iu
aCiS0/57ynNllsk2Fzsvzcl35mL9G8VChKm/aqdPl0r1FzCE6UUOll9Sb+7+Hh/EwNWVgoHp8mld
DBQCb6KiVQvtf6ATXdqpwW0y/ufSR26QgXfnSWuML3Mnp/aAHawI0ryhB//NU718FmZXGZwXdgQ/
yIcpG52O3t5vO3c9usU8UhBa26OQa3Ssi5pNPOuyEAmmHA6rwyBtdZJmHv5QYTXZKhp9L3ynO+KY
XA4b5d39UjDXHPAcfOp4qHkgx4YgJDMOB39W3ZNTs5bz1LLH5RFppDuXztY9SqvyMs4yF81x29fj
RC2U1LGJz2Ks9yd+y2rJKAnbEZoksFVKhwtd6o3FcSnQC55HLpuJD9CJ/Vd7K9c7Px6XA0gFYa5b
sQCr+lMM0T004cRY0Gjui3n20USG6eYLU/wUo7+5/9WToxz/pHERuR/TVFcsHah1e+/Otnh1yyD6
kUO+sTtT8HIlkYVIHGJenZOpq92/LARzTGLHq76VYtDn1muAYDqDQNtP32MD0tPvCFCPCn73k/fb
G5pgOCKu4h1A3m67dO2Jpr8UBn6ic9xiPNu5iD1KApfEKrvw7/nEKAO2KQesahxJrrHtP+RRxYg0
GH1LHQXunMet3NWNL/IBtkWwCUEE5hXvIabWJpoaJ83LxT4bAW2UFW1jDekEL2dIZeKuiMxcXApt
bclI+3UGH59fh2bycmZKwbq/hFHPoMGQzDckzRRa+wPALFw4RZ/1X7B6yOF6Wr/vejOcHFdE6oTQ
tW9Zz5Vo/7Xt5XtLA6RTkzKYgDHUnteag6LP3R+ZCwOrcbBIMWaWcTpN2rTDXWEw9gynze596yBR
R8sXxKVqvl+smMYiQdyTFJa1HVvxNa/LfAL2aemOYogjcReqBYV054I+cwwCZql+zGkw9bA+0c/7
X/E4B1iO/LXcktbyi/cAuO1qh5Z8EqR5+ZlvpsF5oNxc8oMzgMj/sKvGYixoW1EW6o1qmYc2Okue
Ceo2CuwyFbSPyGLOJs0BU9eyJ10YDNOT6XWZM8zbHMnkey5yiA7Y2lcqlXXhv60KLBnt0L8RUxpa
Vz3S8WVz7Mj/fH/YDhwoxRv7IyhtCdarKL8rEwep7JGkygROm4OAcSKnuI0I8EA6HkUXqvya8Rk7
XzaNSVYuvhBHrkpYhQJsCM2roZJOJt1Anugdwva2UrAGKbcp22gJo5f10QEC2Z+cRc4Oognrb47f
5zB7b5Al7SgRLRRDipfEKbPC1EHwpDe84ckYjFvwGHciNI+AfKW+wEV8by6weatuNa9qd11DMfvn
vRgrej970/4pHnKn/OtiOSAvkG1SFEMIrjqxmzz6GQ+RHzxFzjD7vNRW6eI0GtriEJT2tqTLljdB
qjgU+nQaFTaTRMK+yeddcfdy9BctEFZKWqPdpzMXCGLEkitoznT3gG3v40VOAoiWYbb1H/929S8b
tuNksb3ovpuGIb85k9fmme634t1b+vILexjjbr8UOjxM0y4Y38a+Hy3vqLF+f9fpENGHMSXYJjir
hMv25HwcbTroZMUy5TJXhQE4NNDxDIvm+T8X08547Oawsk99FK5/i3KMj2Vg5vGsPPqFpMBJcQyh
PgvUmWV5kINauqNZ92h66c3SWEAvVcGiCDaMTmW2xn3z20LEnx/6sojmzPfj/RSElt4TPbSlldTf
LgPq5a447nlVYR7BrJwGWxD9gTPzX2Q+VvflEKKARqVLZxvpCtjEGLUfJ0qJLcUlY49v6Lb86q0i
tJnCE/dcJ0XL0rHzMoxd/uBZxv52e6reAyi3ocVuPgGF/c9Bz9Vj3/fhnix7IN7EqC2PHt2O6ntX
4Jq86Rlx4m/RhPi8TF+Gr9M3xoVAh4Z89Zlod0e3FgY5ytrMjQfJoZJutDnPs8ifWgNa+drRsD/5
XLowBPjqDrmYN3Pv1lUTHiNk7k+KLTL13J5TtErgnM0PW4l4wgs4QV5Hu7cy6l8qP2lcI3hwBvlz
jiULrFF+/rKrcKdUIc/ubK26/FHquX/jbUa4FLl7XlB5f8tKmNdtE8G928/m117V7ZFMpPo+tMOA
jRowDagPAIbVVP8m6GLs09YVO6Zrsd1bgHlzukxyQ/Urpo8OQwOt6biEDx3OUG4I7k7H6juciQ0j
8tBV48+4CizktNa8AzFujwb18dJaId7BLo+rrCbK/s7ahurBaVc6Y5NbTL9CSTQOrZgbQpgXy1E6
7noCHVGfcGXWoy4rFHZIzDuMpTLOMLT1f0Cj7BTHDNP6WVtvUamnl2Efty9Subd7B7PK0xZu14YH
6UStJF/tVXJ32eG0nIDPi2u0TtNlsFzoaquhxiT+y84csf5mLoEbZy7re6gwXGDu5rC8JRY/AYdH
Uny2+Pti7IBy8lwNF1MI++zqfr+FnMIAJ93wYyiAai0+kd/lWg3/+pYNhs6mrLcNauiFPAN936zb
cvGBQO49r57+NLtnXRj26Qtfis6Gsrq8sdg6vi/Wb6Jvzh22gRoHm+dEXdyu43TgJIsYPDp9gRhm
7xmaKSokQLZgPLbB3MQ12iQuelwwxRKML2QybSsIWGTJhNaze3ZdAEehrT5zVaU/urVj5Mpwq4wP
+zqV57ncFG0xmfXpVNP0rZ5fHcawc7lSbaDTZKNe4bhkwp0WbQweocZpgQEMZXGbLQmKMOVDm9qN
8zU3oXVhQUV+zaMt/LlZvsdQLhI3NBD1a6+tBWjDrt+1E6K6LNq9R2DRF2s1yx1GmP6Qx1OUFQQ0
XsfFqg5WXWzvyKIEsUb2ligq32/3oXPyaF7JIt2OGKS+QvjaszLxeqaZ9b4iOaq72YjhmaEh01dv
ptYmuS61xnBtkVtsnyOvsk6wsQ3WBDs+bpgwCfTMzW/j4DSrMYP/CFQ//Spw0DwjjWN41giV7D5e
TyxpU9yQPEbQx9NyYIDlzuneh+ad5xdoRQ7Rfzn6VnNwV7v4tze9lSEE0LOiWT84vHOIt0tuK6pS
u7/NeyOcVHi+81pYQm5I83Z33YtmpJGuN/dGF2ZfRwRPLhvimIGYUW1YuuDMcAWVeC/3SaWNXIoq
YcUYFulIU0G4Zj407gIExFRlf1XWMkZHv9nbH1HgM4VlBJfRD8HKhetcP8GEMdVhUGBd9jHuzoOH
BsiaPoxDnNF9QuXfHPDcLb+DPqg+8GfMiB6hJmjMb25jUXYv8bwHw3Pn4yIoy7H7mHuNszneSWtJ
SuVHNDj4onHUtRBFrmoexsYD4QIsO7Wirq9LlzP2zj21oQFu+7UaffsOh/Z0stBeuozat3nbKArh
/3C5YcawWhRGFpEJd/R+dEPz2UeBxHesFi7CJajZCkBICsJk4Lmpo4Grz/U+AemWi4sCjWv7QFWx
HgJmCuBDS3fy6118uUB5DzNekoMb9dy0fKwBt4imBSrRJli8PjQpT9n2bgOZLQnSGP67gK1AF2Fv
wORypkMvrb46amgIfO3oDeEVP6T3POhgei6M2c/S6ZoVdblcoJqk86+pTXfFom7D83cW3GHs04AB
Zcn4r2SyWiT7t/UvdbxK3bn+0txIwFHhHeJuLbDm0xqeQdR36CbYojqh2OnzRGNKO1MKRjdZTnnG
MBicZBq9tGNJwC98bQjJkGAqs2ep/svxYDo/iDKInzdnB9QoZLW0dRJ4Gg8gZpTlGHbKuXQTqA6W
z+W4rwWer1J2+ZKutgqvsi1I5Rviod+uDtkElGbK6U9q3hzSce3RPImAor2Jx3U9hEFrfuRBmadd
SS7rqSGO57MYgvkvRYU477RURyNaO8M+M7y5JnLejLc6f8cB94pYopx7ySD5aa8tPstpdUvwHte/
L7teZaTBghkzzxFN4uHcYwCniYONK8u5Qlxo5pDK+lQxZjwGzGHzn9Sdf+lUZX0xYvD7844D+g5z
GSGxTVddtC2nGwvKeyDPeJD3jbXybLBD6KHc+dliQW3LG8VIipTaEg/TrOOE6df2zw+qOcNxIPie
bPGmSd6vEiRvdDno3VcywPKbDbzyUHhjf2LcNuJHkvtRMT7wE6tYxzIjfm94XQdJs1a3jGLK2hse
9qoffvWV1T9ZcWCdRSjNm4T+wv/JMMqkKl7GGq9LzaQyCOKjuzTtszHaOzraCIYPQ/w3wJ9EgIGx
v2HspjkrUoyyBd3pyZui6r7Jd/3+jcQ8uCj7/4Whv360JdUHfirzZ3JmYHG10jskNLDtlRHannrT
Ml8t+P/nb5MhtheLhyKVsb3etrnDTKNc87u0Pe8lBLW+5F7UPdWuWX55k6c9zBtBM3DaIzVA+jJl
JWatQQSgqZuxQDgchH645Ed/y9cHSD5CDolV6+vUn2uG2cARAWRUEQ3/RSue2YybZn8s1FL32cw+
wdfA5ppo8Lf+2hYftGiLEaIfbLxY9VeVO+hMzg4lHjM7+WdDGmb+tLTmb0UU2XFW/hI9RqsDV6Ss
drmfCnwXVzYn2e/zzJgqK4UtQQDVGNaXsoAxGRgKF6o55HMNg1PVROOdcF5H3StRK7GTzXs53CCF
rf/ckSH0Me59WR6HEAU7beAdiyNmIvFnLPNgOO0Sp0xSRtzfhCG5nf3eOEHgnCZ2s7np3vIhEKix
rmYKoP56XNnbYuXXeV+3WKYj1wC5dbtw8j2l4dPyHspuZ11gPGGnYpxUrwLPT7ns9KCYpI/+Ynk1
8wAwm+04KSUuVrhL97NDkE9VmzvrC5dgqN60joryYgZX+89Eq5ktaaTFm0sz592F+//x8jnfH0G/
ova+y62WNDcK6Xp+ELOsN8UczjFHkjpAwrep8qODNcrVGo6eCOQBCN1lic4U2uPIPy2GfbEPexna
+idw/rdcSKdrYTkah4hYE0Ji7lvy97x3VsS38RvabDNwMrbN/mMsmcBWtzGYPZiGXmonszuiBPfT
bHb6XWTZRtxIS3F1ynRHwkbGQPnry6Ya2qAmAH7pctsft7QW/jzdkNGiCLdJJ6YCjiyEvktE0U/m
blxir38xE+Tdox3YwN8pdkMzPXkRfTuUsxDxm93bk0q21V+2e6Zt+5cYYmCQBJ/MchxKdM44mXJw
NgrqUAQra60wrxBaoKYDMMXwnAPgYBtiV+BnsEX4MxgQbl6Kfla9dNQoH+iE8spHOL/GoskZI1g+
Zo1Q+L8kevdngWnlukgfSt/RRDgMfcdUKUYx+8XrwmB8IqmGbnN6ZJl8lQ4CwlBEEwiKVgFuCgx8
P3tP9fSJcXvbyzF641aIT/6ouJiqhrvXjeaTgVulR2AGfqBj9n8Gre2N+BqIV0sgGZy0nr6pGMaO
XdpGNFqHipkJuxuG/hi0oOzzXLeCuWne+gcIJPepaQtxp6Z1uEK2DS+g9L/YAFxh26vnn5SN9XF2
gzrbC16N2O+cVzsa1VPcNO3btqz580xwgEihiO1bMIX47+15XvPX5nt8ngbWWqwHaSxuGnTL4egs
O4EHRhbNhx/nUr/rvArHU1wzJyCphNOeSLap4NrzHX+F0vRJf4g0fPOBW2Nlmciw9eWpFJzEVOTV
NB6DeuNiXXN4RRIMIsbs/5+MdtrVzhkVPnrm86jbzGyREz8MdeQRzKHA+g9NG5XDn5Kwj/zITvIm
eIAZ6vaU7TxTdwv7raqPbmmkPAmEa06GLbRuLe4V2Cysq5/BYvD6yqH6ml0wuAz0wnuyc7lRXwYD
nxPCnhf/JGYJVdoFsBmPsll4lbeYlJ5LkIdGXdDumDvoqZ+/NKB9dcFa1VoY3DaWMTn4aWPibmpY
xRCkrr32wai/pA5XcAtQCZ95hIzsxJtsXG/YjqfmvHY9xwKIxew+GfYALU9BVNTqNAl3D99CaLd7
V+1jle07QSBnhkcr4v28NCoFbVFdVojCNVm7u1X34jJVoOkGcMJAAdQxfDSd2dd72WM1P6xlvVBH
i8Fxkg4IkCaHWmC8Z4UuJVNoI4plDVOEdNPdtj71dsh32dSj1R/GfDDiOIZiHcFomtkkGMhcmpt6
Cf55bceVwhUTvi/uOJ/VVjWfEdMa8T2mWzm1g/hic7eIPIH7DRYMqI3Ib+GKteKntGPcO/aGcPEy
C9ut7yf2TdrJvuARSoEh1vlpL1H4q65yXmcfA9sBF/N+UlioJgDVPvreyQvTwnAL31k2bFYXpu5W
9C4IMROPI0MaK2JtRojFYy1spGDosa1+xIUyfgYs5K6O6+gvlEJkHG6JJuAB5ayYOGnmlQUWFAOr
eetNXXzWzaw5HsOeOSMEUEAKjlONOM9x9mz3Zd2GH7sufZE27HSoLgsB+Vntbr11749NM5/UdwLJ
CcKyHROCHIvt5DD6tP4SjL7W6VwV0zefE9fF75aXTbOTZ3V36HOHYNYvS8Qj7CpxPH3zssd5x6u0
qIa4gSX3S//PWtWy+6e6EIWfwX7TXnaCCyhR8o1wnHJqy/UQu1MPfBdFE44OU7ZVcbeX8/cGaAK8
Qm6HsBfjS9zbpV+mPu3Tem19rcMTTt5lxsA0zOLkVTqczsQN9C8oKfHLxE7zN6XHzc0mPpTuwH28
dTdLdYu+Y2ZSP/cstPth1mBvU3ZY6+roBZ3Ojy1BNedh9Me7qm+Yv9L2I7gQQeFcN567tGxk9F6p
CceJT8H6u2L5cn71BqqLnzWBQAHOCGJH4fT2/WtnbivZkaLnL2BvItTWhRLzTkxxHp4YOIs8k6Cq
t6Jxqq8NM9KrZ+3+D0Xtg0AO7sKhJMrKvy6EKuzJNC42EUhUutEr6oGWr3U+pMAgjJs67tExiu9y
sgWyqF5wt0XYMraMjDVofvAS9TIwvj26ytgPO6EEN4REAQliFYo8RxKNyD1j1PIfAEMNoNoU+fEb
qoL/qkF36M9ElXaLWC517ogl0doFM7Lb/rNov4eXZo30F2Po+rVctvbvtqF5prxhEHOKIujAAdad
Gd3kRxZ/Nj3+6nx8X4gjO61hGdx1OQESfuxaD3HBtbOMzJ5PhaM1aK2FEtfxlR9iFYXuqTVqfpjJ
pcKiOefh/RZAzdSxO9dZmVNdpo3dNG/xYjkffdx5pPy6i3Ohk61p1ot6yzT7xe0Dc3qB/gTSzxVh
rBpqhwHbyc89cYgjBz19ZDc1ERyYUBIzdg5mqE5ZOfLsVDHGY/F60syEE0wytFHNzH4RGA8JwZG+
OeW0Hgm5w+uXDEeN1b5Rsb4s8R4eJ8rPo5jq/hEeiiAeMJf2OtTsukHh0w9t13xXCnn50A91DlCj
vP/CznKaa912eLsXNIqHSMn45NWxdZhE/LzbvnP1yeBBnsub+EovPP5RKCbnsN7m4KmXeTzfECv/
K2hfsjp0h4PcN7KlYqvkZEIw47WW5pnvQtxYxr1eGNzPhMpqRVQY4AJRLN0V36pPfdqLy0yjpx5b
QmYwrZETXBBNEMEB51XZ/bVIa74bNtlcMZzp1ARs2w6aufgNOqo+oqqf4P4w6RMnMBMpEkT8egWB
fImzMpRGapjwtLIPqbnneVenljSPrG2X+X+cnemO21i6ZV+lkP9Zl/NwcbOAFqlZMY+OP4TtCHOe
Zz59L7qyuyNZIakhIJGAw44jiuQZv73XZr+AX3TaGUwFnK4psXvqqJwdV1U0rkBEAYh34wVKhWbr
Sv6eyLl0XaeA9RhhMBr7bbJOrVF7bAKx+klIdElFo7a2ZRApDxnaFvjGbCo9uoKExsY0kHGYUr5W
BA7FOJihLk9qScFSA7ejvoBqMOyVqu9Yc7ByW9DHJJXjQlWtEVSmpcuhYMLhUp5FHL7qo3+FltTc
JW3R82cQiaONlzN97gspX7rwWw5+rprf86irfmRgig6DPjFp9AEVFIXkDXY+CcEX5ZFdpYMGMWTV
u1a7WL9nZm2dROJkFRSG9sAuRTjocdccCsmPa0fl6ac7BIDSTldJ4KPzgxTJsKdOMoDGek7R10t2
z5wcHNQ4zr8XZSltct/ktmpoCpaeWoebBEDsPnKbbrJy192mJWhvSz24cVyvln+wPBgeRVem1G32
RVZyVOUVS2yv+qrrBvyYYWhtZOKc8EO5MUsu8N3fKq1As19gH1poKInXnJrSHV3RyIelymbV25hZ
VDyapdQ9k0bhIVlLBQh4OWqBXubFRKbAA0Qqky/aqmX5U2EWHlkK3kNK1A6m9Fsn0ckFay6BQZVy
rZwvklpMr1nK1ejONA4C3BEleeyXxWaIq/RK8y13Watuve9DCuuoe92dWgjiE/HQkFMGUcC6kE0s
uEVViO95wfaui/GCSLrk3zOpRze67heOJ+v5sxg18QaJgn5FIbVaDXLPGJBzzrsOi9pyOEuLdgxs
lGt0PyBPGKlNu6yTUYdayarDRV03lYPoq5Sfv4nSoL10VSOshF4Nr9g1YZaWmnhpKMgvvcxsgbVB
SXqPsHz/GKfxdjDk6Ia9mjQ4ZpD0V1KT4cVsxjpcAoqQ8L5k7NMgacHs7MhaCCCmqttYBkE1rCwi
EkIgCwFs9B9hmMn5IWRS83EjdVpRkVWDxD5eAA1jxbwoBUNzr0WfRRun58TjNPeILAM1ZFGcJ5x7
hpBwoDAqvmUmaD2hhaF9QhGU3Ors0zU4Lq5fM7Amej5W1xx7s79g61In0Q3zMO7mRabHaCyvKK+T
DroaQYx4H0MCcHpljqjd7gUkZtnHaWbqMZzsDIRdex0iHIO4YVZz1xaSygI/+2VNz9i4cBwSoxty
ecfN+VZU/S4txe1FTc9ztYNKlYw4TqUdFkksYesqri9M5ZnHagsS6pSIZfSurwe2bqO+qMQuv4zV
rMziUDzB5eyjjOSdVzU3bHdemPrOAK+PPEhlhk4fXAYxZHnyDswdZm3vQYgQfF92u2cvid6JaEVk
bBJZ4v5Q6+HN4FW/sO3p+3yijVNlQOeiGM0Oik3MWC1tA+HC7AllDhtXsGXKnHrvfDT1jhLICgga
s7zwYc4I48jnzVATQSGwpMTkFK0QP11G9VdmROykyAEzBFq+gwq8yF6VcDhzt6cn9gUVfZ7SXTKB
+uzJ8p2O9kKwY3RwyGcQ4QQAZC/MWZmndauGhvEiK/kQKfql5MkNXmDnojdxntXdczjAHJ/mu9gy
36Iyu+Uk49dlTc/7ZqHUUWJExEYDMBbVJR7Xy9J+5kndfdGUFJSCYScCojf7W22ILgPLy7OOCXQu
wCntDTuPTENHlaZ0FTYXl73gvzNLPnVNI5fEQq6Enm5vKjeoJYotisvmwkc565x+hba4Mptup3ft
vpK8tZiFd5c9ylnP5EmOBXz6dpfK9ZL4pm+VUV94x2c901QAANZS1e5cojCXCG20pVEM8oV3fDZl
wsPC7Y54ZycNoXtd9mxxwdYHl82a89TuCHhDoSloVavJJ543+ofrapdd+TyzO7TQMXQlxFjNp/Jv
CRmbhUSNzgxbRyY3adY3SyHJ3UQea6iSRo0gmzMl15cue6Tz2G7TqvwIamlC/ouBWN87lGp22RJo
HtsteJUZtV5Z7JBRILGPsVUXEkCvi17zeW636vUaCGrI5QzgQCIE7ynsw+6yKeh3rsanzk+S5ihr
UZPvXEma7GgGi9kIlNJllz7roaaElGQ0smznpaMJKKO95lA+sy9rfNZHUxhIoRRw6ZhBogVkkJWE
yfXCxmddtImrIGlaJrdAjB+hu1CLSZtz8b3a74n4iwlanMU7YOESlSHUuDF4ZB9lIVxnavNMFRFi
Wk7OIlyabBIsG9vcGHd9VtpDlY4HzbSScQVPwnvG0BhtQ408G8OtLPY6ZWZPGx3KtNW71qNwQcLV
TMT50qbUfeeW7HZhNKAmEfCWlgOaxAaVoTbI2q4YwLt37U+jB42Ke3HBYYB526VWdBOLqBdRrvXX
uDGCnQFMauH7wjZu1IegtG5CEqqarn3pB79f9mPEIRnbvDHlY3MjFbpHM02jVa2L3hJZjbWKSmuq
quZ3EfaSZew1Enpgv91KCAQ1JAqw04d93xveasy0pnoiAGCjxGWXLbB1Ce8ggA1ODrQWBQQ03hYo
CiIeZZ1TYz/gRM04hAoByfrBjVW47g08zKXoVe23cJBxONa6MxAOu0TPv5fM8nWkXLtVm/hGSFuK
D34hPBpl1n/vLVYGurhP0giSjJsbG0kAyIOnEiiBGUykX0NqATv0LQJMoeoXkpIiQMGrm2LQURcc
MRwCr0Gwme2lPN6yaU0fetN115oA/FpHxn4Nugxr24DEr4UIqMq3rabctqbWrdgEJphGjR43F4Zw
O3WFeqmEXWProRW/hAGyqqAW1hISkdsIwBUMtmuKVamTZOHTGCemzeosHVZjLmzglTzmwtBxLIKF
kvWmY1ERGxz4yrcqLhwbUSiwo7IfNnADQNlHvnmAytihMhgOAl5LvG+aLXmua5s8/UJQNAPvvt6v
XciiG12RMBmkxgr9VfXMKSNyhJaKMsx/TiuNRLeg1cSoGG0Z+JYN2ERc6Z0g6zbOWrxoulzuTQVC
PTQbtYCwTN2uViptmxdDfXCt+jrjZZzgtEvTAtO3NktWWXB0Os1O2mHT1Pqh89Knrh7WUmQ26TJr
MTeplh7fV1TqD4MmXoWQKJcVtGDbNywsSxLozBbO7B53U23XhfgkoQhZiVCwedFCK7E1M4l2xkgx
1kBXr5s4fVVvDTCf2mM11XVNbmje/LIic3ASAz+2weHTtsES5RQqBklPNxMSLUa4wI34MarjXV0T
O3VreUYFxrwqYQtJ/QHy3QDPOaUL69emjIqGwkt/NRCGBgtlKEb8kdSLsAvWrbLzyKl4VZsGF2Rp
ig9gKfSD1mUYCWDXJi8dtBdugtrZBF5ZwwPwmiuNcw35yc0agg6ybaTo4iEA6fpaFZW4amTrthDC
fDN2VIcM3wFjtNUV6vpW366qqdaMvU1aFlq5aFTOL000WGsz8ODjwCuAl8A7bU/WHjww/V0ECWiV
dMGujpQ9HLMfhtea11IoQ2+qS3r2MObj6xjEMViEINDWoP9lO+s4M20Lf5eICjWvpBpATIC4JWXC
QkCua0Ywroo2UA6abISeIze9uILXfKUFlmw6sMcRpkHjWqKqcAUnHfJpZfXm+4RaQDkh3D3Usw/J
TQUOzqPiOQgoeUtVWi59/J6HdnSf40Cf/GFjm9yoHP2s5CTbUYOnbwDftZrpDCtTUQ0iml/AzWGY
cdUNLoPvGCSlZ0tgE4dknURYqqeFI3DCiQYQ+Sx/bsUbDdDFsu8GgTp8PombjFIQliZumCcft9TS
rErDMaMSVo7hlTwLH3PdEIjpoRriG4Q17hWxDTcCQ3iecgKoKALibDQ0ZIl0IMYYDiQQ4t8kPd+k
UbnhBRNuPCw7K9fwgR5TYDB7dFpZmaAO0AooWhj96M5uMb7nKcKoqFKiBwRcMmrCznuVBKt7CEVV
fy3TRrgSM5SPdtfUlvVGcbz5KQDfLaHqpMWjWzYfCNeEPew7tJIDjxKFa7PzBJB0A0/UKWpjvGdR
Ma7qxM9HBwkwEgCqZD9btWQ/3erksQkYUMQEB9Cgxm8cjA9EmrYR5rlcXlpjWTi+VaYQ28vbusOI
F9VE7Slq7aEzKXuejJrpFmhw640jRW8j1kXwgiSgznatoLaDXaPAO4Rdaxm2YtXfygodqAJIfNcm
HXK6qDIHCjl6/b1B/2CnVj0iy1C1R0uZxCQ1BkSXwoED3gRHGYxi3B8gaCTQIXYF1mljtbm5HqPM
O1A4AfkslTt8wD7e6kK9RWKROArlxq1giZQc5HypaMCk7SHxbjl3JKBoVJuuA+Wj+JRU+1+Ub3Vj
L0ANL94Myjt21JfeWssNcF5W+dj6sfQi8kjR9SW4rcBRZGqu5U+wm8bGMYsyUxwzlI3XuLWotBWi
aF4XybiBxzxsVA3tT0/8w7oIR0yughp99yJfTxwO0lMEZ8ovsBrmfVZSMa3j4F0RKdWhqpOy12ZI
xX1OqPprO1XIC/y9TsyADGci841wwZomtv2gqbF9BHAvwlhqb4QGP3XjJtCpjNpUtkDdH3FoSVsP
tSA2U8N/Mop8uBHCRF1PZQ4UwWovLS0ZExoAOqpMwP5uwrodb1VxZOOhaDsGNA9kYgyBfpVXsRGS
YoGowzao4xZ2IsYlU1amoMW2JIoeSZ5We9SE4KoIZmruOkyPj1nYVgfTaNMnzFLNstYU7xlZas4C
AT18vSIVaNhQ/e+zXSSRAgSJz9dIm6oo0zV+yhgUxtmiy9k8C6OKgUP1BQfh+jJwC1j6+qA4XaZe
dYByF1imGdW6+Emt3I6oAveuQMMtYV4q47XMTMq6DlaN0vAJ0W9vSVA8uSzEbLRk6e3ghTy5xBAu
y8QUp6izTwv/OkPSBipM3dWZWkR2KBcayvYKFc2ZreKRWDlxtpnDaloDGRgUmCUofxdAErjzMjgc
YOIyAOeh6y7b2YmzM9HQx9/us8rZMcOwimwqLJwcvwK4+L3R+K+f/X97H9ntv9fl1b/+hz//zPKh
xIFSz/74r/VHdv09+aj+Z/qt//uv/v47/3rMEv6b/5O//Qbt/vW5zvf6+9/+sEwppg93zUc53H9U
TVz/bp0rnP7l/+9f/uPjdyuPQ/7x5x8/syatp9a8IEv/+Ouvtu9//iGJbL3/63P7f/3l9B3//GOT
pd4/9tP/Hv7X/X/83sf3qqYJSf2nqqLyVjX4mqDh2ON1H//+G+WfpipKqjn1UxNH3R//AMdf+3/+
Icv/RIwmsgRDESJTC+WXqqz5668kTdKZ2C28lNPv/fF/ru9vT+j/PbF/pE1ymwVpXf35Bx/xnweg
oCSnn396u0Uk5B2VXXHvseKLxp2VxrYsnNmQH2t8Or741Hg7VElayJ2478gb05vqOQ+8LYS35ad7
/dd3+XztUzP/sTfk2mcnZq1RD1BYK3FvYYwuBGqI5yJ2v4wxpOX5dlzMQ6BCjbgvSCyJkbu0VNpC
3JCsN2WN+n37cdlXmG/NoWbL7sgHlSZ+tAOZQYvTDR+79bNtedbIoxzISPkbGXC3DBCV3LnMHC85
DVEJn/37kw0UsxU6jGJ7PEx6/mTkZw6Ips7w1TM1Z6OtEEIMR2wq7SV1XKmKt7OIn2shhHRGBjOw
vWmg8k0xcbgFNniMbo2yQEuITVTLD72l3XgSqPrY3JswC0OfDby403EOsP7Oz1SWpnH5i9fOnI3X
Wa6Z4B1Ecd9r4SvxP4s8RKkV/WKFscOfsj79AI+83OZsrMbFJdXM3DDQ0zeFKnYfnuk1R94Mc/r5
p07ppUJZxRU93hCfhygiOWaVmGfCzY/0G3PW4T20lhxgcNFJoyxZHBgjmSYQ7yDIlfLGzc58BePY
WzLr+XBGZCrYo7jXlA+9r/ZFTDohKbYDgjV4WrjTBROFloHRF52NqK08qXlKonQ5RJNMuVp2A2og
UjZKzhmaNF8JGFuJ9nLQhTi+hvbbE5aBml6RoQXIlqAxtys3vWjZONhhZqJHwF03UtAvPcsmDdPx
y+d+eMmbeuX32t7NryB3LQTsXFrrXw9iejPRZ0xW9pkc21HTX2M45kq0BQu0LJNXcYF206uXRlSu
GXicQNa3FLvsKuquheYNyjqOr3cADos2QCdRkh9ovPdjiEQ7tKfDSFO9D0eF84Dy7vQLeOw9mY2B
aRdqvjmG4n5IH4ryTQ0PEtjS023L04P6qg/Nxr0wbMukielD+mRg5BwNjSTwq0mpXYWbftgONZR/
9RYOst3IUMNgaiiD6XSBv897hNAK/tVYeFRK5CJ1s4usFPOWnzik6dhD05550abh7KvLnI2igJmR
VZW8z22bLzv5NYLbUg5vEhDbjDOx6agWtu7pe6JN3/2LDzNmYyrdEgyuUIt7xXRfhhDXg3mrV6Xt
EpwyWjjE4g9IlXQt7abWa45+RMmBe7XHmYQcB35uTYBAI754cczJIytJjxe+lLR9DnnDVEp0+DlY
+cSWLdUm8wI/IlrAcGcpaEnVbxrvlt8IB6mSbS3/JdFICTkQUdQCaOuC1b6dIkbjeMmucdp74gP7
+Sy7wj6GUeHRjD4yvHGAEC45WAYVPpsJ8K82EFu49zKImxAFFmkDp+/074LdV3d6PoKD5sbsJfFY
Oa7zwf83IFlFzhAnHry07AWUaiXzPppo6c0csEdHqF9VjlMGG68YwXIvPUeShOkxvUioY+5gBduN
BD1Lhj1/+iqPTADGbALQs1ApyHQY9qyBN6ixrkLh5+mWj0xgxmwGsEjccDkdYWrBd20pSwGbsvKe
FBuJkLTTH3Fk8DBmEwExrSEESCaZWmDGfm6774rwcbrpY/dlGlI+zV8oLdqoQtu0t6xF0W4G7cyE
e+yuzMa7PMa+nUu0qzOMuE2zkDisLsqtSVKnWj6cvvhj92U27ulxiny04kMIsMv067D4qYc3p5s+
dl9mY1Wmd/DiPUJT/JJIGU6onTPtHhmX9Nm4VFiFaYiEEuxzySeFp1xzELxERA23HUdFaG6NgGMi
9O/lUxBuCSu2SUB77OraMXLPDoTKkaDlCsQudpPXoA1WVqUhgpoc4OXKc5VVOxZrIQENH0kLv9S3
QXNbBf1da1zLmr+oku+VmsKV2WJsyet8G3hLS1yB91S98Mya7sjN02eDjdAaZKq6BouikuOIYlVa
woUtz8YaPUecFgTJtEm5DweieuMz48OR91WfjQ8Y0+JElfRxn1Q10uxoJbY+x7R3PTGARiyee/pf
T0r6bKwoSOUVyK1jqPSxz21L9UxHOHb104P41IubJIC0SAFvHwFlGr3DGL6Mw6/Ba0BjS2fu0LGH
OhspQK0QpEDQ4T72fjbS3iXt4kyXOHJT5kNFWOadjKB0PyE5qPPkZy74yOigz0aHrvclw3DlcY8f
ZKVLMPVT/0bwzozJx27HbIBQNCi0SsDtwGzr1O0KmOmZ+3HkurXZCOFFopuR7TfuM/ehqoSF6rIK
pxB5+m4feVW0Wd8URdVTy6FksW8hoo4ee4Id1MAm5Qfu2vvpzzj2DWa9FKZ10hj99BnlplafjIjC
FWEEpxs/cuO1WU8NsrhsyMLg9qROQR89t8c/1u6sb/rUYGozod3me4wN99zy6Fiz088/dc28NgXc
79q478SND/xidC67DbPu2Fu49MqYy52CtTpsVPqZme/Yw5t1R0HOc62ZGva8m1a8k9iDKZecmKrW
77X6p3sRNxBJW2ja+zQHmOH42f1l92LWF7FXE/w4PTqLfc240bQzPfHIs1PnPTEZQd/l0/X6a+M+
a5YXXa4664KyxT6koKLLaH0VKHY7ri9rd9btooJFYokRaZ94d73yVnQfl7U763F1lAeubjEgEc7S
R1c+4o/LGp51ObHvCjXOGEPNHpi940cX3ohZn8OoP7pxq457VX+Qx4f63AZ2upFf7HTUWZ/zA6BM
Rs2NCPM7ParvmgrcSEfWRWluUSJceFdmHdCrfeLzMj7FR9s/CLus9y4bOtXZjJi3uMmhZYl7KoT1
sO37y+ZCddb/Ej+I+E/hhY435GqE1mUdZS7Eb4Q8xNJNuwObhgbw/GWryLkKXxklxCQR40WX7FJ1
5V64aZgL8Ls6kZqxsHroZg6CHCxap/vJNN588d7N1femn2ZmkXEfRut7V/5COLQGxmsrbuVQlVU9
NCL17emPOjLkKbMuGUml5LalMbJP5iipeZTSH6cbnhr46jvM+mRSdLlR5/RJkTRFdGhreWAa0Fan
Wz922bOeGVH8xNDJWq9H3yPFqu2/XdbwrDOGCpXJ1ODWt+VSNzZuc+EFz7oiGCgCXXqTxalhLkb5
Jrj0gmd9cVBkKN81DasEkCfbprmkcIuPdDYXlkqThIbP80v9fdyABhrCM2/3kTdjrrqH1lcp1jR6
WET3GGxsG/k2hcN9+gH+1gh/8eLJs1lRNOTOgys77qXwDUzJrW+hFJigP+lCkog80J4yTJiAzG2w
OIvBAAAp3ccEOasrhdhzaRA3QeCdu5rpMXx1NbO5NGiCTFBKrgYbuu0mRBznzaLHalQD5aZn1GFg
N8Y9eUuXjflTNfTz+rPNggkKFQ97N/Zvizy7Kc8M+sce26xD97DL/TzmmxAtFBLukrk3PliX00/t
WOOz/lxXlK6a6W2roUUUMd408SGAG3a6dfnIIczvetnnhSgwrbICr7+XS85S2h5/oLdK9QY4wRux
Zo6ANMaThZ08NHtdkheJFjo5cS4dRl2gOAtNllcktVxnqeDEITFrhrirMfWfvrwjg9nvq/50daMu
VVjp6cK+iKsz3PbDuc3fsZZng0OPwS9mscKoQ9JltkU8efqKjzyuufZfJYMO0S/tBrj8gYWpsMYI
ojhzP3531S86zVz+j6BsSPVpTOsq4gBw60NhFvGsRxMYSh7Xfaj8ssIXsbWWYfsjNR5VeQ13lKA2
3UmL97hT95A6hvxFHZNlVUWOnkTrnFTFEImTFSvbvHrWhPvT92LqyV9d7Gy8KcWwIt4+GfY5SRBR
cFfh5EwkONqScqZzHHmKc0sB5R6Is4o47AluBaT1a6gvG+PnhoJY03Js0+mwB8g+sDG5cGs9txKM
aJhIu+DUDnydLSThYtDLy5b6/2EkiPNe6kPuNoQzLbLT9sxTPHaP5b8Pmwph8iV4KAYgQ6eySPp0
fOFBmjSb+gtk0pJaZMNep+iJvPXl9Ht37Ipnfdtq0YMTXjfsgSbKt95FPkQc47N5X6DmO6B1G/bk
q2jXFzc72wOT1FMjiXX7ffs4Bu2PPK5+nr4NR4aiuf4LNaJXl/i+WbBtQuFbbwZLV4kv2zjMJV+g
/gPN7/phT6oNNcPyskWmOH2XTwN+O7A0hjWIASHAj78oLrza6U351Gzv1h6Pj2YRMN+H/WWjj6j8
vVUSOoK8VHkhUv8WvswbEItzRTrtyOpInPW6Ulf+6nVuRRhE+81iatbQdGbuSh+3wjgA5/buxBC0
faktNGxgQ20tffOjclO7nhIJ3QdByFdZtrfMO15ce6DAIT9G5QuIdP4xjCbcrkOWktFTbHtYJmn4
syuFrYZA1XQ3WnNf4xk0NwQGuCFgDU4al7GE4LVU7aFQAGYsp2yJcSRRVywBjEm24D+V4uvpt/dI
JxZnY0OtGUkJ8G/YAxquyCkondPt/h4Pv5iVxNnoYFhBUAye2O89dDW68eD5nh1JIqL5V1e4E4P3
OP4Qkoeie9HaN+LyLnpZTGs2evi9WLspeXh7U1im6YZ8vdPf5+v7ZFqz4SMKOsj3lsCJw/c2I2vu
otnEtGZzt2H1UHu0qdlfmKSa9szy6OslgWlNP//UEZnxpCGenqobvkyx0vF4r+s/3e6y4j6bmb+3
r0Bv0E0o4lQMnhV9EahnjoKnr/2fLw0ul7+3q5N3hEtm7Clt4wOZzBKIJ9TwXiMtLDm3GD/2KGfj
iRXXCitwDgGldu0BBszPvPJfTwSIQf9+8TCFqrZUp2dJXqooLsLUIqv0XHHp2FXPOmo0mA2ET646
Q8CRbbt8e/rF/k0P+OqezzqqG+doyohn4FkeyAu6k7Ffd6rjgobxn3zEWKPaOWKrreIsvA3gvgnS
tWQJAPTIOqiKDRkwG00ddimFS8D6ywkvI2bGnSRojiCwS8lhI340+aYMHkUiZlMJhwUFIOBoTgyw
/vTXkH7PXV98j7mmUW2l1pQVdvVJpUNe65ZNrhIsqNld8Q4Ay844X/I8hfIwSDjRXEKSXYy970T9
to3BITfGtme1X5XXbU6STZw6pjrFwMbYXzYhZFBZHBHz4FeBpKgg3crl9KCnh15ToYIyYEcxkXpP
vfquAMQJo1cjFx5UqV1pcnKTRT/E+tkAzFP1oEY94iQFfaXgzEnbgGyUnxPW3xdQtOirOrv1/Zc4
XGGdvpLa0elh15jaNiVbth3v2piLrOEogJIsNWlhmk9ACZyS0MZ4wgl/i1PZrgBl+yV4c7kkWV5d
9EaFpw00cfIEwtbIZBJpjLUWhQsy6pwOWKKIYdK0E09dRqJ2rZvPpnKIMmsxEIFjDRYRGxClTTwB
4q0Z6navC8tSlhZZ8kvUtaUfvsEbuK2UxiZV4bIx97d88NMohmvNy4gI5pyGJIjQbs95Xn8vfL94
VYxZX6KobMZGx1o7zx8z82C+ZxBpF6T8YL/KYUhGWzc7072ODArGrHcFmuejKGQn6ca7tgFFBmy5
OFuZPDJezrUdrSRABjL5IqIgLfTyO+65YPgVK4c8fowz0rDABN/VAHks42flPWR5t4srUCqrhByP
ApBYq5e2VsBqVa/YNG3MuHgQm4ZMII4eDFDqeU7Y1j3k2Ge/XMUx5D1ioRKZcAYU1YK1TPJojQYN
okzXLOW0QJzWOaq888PnwLhLvXVtkMp3Tnd4ZAycyzygNfa4ekVeCHHK9qUKfnd69DjW8GwaduHD
lZ3AfUwsm/yTsn083e6Rpz+XQ4++LgXFdLBiVoew3PXhRujPaHWnBc0X7/Bcxow8vCDzkKmyjVSk
gu/Qku20lhapH65aRuxBL3adec6bf2RBMZczuwpM5c4demhit1r1WEZXql6RjHvmyxxrfraeMOFf
jm3GHOQGPUiqYJkPb5UV2DpgqdNP4khPmUubq4YwnWZasYjpXk2JhjG3bkW2606PznyHI++QOVtW
yIQ94nFhgmarpjSr+CJsiWqas2UFkeSkWOW0G2krEsWT+syMeex6Z4Ngp8iNpuiceOrRthdtyPGn
7/SxZzkb8VJcglJaesOeA1XHKFPk04ldqbfN5BI9/RFH3v251LYUyG7HEs/xXPEcF2+qcF1G3QL3
HnUeHLLDJDg+t7A4cpvmOtZMjxqYyBxR9XVqy425Rmh22ahjzEadZiiyVPWrYY+50gv24blq45F3
fS49lSLw+0Qp9ZTUqiupG7ZZFthFI3F34h1pk87pp6BMb+AXQ9BciKpnAQnHMqOboRxSAZ+KAsq/
sEfxdiTGb4izdW79qIdbAS29GWwU3Ktihc2arLViJOoIgvqwcksJT3PhdEKwLgPL7vPxMS+eUrVe
jwGcz/QjggIL+EIIyhWZUaZurk5f/5FTXnOucoVCmipmSc9K69d4iqjqCTBr2GMn7TL1f4Tg43od
7gJFhiK/y92bWL8zzB9lXmL6LOwwQXU8ElgSFfuRczXBspw2XNWAviv/Toqek8kvf24EPjKVGLPh
pe8F4OFEAOzVyOlqp4UletEhrDlXIpq+FArNNEl55Y+mbxyI4mf66ZG+M1cfuoQ6in4xvSDmzzS7
Fbpvp5+cdEQCTvjK3/daYy36zWixwS0plsglKe7lfdS9JdJNCdJ7MXhvU/oIaOY7bUFkvWOouzh/
lrw3pQD3TfZBwWEH8Q1rVQ5sb/hF4Bpw59e4K2xcA8jUvkld5pCnWhXr0EsXKo56GNy2XGvL1iDy
zJMABmMs6YcPdwp22hOLJCb3Un6lkVObXonjVQxmffioy01ORrnwTY8eAvLfqypYxeSHiKjPRWG4
MiXv3ihN3vRSIvA3Yn+3K/VvQ3fjEd+gmW91eSh1x2tf0rgI4ARZyzGvyHX5ZdT3KilEtX816t3C
V9mgqCjeCTlSDEdRrYWvVFd+LSKFezQGYk9v5e6x6O7HpnEa71ZMH0YAtu4WOG2UAk4/5MXNAKFY
3evKbgxMxx89x/D3YREurO4mkgELl0+Rus+V94qsGF0CF+uug5D89uo9rrulqBo3ZlG9DJiefJ3k
LZKmhTsuXW3eTz/5Y2/UrBe0ntIVGZF2e4wlYX0dXOQSVk19NsmqwDuSrKfdTsaMcjWeG4p/15S/
GCPnmlCgejie/Z6GRRfmc0xqqeX47p1H1p+vPcWSo0Sv4cs3d6WNB8H4Jmg/3WhcjObWMl/04EPr
k/u8jO80gkraaEPgmgTtQGN3Ssi2qlwmjDL12aRNrlKXBxIqDLJBF5qxF70zXXU6H/vi+8+1pcUY
KPCy+f4jKQQMhn6xbvsnpd+1ogNu/7KBZq4xDQolasqqZv1eUD932J9c9Lppsxna1NNUNfJJKRAd
QsOJW+d0u0fOnc25pjSK9fTfApsWdypgaVKlvvvEvzKlQI53Golchp+K8bMYdnlA1aZqMNjvEkg3
hEcbPX7ZqrENQDxBC4V5/FEO1xxpxCbkjkLE1eSo6bVQXSs6DqJlLQOPcONlIP8CC79JAT6b+bZJ
0+u8dBextIt6wXbNceUF5HzmT1V5Q7Ji3VwZ3o2mXJNTSUruhU9qttK3dGGQEpc9fVHcR9LB4ADj
9C09MjJo088/HRaEbQ8OxuMNluSl/rMJziwSjjU7G3CIUVGEZDqDEIVy4euvLidXl13wbMgZzDgX
SJmhWPJTIA6pN8ozotcjK4W56DVtek/sYFXvKxNMCztlX39syVA4fdm/IXVf9ejZUOGnviL6mspW
kLS80jf2aoeZKhZlTqXqlad8mBQwCW2owOgriySKWa6IySIowuuaoNjBE96MNPiwBPGy9ctcNDsi
XU8wOQz7RK/flRdfUd9Pf9Ujz34umyX+OyLrpBtRrhM87sjnlnLH2p2NKp4pB7lS0m7DctZ3/I/L
LnfakH3qAQEcmoHcrnEv6y+luLtQlGyqsy6bKYleCBmXC4mmN1fN2drH9MZ88Sap0/35dMGtGDa5
33DBNfE6hkGKrf5kJqDR0kNktAuv/ZUObCxqJywIUvXvOMi0Q2Jrzf4+NX/6oYatd8DvK99kIS6U
+DUf2ocOGyWkaYdZxk1w9ElrYmAWYp1tKkRv7esoX4/ZrVes43jTSGv4/7ZS33TVq+JdhHNWzblq
N5QB8hRECOzVNyXfFd1lQ9HEkvh8u6oBNmpAnPpeAK3drsXqTP85sl2ci3T9VgmlWlKo46s3HTDX
RZRxPuKHlHVMn+Xlhb1pNm54nTI0mPEYlgg3a416VRmPF734c9VuRm6lmBtTf+o3TeUYF1a55qpd
IXP/N2fntRs5lmzRH7oE6M0rTTK9kS3phVCpSvTe8+vvyn7qzimVAA0wPdPoaooiD+PEidixV7iU
JteVxH3/Y/xq3uGT530r2p0UBUMfY0Dd3jzozPYWJT3SR3i6ZXv/vQdyEwkUPN/xIeypDXb5oW8p
wfZfpHOf7C23al28/yVLk7l3XXmpi8WWlX1jWl9sLZ/EReUmHiga5kft9eI44PXzqhW/uO5nN32z
h8uVGmKTRQ6qJS+69ZHRTsEBzvves775KuOg1CbIUyQ0TGMH8FW+uOnPHsZNec4QyZuNEtVDB7Jv
XVT+92735iucrDkDwcHtGsFbKO3V8Hu9mlu17iI0+F3KPTEP13PR6+vv3e+tVtdcMHPsxJSgJ7ly
C+H8CzHpJ4/3VqQ7g6toFSOh4uwH5+HxWw/31hk77rVGXHQuOuwb7yvDj8/u9Lqq/7VLjpZqLRmI
1eudUvb5+53+U/f+w957a4YdtAVnAGmadiNInSQ1UZjk+s9R6jFYa7dZ3uLFuet0aQXX20kxoYlz
up9FSBfxXGGGZLd4q5WcMJKLgFitKA518ZRXPzI1XI+408caJLpwfEcs59WYRBgwkOHxORrsUXza
5W2L5YEWP5rxOWHipNlow1EBbUyrFMZ1Dw/GaJ6zod7kCuXp5AWFCLi4RdmkEbarqQ7vRWQ0xplw
fRPCagNsdDOU7TbC3VCb5gpW0nGUi63Z+V1wN00UVHZRuG4z2ZfbvrWlSUbqqoVgNgXQZPF5Gctd
LMDQHtcyOwrQptFW82VjlePGsgpfDSXfZG65GK0HYN6aXUWhDvE3+95x4GpY9e/XDBk7NoKxpFUE
9LK0K/WLOPJJ8LtVT9Uiq3wCJbmLu30r/9Dhc3XiN0UJt/IpK+zjqlD4OivtVy/fz/nD35fnZzd9
E/zaKhWTLluYrphXgyl5ao8/Y+j+/eKffFC3yqQWZ2+MYEO2GeYYEzdWv2h8/PmmMfb67xts8rmp
BoknHQ0+mTgk8dU1i/r7Tf+jtf3fD9a4FSA1cdZ0GCixz0zgchTJ7QqLSPvURCUuxHDIe3xlpdDN
c9ntzQ9B/1Ghe03bwFeH4aKqX/mc/PnpGbeKpcQMpS4BhLgTzR9C+ZR/L2cxbiVLsRhLVojaYSdX
T615Ur7ly6+iAPnvW5H6dsoBf3HMXoWP88+/v40/PwRQkP+9aClaIkCcmKbQKjzMX6yfa3b2v2/Y
vFXhq21l1f0QzTtjsVyVmvYCqzQTMJn+al7zk8xTvtn8tS5Q6rFmNEMJ9FWBDZKoTW5Gth+3D9n8
41vP5laaHyMrheHJA8829eGbPYpbQX4qBToejmRDGD081vw3/F6qfGvFL7SipqvU4XeJ2nm5clcx
XPH35/DncGDeiuZr0OeTyAQyrNVNP6m0kJDlJ1+NKHyyAm+V8+j75Enque+iRZRzLzKF9r3bvv7A
f6UbsrEAT56IjonxWgvLxcx6G9Orb/FxVPio/718HtTtWMSsjno5tfPxSx/7a5D9w8cj3XyRwlxO
qRDQSw3MwKlQqdEUwl40waU0dQRRdBs59pqv5r8/Ubeat5L6sC8XfWjpCiuRv1SW25WvE5U2bMr9
MWt9NR8w5oZ81wDVMOnK9Oc0cP/+gj578zcfsaKX49jGxJ70jpbNF/ngP5Odf3h+t6r7JkFkZlUE
n8IMd0BcO2DivamdCirqQRYDH2zWBSz2itxpzktPFAUq1TAaUZ0UhT+D4c2lF67gjAVE+qdcPC2Y
yYbMKw9PidlvQqZSAhSEwK9/jsNb2t6n7VpcNn09rCbDdBrrl2B8ZS35z6DHn36dazviX6s4Af5d
KBowaUWi1rNVUYyXVe6NWKCJfbFDhaOmmzk9Mb2Qt5LTSpdYvvv7+/kkyN7OAySRxshzwmkzjw59
eCXVbVr5ObN2o/nNvurtVMCsmXrHOkAS8oTh9PfKS7czAQ28+yxTzGmXpbxLwxswJ//7E5H5zx8/
T+NWMKyOaG6ysiC71TBI7x25/KmP+1D8YbbvI+rCXFmHwymtLKcw3oYopOm+RUOCJ2jj9GBGhmEd
hXuzmvAqex6NZ1PfjtIPVqwNT883pdJtBWYZsVuzxLPU7g1lo/Cv9OciQFGvOb3S+EvZ+wICv1Jf
4++6bjFD6yLczKMtQMZJDbaVVe2k5t2wgBRWKUBKyQ4mvFbU36XWbmTjQWjMY9mholSPlNg9UzP9
Sax8OcYFoozdoZzvlkl202rbBedRKig96vCLA1fEg7wR1oHB0UqvmP827V4pDqUFcXBsPVrODqPy
bpPc5RQm8qVyJtzLhnC8iypxpQlPRfW7MqQrM2MFn3XE3TszM08O7otwG2TyLgCHOynnZdkjbHaK
GuZFawOvBkkCMNCJRsXpcKAW9jLkjFJaq0m4Au/K0xztsiy9Ovgtjm/jZNqqgeZTSj4qHpE+9E7Y
j54gwtJbi2PiNXW5TqWQgapmsitoXsMsbqal9WcRS0PhN9Tn80zUrYuPWtymXbtWzNfxqryNS0q4
K41eWiI/59XOGn/HeITHT3IJXzKvKDRG7iwcJ3Pw20R7aoO7FA1/0+R3WJFHMx+wRSs7HFf4Ibhj
qrta/zGWlVt0FTOLsi9qZyvp7Vg51rAqodoX9jivpNBaZaHoanA6FKKREDSQQ2AizO9pclAryZdN
xamYfpCmCtri4qrGPVUzKkY2bBA/mDunjzPHok8ny7umSXHW/23U8VFdsM9imnNUjgsOiCZe2Wgx
bcV6yyYf/bE7Nrq/RJJt9ODelwtqkBZiguWpXqLea/K5tR7C6WFIcFI/D/Nq4m+76//XhKudpFPX
OEs+VumRvxb8dXiw/N5b6hWd08byHPjSCXVzgK/Uzv1WbmyZc/YwHAd0KBH9O/2YN7ta/tHNNaoa
AnHxYcovbfqutK/QHobgZQ5epP4j458Zkp9ifRcbUOQzmOcQp7NDsLwG8jrR0AnnTjicp+xUZUc5
25BOOwIPVLLwwJdQY7rBeMjzA+b/o3hnxaJ9RcTWwjFAS5FEkEnmE3WcVSjU69oM3Tb/MSQF+wuT
UmQXzWuebIq+OQTZjFHhtBLlYtWBopkYeokEa20W0zpXTwiCnU44asNh1GFZdN6IgbqUv5naQzGX
rtFm7tz0DxPWZTI1CVzyDuRJXiedgHJjMLptFsHJ0+el3GjdBIpq15eyq4e1HWvbphhslUUqpJY9
EXUEyK3WtTFbr2QCkcGsXwLKWU2RZPPIxwTaOzyaVEZgskwOuFC3Nn14WnbMNxVl/cGKz5p6MsRz
bqLLdhGk0xOT+gjvhDejuUjytA9V+W7KUKEoqi2kTwl1VajQQkFvl3O6WdynXby2GsHFPsLDILUQ
6A+jws36u7z61UwppHcNyjCu/UriK8odMGk7Sxu7FDAJoUEytQpKcwjHucZ5tHet8cGyZrtqVThf
LzpUgnRGf16FbhdOjxnFlB4ObCLd48tra+poN9Zj36KB4tszQ9W1oskxzGPKE7Dyt1hDeFMbTlLl
a3r8joDTR88ws6Ltwaq6ZfOoSujy2ng9ZRuNuXNjcJk3QGgF1UN5svT7QH7q4+YoYz0ZMu8I9sSR
lWqFtN6r2tdwoO5StD8acfopoegzLOEwtWwCxZJdvTOdUs9tuAzrRMycUOk2DSemIWUGQaxeSiTw
2VTbIiKJPtPcyrx6N4FhaB/murCtPlhNc+828Kvgla+SeQN2c1dlKxzqO4ESse4X0/0Cd3dIvKLf
Ze2PUT319ZMuM8B/EYpnSqhCtdVIePgTkwVNSHgtosvICgLfzPHtahmb2wmS+lQ5SawYub8PS3ry
crjSBz9qPLM8JSOFqqckvlf5WKKio1W/DWRrR3MMPkPi6unrVFZbgrXFzJmgRFToRPTXkleJd4Mk
+wk736A8KsYdANZZzNxsZPKsfi4DZj2tlJ+0GcNDWZSeWquU1SLPkKeHWHktmq0EX0OJKjcXqMYx
XoZKCwdaYXxtq1+avFFakr5qU2qXKnyHvMEXscdEZ53U6y77KXXbhFsqwy1iqY0+dGSEu0GT7SB5
GGdfGHp3Dp5QEEml5FoQjKpqJRpor+L3iSE7a7xorRu291b9ozFX+XQShm0vx5uuu6PYwxaazeP7
okr20CSeLAhwxFlFL3rxBorCjqSGIp2xHQixSYWhQrKRE6aqD0Uh4apQknw167AEoFOusvlYQrWq
C6JX5LbSWUpLv8ANtm4X0CGJLYWhF2tnhgE3WXgEbeNl7XoUfut4GCLaEUu+fonCZ+NQJuRkpOHQ
FzLgVxSzU+UwgIg3S9k6Qds99Gzy7SVPV3N4UhV3SvcRY5ZG7IuKz2aMdsxJ48qOM1eU3kRxPcGX
Vx+X/iSpT1J2VrKe9tilFhBwMcDcq3YgnwbTXEn0oPDBSNgOx+i5C104IbSSMHW4i4dHgb2vMXFS
7yr8j5eG4i0/g9EPqwgh8aKlToRd072Fg8CHqdrj0GzkPnAThGVgqAeLhGxYG2V/MLMWEkjuqCZ5
wVKf5CbIWNBgzulDkLXkaepiL+yE3YbwfDSqXU90KqvKicPQiazWFyAWycZIqoWtajF4MqPxfXVv
CeEqHQ7J2PoWTGhd6m0rXjFHdgZAb0ct5VnavnH0Ic6HVN7l5W+sIgXpnEXbrr8P8h6iy0u3BF7Y
nuOaGDwdqvhpibHEXRrXVGAwt44av7T5cyKvQFCw9a565mvMlAgWsr33ycrAqwUODwH8o0nWDCo5
cRGziAy35QyzEAGmZ8t6yIz10h1rDew69J6s35VWfpSq8ZiG6LQwBpqEeF/jKdahtxdi9hd9MjgZ
/WZy2Z/K9q6qa6cKAjdeMj8aqvduqtdT7xn80rDJnTKo9/k44ox7ITkkFJgr1DZ69gaQx4YY5M6d
4LZlu5LkB9Q/dhGm4M32g/ZTljZ5cH2uyrkNZHvgG2q7dNfxCHROGLHg6wlAb9UvxGpVpO8L+1tO
9gIX2VNMahAsYoUMuwbBMqaaK88/BTY4HTfgvjnO4VtJMg1WrTei9cJThjbiRNpy6jXRK1T1+gFY
Ub8OW+vQMeikaL8MINmpYXqQcFZxUGy6WbSVxnJq1k1SletMeoUg5epZRyLgSAepU6DMyF7TxSsp
1r2hXTeAb6aMYULh6oWxTftDqvf3if6hq+dAv0vzMwlo17Z+U47eku6sEHmJVDtlssYkxtFhH8mA
TVCXJUl+yCTNVZMIJrV2UMvUBRl+Bou9zqvZbpfcLzM2tjrz25pxME3i04ApR3juVJ5aDxRbU/1B
+zVaeP3NNB4Go3pWjKMyPVbzD3KG9SCOr8Ag+PHQn6TUYS6F4Dai33qfK18MNZBiobvox2kwbEkm
nQdcZZCWV/VwjvPMaeVLMbauqVV8GJ0jkFD1+oRIe+RAMPmS8Rzlymrpi/1QaDbIOeyd6kuDW2XU
SGdVY8sZryjzdCcrBWcBwwuTXVy7AbUIK7OcdjCdOsckTIdFw4qyFrKbxnTa2HAMcVM3ZIspF8h5
KE3raukKCBuu0tV57k91VayqtD3EBrAuM1ojI3cE3C9MLmqgz0gqjKL1hSafuVaqdD9g+K3wmBdh
2VsF+jFVe8kIqA32OhJJ0SJ/dAz66YFhw3XdtONGmzKnZoJossjwMaKRtcxT8ukuXUa/4OM0ywET
lt4eyOSnNDrDD4MfjvmGoolOV/zSjfIkx7umfGuVwNNNmc1rdPW5hQiFSj86tiUzTuauSgVY8L2H
kx5nW+bcSh9rYzv4GILYDbqnXrfWYl2ssC/fKdaW3wPeUKRFfgRHffIUZYLTxOSZ4s+5+TsZsMqx
Ci81JjcKXSBFQMl68DnlvOqMk6Fw40z1FSNC9b4/1pXh6eOdLM9+Rw2oFE0bJ77VFMuXpsr3dYcg
skHCCtiLY4ysRzTHHjuOiKH+FEalUyOOJ3OE6OaZYenFi8G4Kswls/4w8Aa3x47QZvTtoarucW+B
L3fpQb7nanSeiTRMQRa1Hy+xg3whz/FFnvaFNJDcYQcuEbXjdio2OcYynVIeLXOnMSeGwY496gUz
WyXqZHMdVHdtA9dHJzr+iK2fGPNVdoWRZxpHbGmcgOIOCT9RHE9gpZeOo0mdZ2lAwNfTShJLN22U
w4jHgCEpLt+WXy2PBdOSIRuvBnpLSLzKxKo8KB9GbXoQ8e/uM2iOaHY4o7SSn6n8wEUAqjnvLWH0
htFYwYpAKOD0YwCYqbf15EEKM9eQLWeeOU9wkByTxRn5BKeg8PrlyWhJCXLVyXV9bYFis0VL8AtE
kDmhMu3w3m+mswWSCIemzq214GlpUifXouOiWq4sbsQ0PVv1h1mrtsoAZ6tM7sJ48oLWfJpUp+Ow
MJvtUZ0fFuVUjMEOwpgnV3yP2s4KLguH8ijq/MDiFBzWrtypDpwZv4gM8BPDvirVDxVXelz66/Lc
KSujOAKxxxPatqQXOX4aostgRTZsL+IWavYmPtQJZY26Rwm90rHW18X5QYgSJwhkJy2zM20u8ofK
ps3r67N1UZJoHczWpkvDg5qPKy2Uf6VkqPoQ7UfjaR5qulVkDBABC6RYcaOswDE7BaOxoN0w2BF8
xYq2IlKsdpg5kFNgwLcNc2jZVhQceHLQoZwlaPKu9EDYBfpR4aTRGjSTx4feWODTcOw3FsUPlcOg
M4B79bIvJzvTG08GPKaZlZMS7WRVOsVCdBhpGY+iqzIKJpDp5CEzSrIryIAGZv11Mj+sLNrVbWpL
8c+uiB/pypyoimDeIG2LiB0u642jqTYPbRf4yO04LZzNsjxV0SWZ7q4HUycnGY47xUnGQ1bQYDbk
gz7Ojgk0MSb0zNUu1JtjFbANLG/YIjpGocAbFbzFfE2oKY58RdSN0ONmES3yYbEzOsTFa5kxtn6t
5ER3XfOWUK7RVZXMLHPr8AP6BXWtEJ4ag7wY1c/K24QwUqbrq1vvgOzuzYEVPPtab671nqNKreyj
VHErHaDNdZQGnl+u+bnlNdyZMX6UBpyp1lhr1ZGKoyPx6rES90NzHRWGrWeQ/YQYFievcVA54PNN
gAXoTGa0p2vg2Shhu8atSOueA70hyH4sBM6Okc8kgAAnDOuQpBW6ut1LKQrkxJHj7GOqWgdpOvCB
y7UsIrGPjWp3n8hrsz7SdGMKBmuz4ndcv1ltsItFiI01+440n+so94zsQ1h82IMrOYA1qvhTZDnR
0vgiqzZRyD8nba2RPXA2lpTFi+aFmCcqm9owOdeWbpKH6zwbzoX1Wkj9saQapWmK3Q/k6qF4XLi1
jvHWFhRDbPzIl61oPA9IdELhdzmfKWvM5r3mpt4Y/2pkc29RFUqN49zCbiWnKsaUKe9XWXvLg+1I
pb1Zj13ht+qqZRZZSA8pmdzQ/kiKTUkRQ+096JtB3IFOrMnPfxYYKSeRbsO1tZtYXS3Lx0TCsnC6
nDDjVtp9Ko1eTYE4wVRJY9yJ+hqy7fGUj8Jzg7FlnxbHhDhdZ8AT8mwT1Uy0WFAzE+Ro1aUYJjeN
FbvkXLpMbs5JG+33Hg7l3oiUdU4Kl+uhbU2vedfvxOBUxTGT+CeAaK5Q925nvamtimtWfEhoXYjc
byjqPP1h06npSdBqMuOP3BycLhi8oSb7K1s3HQZ3CGO4PgHlysdgCdaW6Zv0uHSoPrGR7fLmqSoC
x1rIrUpt15uM1IhUcrvrOVI71NG8tVqHuQCnMdCm67kjZEhL2tyZ0albqbqvJoI4KDs9asHWT5Sa
JIYfRicnK5hqlYodQlSAK/XAAqwl5l6YVCZzakowY8WTEV6t6ZNTOBueCNI01C1XqwM3r0b+aO9G
Se1E8rgfTRZKnu7D+TjJ2V1ST+dmKpi0J4glwkqVYn8oA+oAzPYX4zolVDXGq6GnYAYlW2W5yCJp
iBBzNeKG/twxlyUJ0qVWrScNVxeqE49M6Tp4vR/qxXpMi3GjttKhU4fDHEx+i5RWpLItC5s8w3af
AuT1jyeqQDZeeMaU2NkAgRig7NxAWDVJx8Lh0M0/pzuzU3Zd173II1IUmVNoD2wvlANKuqXGPLBw
H/WU2Br0aBLFETh7Z7ExyX6bhQ0eTwZjiNfj3LyLVuXDIndrkZG9XN3mkuB1pSb4Y/66BOpOQ24w
a6BLUk+O05AJKIb/xdCdy5epRRRdz0c5kNxi2JeYdEwvCnzbNHjQwh9hY237Kt3hbfcSLURua/Sb
ZQZSygeiP5sDuBvpox6ea/gcamR4iwBEpwu8KK28XB5PbZNNtqFHdxxKUAe4Q8FB3foRdeZ2jIq3
aUS6q5eHudY2EuBRBg+F1E6MjpYUfSgOQiOBKE3QwY+sr9kbVcEx6r0gjXul4RnP9+G8N4XTlPDK
1u2V9C4CHTcgIpPmWx2YAhOvCrnUXVVrgLksolM3Fw0Pt15IQpIozVmC410dLx+V6ldNBUpFoPrW
cs6wmm41cu6PrEexuTOS8iLUtWel8rZoZ+rX9arF1idUUENN9xbpaltb26aSOZuxwszBwjCoAq0K
5/M+p3ARWPJW7Awqm3Vpd41GzrSUIC2PSboJEW1fq3WrsCnXsnxRlyM85ZUJabME0gCpvc6QU99p
IWMsQ/EG8deZ0n4VWTJNsH51/XtgMSuFXlXN/3Y0Ca5/f50VDcrFW0gGR8m0K8bUuri4nntwS+LC
eS+RImZ4SqpXPfYG2ret1PuOhKFdoosh97agRdRStY8pKHEXwoqmBdqsd8y06GfGGd2Utk66G3OK
MA2p9KQ0921p+NPY2CNd5wACbthTf7JOYay4IqKXXqydbu7vQbm8VRbzB03h9PlrQMt1+tCaByN4
X3q2ScFYdVrl1yrlYLw+huqXUT3Uxja3Bvbc1mvGwwTbsu1jT+lPuimsDP54tfzmdOwNgG77tvdb
S3Uxe2WGwrJJAHZdD0fqUDeAsefXYt5E2i6Xczsv9pb+VIutV40QkRfRFagaJKJnisxqSrIT6waj
+W8ta7+ixAu/mcMAeXhJwXhmlkJC9SVFfiw0P+JBfqpGLeNzHH1KX3e5uRWqdWqE3thtZm15E0k7
m6nDaIoByHATjOugrte9gLFnIa6imCpV368CSVuJfAgzD7uPfk1p8Ra3OV9Y5gr6yFb7y5yBbk7m
U6xgM2kZ6b0Jt1pKEdML6M+WRD5gCLMKU4ncejuMO7aNDQvc7xpx00jEgXT40IlSZQtXWXoIQZfo
3H/N05/jnhJjYLizqb513YBSLr5YISxb4N/4JOKmVVJAWpZiXQxm7hqi6k7LBVCQ5FiU+6Zp9gol
3uPacoEZsx/bdG/qyzqK5U0giGuxMDnVqfsoLi4SQq6ua/2AM8GQq6s6HdbqAHmEtoWUHULlMZ2f
y+TdSt6T8S1kC5DwNkn3nfJWgho3ulOoHUf9MnBmA/Ush1QiKZgIQualy3vSPlvzc9p/TIxbFfNR
HdbU8JEJiuaKCqoSaZ6eMqZwuLavGylkBPNMQ1FqCq5wDuWLSVUGHK7QbafxkjaHsDqq2UGKDrF0
EOf3Sb76ed+zDN2hSle9IFwwBS0ITYuYOFnAYHI6zj8iBjtb4zhop+y6Az7UUXo36xxI69zL6sHh
Yfwqy/dGW1UK8saWHRdOPYjWKXaIRCYOLtG9Tr6rUYQvIjw+Q7dWKmdBmoJB4NZQOYAxK6tslex4
PV7O1jkVTk1P9ag4CIFytyjNXmNLC1VagWtsyWm9+a3G2DDZ/3LWxk2Qf2BSitxi34vvkhCuFYUP
ajwkidcKT1P82EyOLG0pFRS4RqXj1aem3cmaXykWRPd5y/E/M6/ve9cbylGIj2130lSsS+j20kwL
qV7uxnRb9Kbykiyyz3TRLitf5cnaK/2d2k54MRcibjTWW1/2Jw3SoGsNb5r41EXSipPWKrRiiIfg
rjoIpD+J+ZcltNaqoByu9jhZfzGj57xH2N4/CvFTTr+ouzcrN6nMrRptTVLztWr8EsZ77aVINkLT
eu2s+q14lPITo/y0NZzWNwfkpqEXBhj2tMrDnEtORjweg5p1e1Sy4RKnR6ONPAzS/UwOXvToEhER
RA2DH3JEGgYc/MzYLgy/2XCcyXXV6c37Xsg2gsL5R+QHVZCZHlBKemJPVVK4r8JfeZi/W3XpLYO1
F5Vwp8vLXq5oPbet4tQG2l4MWDPycCs2PY3wHdcrneYjJJSYKsB9ypFULZLV2IHQ6czeayJ0S5Hi
ysMjXEB8glt6zjuxe5ebcYVuypYpfWQUMrRcdDtJuJ+qX4xf1S21jIp/UiSP/Vjem/29JAre39UE
f9a/GLceYWoUtk0/IhTMWgjb9O+/8B777Lo3yqRkykv2P65rtqvaOlTGt5Txxq0tmBjHYqnNXDeh
kdmvxe8KJm80sgUIM7kyUYDNDWbSvKIvBGCfDPgZ1o3AKMxrZepygU1J0TdJ/DoIgyfpEnssHVlZ
9ae0dsJMXuXWbzOY7rOotSvqr6EF8piR9+KnnqZf3Msn7+TW04spfy1Lrr9jrdGactPvvepbW54h
HXUzLXklYn6caWXRAP/W2jSvmqD3t7u4CGH2Sv9nLro1xHnOxJDk9okXfyX4+bM01Li134mVxkwD
mflmNhuw4b5iHjm220G2fCH++Udk+r+CKcO8qhj/deexGHbCEAsjLqaU62qnXzo/rMixaY4P0sZI
RHsSYBAqyoYT4y7WNE+Vn4M5Iw09FRa9lYE4TGVECsqj2AynLv9iUuPTW7sujn/dWjakixiFKI5z
qt7gYplVX+M9EFbVPu1/0YPe1P266B5R+6j6ocJCXcfFQqgNbBxSO+MMwUkIKuA+yB9k7Xvju8at
3Q+vo6SYYGFTm7vUnCGlfm8JXRVU//ptazPv21ZE6drRmp3l3/33fNmvvOn/XHgsm9JoFi6s+kIH
wP2bS/4mWhhjKqmCpWPZKDuiwjHU/dZzuPX4MRo1rce44XZn2Q1RH2qUQb536RtxIEQ8uVh6JhGL
bidmq3j6XqS/9fOJwAkU4TDPO+l9eS5//f1mlT/rCY3/cfOJZcHQZoNwrKLOQuYxaFc3Wson0xLT
uM5Oca6QAgYXS7j2rDEGaegvjtm+Ul9oQQjCXk22MdlElYDFktUNnYhVCim3Xn4VA7ay43S8dudj
0fIH6YcYvA31nSWLvi48ROGAIGorLTr2w3xMuXT391/r+qz/EG+Mm3hjyEkkyVT8d9l4P+NVMjYD
LIZ2fFGq+i2u+BWjYPreEr31+ZlTLdezmqVkJKelWRnm099/h092p1tLHqVQ+0JSY6J9uC+T61nh
79f9JNobNyFAV/sKr02ezSCUBGIojEJAYcmEAP6VQew/a/JPz/8mGgyJqIi1xjeQyJGzFJei3Ivq
Qzm8dplFlTGggbwZlH1b7o3stWhPbOtl8VwLAkK31KaKSek6c8r6PR9eLeE+MJ5j+QW8uj5TsIWo
AQm9vXYtBWx2Qko7ZbYq698KfVJI2LpcsZ0/xumTFrtomW2Tlk1i+RLmS0YdOZ1xkHvfGM8idUTx
Z5xcNOndWl6oPjtDdJKm86JfWWznvLGOQrObkmNcIjsoa5qMrxX1Hb1uzmGhoItEwRPeYWdoNguM
3fJ+UkW3yp+GYFujz7a2Yb/5+1v7RBNuGDeRUGcorEt6PImu3hwcBhE+0arBW3OeKPTriB8tRwsl
iBulW3ESVim+W2H0Lfs5yLL/De/tZJXCyKDXbqoPYbAev5JSf7LIbz0X5TJUIwH9wK7/MB+qL/b0
z4KafpMozbFQmkONXL8YnjXwokhBKY85uG6pIZO/LeW4vllNoeRKs26L4gJhmo5EaLhVu4nSDaf9
sfO1bKZoyMOmq2Fo8iEslx9i3J4stUBtoF/MInJxFvQlistTrG/CZZ2HihPl8X6mnpwq+xw2S6x8
Ndn92bO6ftD/2rs79f9JO7PmunEtS/+VinpnFUiCU0fVfTjz0ZFkzbL8wrBlmfM889f3R93bXRI1
nJY7IyMjnLIIAgQ29rDW2nGXjpGKT3CCAkH3dyo01lxGq62oZpc+jw3OqcYFxxRT3ieoWHMNranZ
QJQk7BjXoCz3G+LEziz/8i409ddLEVRdUxZozx2CEQ2GdRIecVQ/eumZbVSVBMZ1znN9L1k6LZkO
wCTd3/VOtOZqTYJ2HYloEC1XH6mO/l20MddWqhQtreIeroj13b0xf31ubT7YanNdpcj0KqUFpjNp
k1ThqvrLiGuupGR2VeZ20wqM38fzY0ofH1xoxuy0Jw067dJN8OWcYls64NHBIFkCmIRdr/5uPWZH
T4YYlC7W+0P2o1mlT3/30JmTEqLGLAKbzVZ+L6w1WZy/e+z0TV+YiaQMCLoz/ERQjJS5nIfPH/vR
Ks+OnGZ4pdJpGiGc3uwsAMCJly+tSt/q8TEB3o+GmJ2+SENb0waJi648RYmn1rwMaVTvREeUiz5w
defKRY0IfV1Ra+zn0J32Xrtw4u5gk84ctAvIPH/npj9rcr1Y/jCWndlHKOdqCTDznVN7m88/wAdn
ci5EpBWybYZKhVN/590of7ex5yJEpswo2ApKBIbq7knqw2n//G0/sKRydihN10N6c4pWgmgXAXLC
v8r8dP35wz9aitlx1BxaCiewHadsbdfuB/0vV2N2IvMhNMiMs8RVtRkmvPji8/f9YOfNpYiQMCg0
9MMGWsIBCq4Rro/AzF0WQ7h25XhkkA9Oj5wfUDOyvTpkENKiE66D+oIE9aVXf3fRzAWCdIN+IV6F
poNZVMHClOoqA274+QJ99EFn8YJn2GrU2HxQw0UNDuWHI17zR8+dOc02euLJMPDOmrHqHpVw+/nr
PkfH78Q3c00gWXeGEzldfxBwwgY0AUMwab13GqLOqvS/R68F8QivqIKrMRQrpRdQuPYmmEuhLUzK
WXEGmuubqdkAgKF5FP42zHWKnsm2G29lOkyV/oNva0vAkpM6qJ77t04i1/ZgbrORrKy+Vc12RcJs
KZHQcNNfEztCiQRQhR8jQRbdHE5NBPv6MT5IUQPVvK6Adgcm9XPUZBPrJyX6tUqU5ZHqMym5+HG6
HeN+r9Xlukbfz05Xymiext6wd0J+3DwZFFPr21H1Nj7MpDa5qNDzd+WVrYFMSDT4qLcI2IEuOOKF
GNb0/d9b51kuBaqwquKbdih313Bt79z+1gBvpACgzOzrbGB93B9dqGw1R98PTr2po/JkqExqGCdW
PVCX73aJdZa6KJeDT5Uol/cOpfJ80dq/p6xElJ2UFmQiLdtOEiS9vo6AAXjiBKjg1pMQdvjpMH4r
ot+h9hPqAwyHm5TCYSp3I7Xnvtn0EhzL6CFvuOqKZBWA8w66xwzeFxJGS1lVixiwsNX38IB2Ug03
EdWNEVBSTKHe+E3XaLM76M1DGzvbxO62hk+SBIT28CvTfoV0Kum7fQguQ/1WxxvFAXdDzbZQl2W+
77U/pOmXndncRlX6LVfqwxBRVGqpVEJSrvRsWQIpc8GYRDoasN3dUIGUbi8GIPNewkqE5xY1OQhq
YKRQQQuQ3Veaq8ovwIDJXezLZT8oV1kN5vOnqg6LhmAz97NNNEZ3Pf2/4+AuG/t1Vh50c5MJavXo
OTZqubL4YZfcjbRC7ozuUoFBXkh+WQtaELKKWOkAxptBW3AMcvMcHaxFn+/MvF6U1SUNNJZp0Kx1
+RgXp8ZgrEIzXeqdep9WBTRFMOm8VRvov0xk3Gk1tQscVNe7ttmIkc7WcFISv7rqi3xCf+lGdTW0
9cqGSdFoygrcxrYPLsBNW0m6jhEotxR12QXtvgWF71nxkraSY07bCX/cKxCs5DkN9lYxcHTHiGiU
YS9VXsFg6AIkS+sBxZoKjGtNuivplnvVrTZtZ6J06pyoUD0dt4dTlax9q9411NrqwF/HgBWist8W
5p+6dTdB4OxStDU1X39MPaDTELQ8CrR2ItZmoK3S+Hoo9UkiZmkqSPuW8Xms/Q6siwEqA0nSJekQ
oKkO/fOSpW01+9o3lsPEOxxdwETfYye/tEc0maigGAsFPoKinDlhfZZT+C36dSK/D7TfHYNTC/m7
ZkcgdEG+7Js9dqeqc6X6T70HW1MFkpCDbDeyZS9vRNedONGWjBJ1UXdrgLdg6EXvbajSocGxdMCg
AwtyKlo4nHWqAC6WAsIs1l083jQ2hKAC2KiQi5QvJtP7sr8X7ESgUT1FArd1l4mbAZVKFpWnLMsB
DRLavoyOtdC7e3SPq8BfRj0UkwRk6phsOv1EAHMwax84G1XLHLRvDAngZxbp0Ar3RagvfEunTyIy
fwnMxvI0GPoNKlBID67D6DpKbIADT61uL+hQo1YnSgo5nTxR3/LBW3OpoxekiysD1jXEHeTDNeSz
KuNHlSUbn2qGHd4kw1UlAJh7zpKPAcbqoMEYdlLw9g77mGRkHd0rSYkykQ4XQ9vFnX3pGc51ax2A
byXAnvPgpEPRPO83ZmmeNRhoq/quxHACI7iiQbUSOWLNIa4ViluUTUDPxn60juvvvcH5bIDp0HGk
1Z9QbFxqAgLWIFe58bMA3Vr3d3WfbkVgUXu9jGxkM+0d4CC1jpaNT+/IifzYRifZ+E3lClOD+6oB
FR/+dEy5y3MTuGG5cyxBdq5dZFA5Y6NdKIJDB+Hnm5lcZhHbuDcWNrh+4ewG58y1aNdWWShGZ8u2
vrVV0Jtg7FdZ5D+JMD7x/OuE+jpnaboQOwMAlHUvuxQTma7H2rt3qXbVwIITJzkzvR+2BxSeDVeD
n+voD7MYAA3lHFFh34UgPVJa6GTReGEW4jYBEz8k0Iv7FLscOj8SBYvo91G5jXtzZdb9sjTIPRtl
9lC25r4Vp4BSfdRi0HiAOowCqZlu9OBQt7/U8iyIzzTxYHf9Jsy4lXuKktUkmdsdNMm1/3uoi32V
69sovAJruB7c9IwIYCn5bnSDKaNrI0eTGRpg7YCvrSkeuclOtZyzUjtry18FFXmvW9aI15s1OoZe
vh7svVH2i8K6re0f5JZWYdCuCvPOSP7o5nUbPtA3bCWhkng4HU36y4LHMNJ5R6usyzK8yCvapXjX
YXmXBBtO1LZzeZoRB2deNFx09AQLlJOos8DSYYHB4KKtuqTiAhHPKBZRWMEJtk+qVCy7BPBAUoXr
Jrxys/rQpvA0wOKYwLwLsJsmngnBlOk4D+5wJaIUHC4AFs+/8cZrXmMlAB0Ju/2lt+5pKS4VedsF
25qcMFSqPuj2sXJiueSEnbOIElIOiH2SS0kG67HJuHHapwxuXjDEm6TpT2sLqpvD+S2+u466732q
rBXIToXNGgsBX8ZdGBTpppa2StDjCnc4aldGc0xB7wNNC2uu8ebTPNGFENMdnOG8rtRVgG2uSpjh
xR/ZhdsU16oG6BKUKU2goLPDH6D779ozlWXnw30L/oxachW5XG7udZkkq8Tw8PO0VcbxDDPyjva+
blpAVxDeg3pZ+squbDJQ4Q5czWsnBhmaZhuzBlQFMPhzz1Y+Kxq/53LNAres9pso91syvS14xRjW
O+I1xaWvNbtKKVYBxhim8a7Tt0U+ntrqQ2n/BgO70GJzZWXtwh/hXkLEykF59KEBI/sbHUYWI7SI
boRAqqwL2RyAFQb9ZZjH6xzJeTO6aFJIq6F2qCYsYY6DSqmvlrDirXwZpzeRelkjfDDW3crO9LVw
hxWx6u8EEqoTjZvAQ5WKosFwScP0TQaRM9h38MSC+sIAxaQP9CASty3SjBZkktA9i/1HoLRG3p50
5lXIPRV26dojlrQb6yyMQKSRzXfxrCCwUWfIItokdlCnqxOUgtRFUgRQyjcllPuO6nQJKAhzMJY/
xuKA5g+eEHRlK7sXCtLXpBInGdpGOTUK76rGcA0wAfpq4xRnjnFelqs6uNSycSfC/cB3r2BzuR6o
YiXb6Zq3BJyGX3Di5ls33mtdtTRNfzVizgwLPCdkC1sCzlbztbS/pRhlUTQLrc6w4kA+IRLpP2Vz
1SVXPvwzsrDZlKoOLnOAcihmOKWzCSIcUHurmPDUdHEaxOej8oMrA0Rmt9LxnPL2agipk3ob4Z6N
XJ5lcW2P9srTtkq/6K6s6qzox4U71VrEwRsvtfTGUi+MqFzT7HghKZIHzVljfa/gZcb7HrNm4i4b
Kjt5wsWjJxDx3cfgh43YRATtv7p2uzshLn3vV1segvDehVsdsBcS9p9unOfeL6eES8WDw5usDKaO
1/gaGFwb6j4lLforuJ594cPC6S1wyzRCWzcQEctE3PTxZUZd3aLzAEDbtZ1oe0dTN7bpXtGUex05
Bxph2FG5yXPg95p2Wmf+PiX6cYGIZ7EJcorP4wyUC4q7rPqRuNdVcKsmzgkkIQQB9Ru3b74rIj/E
HOnMehzN/rKl9yedF2jztkppfFaRf2qyG1ljIQREBj87cUF/6gELAFs6ULxrAF7LCppoK7gEhsss
cWlV1i9a93yge2cO0q346apXrZYtSogYjoV+gbw1EKhNAtiyIjqV+W0bb5v+exgNq6w5Qa5sahSK
2woKS2IYVf0s5Sjq+SVdhxccMjjw8Jhp3cBh/6mGVw3uheDrO7fwu+g7Unc/S/egUxXWLkiX4O6v
NYDE9XhmyNOg7be27axQAKnFYeD+SOSPEKZD79xJ+0mlpZ8ZZGuvza4s6d2mkLUDZEbQQKmRgV81
LtB4nxsoIv700Pbe8j/VGFGHwd8m6qNbD2u7xw0AFb4s5U7626ErYLIfVIqYsUnsW91HYQYhOgI3
10BqR4ahrW5tpTqIjKYxhV8TM5vubsS9zprqu49Atuk0cLD8rXQQMqBKZMJBbGtwnkm99mAdVLK4
MRtnj6b+eQer3xpAtcarxEQ+TYV4pzrLjhY74RSKd7hCsP8b88KA/O+75xOLBvEU197UvUNtDjPu
wVZGWCAZ/Q2EpoIYoJucOdrqOUq/8YH7pl6/siFNWNVJIE617K4ngabHA0SRcRm5eORwOVTTvspH
+oRM39MZtmm7q9r9dAlpcfEnkPEudPUllPOlXUKIkNcDKYSEbJMCJWuMvRWEDyQr9kEDDNrc9f1J
FdrfLJlArA3OdB2R3BhQYVGvfW8bIrpiV8mVq8ptDRPGK5tzV+on6KZtBx/oVEezt7LfjdLeW404
VDH7EYtkI8TcGQ8KtB83xUBVVx4A/7L80ZbuxkrAN9/Qsycf3NMhta7jqNupNshDhHCOXGcf5A9m
iUKYSywGnOnDALEQXrRfPn3+4Ge9ufeuyVmqsFNbs5Na0R/spr7FmJ27yPT0Jn6ojjAEPaIG/H87
AfRpPyHXgA9iLiGXHUZF/Rb19l5U451v/wkd79xx/3z+UtPY773TlAV7kXouR6cAP28iGxbLRYQT
NEGUuzw7kh19Vn977/mzDKOM7LYtYkp6udBX9ShuO+8k1WhV1P0JlGuvUSnM79UOpHF90nEnNkN4
HlvnxdH2u8+CfO+9gfZ6hgiUZyZ7kBmSRxlh2GtDAh+kWIMkO3E7B9YFXSazbz19FAKYzhV3VaJx
y6SndX4A6tqjqmBr4u9y/fosbelDBAsiCuMHX9mq3e0YHMkvcrt+8ClniUvLTOFvcF8dIN8vCnrs
ko2Dl7gDGnFN8Aw5JD3gANHKI16mVP3T4LGIEapXV2KsrjNulNGXqwKSGnfBWkKV7uEtxCnh72Wb
P+ie3Bhms5GjPPHzdu0rDxKEeKbb35zse5e3y8EL1klyV4zWsotgw+X7qjp1h7u0LlaoGzkwYtX6
WxmGywRRkZJEc+Fe6PaJjTXFpi1z8xTmX1HcR6IhvYa2Tc07QCjDulcZhKBoXFr5A1IhsQub7aRu
UeQWK1AgTWLhPEKTV+p7H0PZwzjqs2TKJCxdpVpMKgNFk+NV/Ix8nMUIoC4CGnENM9S3z2qz3ysS
RP+k1LG241NHrCGxyhG6YnHuZ/tqcJcGKUKNPESvJ7sQIa6IsCCrIdOre5lHCwTd4Khmw21YZ6uy
8fcIpqK09WDpuO3BPipOclJstFoKvJ9j/yfNvEMO0afwwU/DYkShRdO3RnfqIFed0deAEtnpOAbn
ZRBwG+O3c6t2ashZSVZeDwO8g87obd2NZ6ioTVl8aqiv/UMotbM0+6NnxS62h1XcTOz+k9y/Ccrx
Iepwfkx4g6a6JuRc5gE3DjS9Kr1pozMtOgMoiriTG26c4ZeeqOtBhFdW/eT4j1LzV3mHeFxikfgI
ibWiRamJZZ/ulPyqtvLVqOd/uird1cpIzPZgyQNAcuiu9Wmi62v0TAjk5RJVpUVrJhcjZPIOvlHZ
9psuc0kgxacQ3p47jHt+/GADLPDjbN3k3yMSxM1Er0RI0RpD0kjWIVHP/fGsxnssB+/WUO6HsDw4
6ZPlw6o1klWvF+sBXkHTOefS109qT/8V6GQgAG444klpdbjHtNWqDGRrcxqt34fwtlAXa/KNg75G
msiL0BJH6iAfFHO02Z1SRGHLlnE7vI6WrOF17/krxQZC4sOOG48hHD6w5drsfkGtNdUQEeoOdXSb
0GbYqE4daK2fXxQflEXm8tzOmBKk4EkdMrELPRrm9cOx+PF9u6XNrgjLUwNJZrc79NVZ015zAxx5
8AfVrbkmrunoWZdaZMob5CFad0QZDBE5mh2n4tj19kGx4Rkh/OL6NKw0rqLR4MPC5Mijmh6CJumy
kxDJkiC89cV2SG3sTLB0pL38/Et89Jlndj4dVWEN07RK/6duTZ4hnD4kAD5/+geLNhfLtSPfT8aG
7+wZgk7kh16rIaAiQtf9/nyA503/zoU8V84N3RokraFzA5rDZKn3QRmcR7n8pXok6WnNG2BZa/XR
anvC2/g8cb/bJSHJ1AkPwh0qS6smRzjMG3ZRTkQrsl+Omexr+JYU7zZlq67DMD6keNNH3vijrzxD
sglz8ISb95QaYRiaPmUFMzvt4uvIf+jy715fo7LmPYxIcklEP5wITR9LQdKsXigdqK4camcFGcnO
BCWln6nyGCIC//m7fXQsZ9Wuyg1V1OVscongDrlEBvKDnz/ZmM7fe99pltUpiIPVRrIT6jS8SIxh
WyTe2qm7vWYO2wxamqLmiyqLVwjXo/KDGkea3TkQhFSS2l66s8NuGZo/1BAkZaafUG1auD6Y1HCZ
Wb+8EMsdXReTUAlpTVXFzaAnqIAh3KEF5VXIaQkk3dxoV9n1WvcfIvdnZORr+HG7fIjusqHfRcCN
4+BCp5if0ma1cX64rlxWzjYNkH4Y+1+yl1d0jSZLoB9ZlY+Ox8ySD5HjewWS/Ac1zkiCxMsewWCa
vVHJ/Rd+/T8f+//lPWUX/1zi6h//xZ8fs3woA8+vZ3/8x1nwWGZV9qf+r+nX/u9fe/1L/zj/2UJ8
z+Z/59Wv8OR/jbz6Wf989Qd4ZUE9XDZP5XAFHz2unx/PO05/8//1h//29PyUmyF/+u9/f8yatJ6e
hohm+u//+tH+N4yTSZf4P18+/18/PP+Z8Hv79HeWPlXBzze/8/Szqvl1qf6HUB1d12wbRVRtsk7d
0/QTx+AHqiCClQadSNTp8kuzsvb/+9+N/3CEpWmOA9fXFBhHzk6VNdOPFJXnCUvnh1KgAWsjYv9/
Xu7VB/qfD/ZvaZNcZEFaw5+Z7MD/nBSLfq2GLqSpCVuoUuhzQoNR2tI1GsfYJAlncmWqHvotGl1B
40OXq3myqRRf9Ocd8U6yK3wBmc+mF/p45GJQX0cA/3wPqQPZQvRdWMyZ93xxK/mWgLnvNnLT6rGl
bf2Ie/BcmG3UI29WiD9DCs8OAbU6fhx1hxcyhiBbibjwr198vX8t0MsFeX1KeBHL0A1dkxqVO1bG
1l6/CERSp0JVSW60IntUhCYeYyPqHhTagq8bJzxGn3iz/gxn8T0dYSKAbVszB8jVbKVG10lu/NrS
4NnjgvoaDR+p+PiQN0XfgpuIlPGXlarGzpSuffn5fF9b4X/O19JVS5WSovUbZkSl+bFZIC2MpGPs
bJy4ia+kVyVfsvX/GoXsu2HrUjjqtJ9ffl5Lh206dCqrSkX4PjNpjejFdXgEtv3avXgexdQMgdis
xmqKOUQyY/N6XoceWdZVFGNFhaKDiKFY9/UxEtnbZTNVaZrMxTA0zbZm26RywmHMgFYQEMTRwSgr
k/StCG4+/zhvJ8Ra2YaqSdNG5n3OIkw7NXfaUmk3nRXWazMT1kmtyHbhUiF9+HyoNxNydFSGHMfS
dZN/5wBbNHEiJTbIXEcDkSlajclS9PmxhhdvJuTwaUzT0XRHSpM9/3of6KMzGEZmuZtqQq9DjS0i
Ynh6LMKwD2z191fnZKhTtwrVNC1DOvMAgAvbdlpTdTdhQ4/wZVt4WQe+oq5vvz6OgTXWGIvewM8A
/RfGq+3LzGwacn05wculLWKUumQk7v//RpmtXWlRV5F5RQfcSUIgiwzauhThMdbl/AtxD9AvlO69
GCNhyHm/tsIPda1FZIW8ZT6ceW3Uwp6RKWJqIHE+n9A7Q9mYAoO9LS1uoOnnL5YtTL0kCsu621Qu
LVt7T4nphSka8R2iYHrswD6D1V7edEzMlqohmJZqwP6cDsCL0QDpI44tkCxORz3QNxWlLBQpLMOF
otuieCPNUiAUy3/kSZj4rnaQVU5DpaaLywRBkQbtNbsaEdYLXIHUZliN+b0ErYpkRpinzV1QZVlx
Xdn4WwurjoCIJKjEDRQPunxc61acU9xQaAldSiev93VhBQ8qsPZuK2sJ2qYpm5LEQjKq6SHIc8fd
J6Ka1K8Np9nSmk9N9p2p1E23iFpRFrtBi9I7TbQlOsE07F7EtQ7f+PNPNL8NbSFV7jjdsPlHOPOG
OSjbMilf6TaDFQck4fvzcMh/u1PjbF/8+Hyst9uBgXTQQiaGzjDmWNqmcbXQS0S3SVwALAUt/lay
CGzKq/Gxuu8UB7zeCwwFuUiz8TUMBny9FwbF9lNPQ+slKlTUdmuW2W2LEdWxUrkQuZ0dFKk7V1+e
H94eN5Ou6dD653egrqPmlyFvsDEjRawD2l9QxJSuurOaPDnGJH1nMTHnhuAfhxHnTaUqr0p9lrgH
FdI3y97t+v20Dgu9Ce3Vl+el2YZwtMmqT5f768WsIk1F/hvG0aA4E8AziR7Mrk929PDQj2yRycTN
vpsuDQbhfiJ/Pb+khOu1epv3/UYxQqLWIXZO8s4ad0GaaKeZUFCdbWzAA9oQKl82VpqOVTToROqA
P5s7qGGbx5adpP2mTFD6WukZVX0qccUwLsHTde36q4vKUZguf+YLqnM+XGE7pZY1LUJ49PslljQv
yxENiSRKv5YdszjWum5zF+P9EYpgjF9/PtMOAmqFzrjRGuN3VQNNrpUhOmJH3m5HBmEimHtzijhm
7hIOv1k7QyY2WYC+U1GaUAYaH6idaKwvOrTP83kx1OxsZ5WZe8GQiE3eqpK8r59ve0c1v7wdmBCe
jKnymWzLnAXV+AAJqkS0+x6HpKBUXzdg06CiuL6ZHVm7uWfGhKSY7DAxoj7twdcfiPRSOKpFIDZ0
DdURUScFlcvCOHKK31p6XaqmIzRufRyA5xLNi+sRffxaVNjLjRaGKS0pzE5HJj8Xwa9SHaq1Poyo
Cn95j0vVcRzuZE0TnKzXE+PmMkVSmALdU+3WU4L6QIPDH5pVlV//WIS4eJzWtMf/CQJ6MTcjGSrE
eBqxMdNguGkHrzlpx5q6+gTf/fKccGYEW4Mzq9K85PWcpE5Pg3HUho30EDbYeb6Va1uE2kswWrru
9rvPh3tnbxAzaibSIYZhizkNB1KYkiWZMeITOigfl0h7d9mxLlbvbI1Xg8xi89AWWqDbIxZC9Tso
HVmhwhsGP9cM441eRumRfTFrOPRskhiQ9DJBnM5Hmy1iWuVjUVrauCl15Ouoqcddt3ZpCQRAUPXN
BjhQatjLIW40zl5u0MQgkD4QZMsq4mtXFdFBBg0i14IP5f4YZJk/fHXd8chMvP0pmjWcedg+6F5g
5zh2myrsEByr8u+m3utHkiJvPy5Pn7IQlrBUDXvzei+VtOSEwU4rD2mLAviN5d7wv45pb8yQfdNq
Y1vwBVQmRD+t55+/OB3qIIsIbZBuU9K2ql1ngdYoyygJsxFJxwYoResnWbfN8yrJdtmQk0juk7Y4
K0WpaBdeFtHPJLFKB0QtGvZle/CiDIlSJXWRqOyp7lIwKg2ZrBthsDedxM77fcgXHHZ6OvZUsyAI
attSN/LrSMj6G3i8WkXREszcTVREOAILv4tTShR1MKZoBkdB+1tDUlKxgc8U5SMBRg7IGOvWLnBE
QvCPXnSMu/32CpOqqrNKmCzbkPOCmAfUJostiZtjS4S2PTekp410lpoUx4Z6++HxxQj6MfeqQzw2
uy3zAqR+EdDz3AH0vx2GVlsVRmAsPt/Db3JuNg6U0CSS2kBvJZfL6/2lZTQwyhudkrQV/krQP/0N
7C7ZmJ6jLINhzE+9ZshOqzoD5af12rdUpEdf4u2qmioBmWRFVd5CzPZ4Z+lN5CHovon7gCp36DT3
fmshamm6wZfQMdM+J81JitMg6TpNd1aEikynSJIqbdHcapqFyHCEkS0bjhivdybEXcZVLC3GIHXz
elElophpWDAhopmUPhOjdjWOxDNaWGhfIh3+a0Ko8ZIr5uZ2jOlVXhxchDqr2ssrhgrb+MqLgxZh
wCZ9EArAqc/3yruzMjUNC2FyvT1b7BdD2ZbaKXmQtxtIcdUWac/ke64ZxrnpqaDKPx/rbXDGdzIN
07FNHFNHn07Hi7FET9HcMYBsF1RZAjXYNJF97dTuN/RXM3ogS/fIgO9NbjJ8Fu1CsRHzvmqjZTWD
Y04DZmiyEvHG61RAeEgJsL68juTXyBaSYMasW/PiaxHIYkhVrUUdlLZTdgw2E4F0aNF5f0yFymGZ
XsdKtkZ+Ei+V1IrF2Xq9jE5pNX5e9NoGDBalvc4okU7t8VSLhWiKQllw52T0IdCG4HxQR0h4mi3H
4YspWRvfzjQEh9x2JG7+7C3GWkpFs3kLvYBRByVqHBf2UNd73+raI4s7bYz5jEmnm47FAceln20c
s4+9uksFwu81s0l0eiEJBcLI59vz7W6xNeYC6pgUArZ5+vmL7YkMQUybvFwDb1LeOE1cog9ObgR/
xtt+PtJ783HkZElIxhmcu9cjDUbt5yiUapteBRMTmzRH82I72Hx5FFvDTpHHlpSD5Cy8UFPdVoyg
RKt56oLh5Ya2nTLFX47KHJ1EudAdVSWCfq7Yvli1wMr0UelA/1DooQeNxv2vLTwl67Iji/b28zi6
iUfMltOmutvMWTWS3KG7uedvqzQLTsxSwuTgP/QEc481pX1rqBiKuILCmeQS02c7AW0t3R2U0dvq
RaoBVR4avAOlisldUr1U75pObYLtQKOAY5N8uzOm4t90azvknEnvvN4ZSh+5jjSBWYX4bCHokCKg
n1c+ZF/dGyT/SPuxAflkZK5mM4x8rrhoTLRNVin9ehjR1rRcxMy/uAO5kMnIaipWkfjzjTSLRiMR
qyIDkfYmuHbZ9cuOmPtIGP3GHlLIxWe3dEufSm3z4hAuJY3EU9EjjBPVkGvVGjFmU9QihfMTttGe
hKOjPNWaTM1lHmvgPHvDGf1j0J43u4b30J+9A12zdIrCr79dm9el20Yx7yGTU8q8ULYN8yx21Isu
pWuV6VTHcDFvdgtHDpMlTOnYcvK1ZiMS8deo3IqN3sMJbQcbcepe976EDsUbMblldGJQcggcCWs2
ipm2amqK1Nw2SSFWqUWbtLzr0iM78s3xZhQ2CaeOiRi2NrtPgoz1S5wRtdtm8CHp2QA3tfJ3GmfH
tCLeG8kihCfHQ4YHf/z1qnWQj5MUCsvWSrTfJj7JfWZV2TIcPfvIzpxW5tW9xZyw7yqlZ1MlopxZ
4ELxS82pYn3r05SOdnt0Qe0NmkgKtB+uE8UwD7oYilNgG1/OVjyPzNwoeWP85z4CfYjDts8yfatV
ZkxgQ7MLOtaCtw3rYxKE0yTeTNIyLfy5aYrGbJK9rY16IxjK79TobHA6gI3UlG59pYhPzLGNHr9o
VAj6yGmqLCnXjjmXQanHLpWhUUAm1pUaMjii3XoPoffzUZ6T27NpYYDJMFA7pYo/lyusvL51Nehs
8GEUiJRmHlkTj6WYIKNpMuiLoUt9vK+Yfj8b4RXG+YjCxP0YSJo4WUmi2ciYA5pdqkABHjOo9R6E
Zmgci16LDNSX46o9hjl4Z2dPLgzmkHgf2z4LUQzdbSVlWFhNCTiw3I3p6UgvlYNRIY74+fq8MT18
BZ24i9M6FZXnQfPghGz9sdO2rtLEoAuGeof2udh/Psp7EyJ9SA4boyCBsbw+qpYWVZpKWyESMYCy
Gij/i5SusoiuBuHuL4aazBsRuqZqcytXEREngUqjAqcFlw7lDxG+QKdLgtN9NVxl6TgmUx4MB5r8
z+tJ+W1Z9q6WyG2cmeNJIQO5jGI1OeKXvbd0AJDIAuAA4jfPRgmjxMfKKkhWD7B6ILhM6ETfpUdp
rBwxc8/5hPlZwTnHNScuFsa8ejNUTdU5VSihfZoQZjrTWdfjoK6lpyKJrfa0FI/07JQWEeFNmJUo
Jvjw2ywFs0c31HEC7snV55/zHatE8p6LmDXGxZmrvdiKM3gubhbgwCr4Jo3efIiVot9xzXjLdFTq
I5fk++OZLLSpYW7FzHFLtVgtIg+wthpBYSrH9LyxlFUT0Hs7DILfn0/uvcNnWdRuNTL6gFVmN5jT
OI3SKp6x9amJUWT39as6dNwjU3pvB8EbxFORhsCczO79IEKuD8UEDp9RJuftSNufnKztTmk99chQ
70zI0TS8DFUFR/e/OTuvHbmNrmtfEQGSxXjaYTijUbJGyTohZNlmzmQxXP3/lD78eKfZRBNtwwcG
BGt3Ve0q7rD2WuDjLq9E5JeyniWm3Lx3gkLL8R1I8HcyiKsAzfHoZNJy4eHybZzi0opVp7mtKYmc
MnPbU+WOjFXHSYEoWVE9VbFVP6dOtdfv24gBVB+Eb5ZPAEyWdGmUaQhPr9rMCSDVSqHKH4b6r4Gf
0iEaMiGomuYeeiDTbIY/UX9d/rztKRtnSErm88F0qQW7awR1ZTMeMRUWsZvZU2mv4/qlcDQriF0o
Um6bUme0egR84I5gZWyeANBAlwudKua3GMRwAk7Ts89dsxTOMWMS0nyugOqYDDqHDES3qTl8ZOK3
gzukltkeu9jmdnt4KxkH+c2avDxGyLevZuQQUPGB3zrNwyE/ZfkSv9OZeWDS1G2GTwTp9cmdSvFw
ewu2dpvjFDgwnWwqXJdbAIixSTW3dgPZm13QtTUyGJrjPGhiSXd2e+vGvDa18uVOyp5aXecGQ9k6
R32ZTMiOrb1RuS0rHmUtQfWAMHKdCCcjAs8ljZnADdMZ8p/cR0UYIoDb27ZphRiCf2zlOau1JP5Y
dl7OmcEQhc60SL+rstXO5d8zos7uVZ1iFIvbzvXkwE8krAfGR170xYt2TmXrhfF8qke0dYmJ1iS3
gqHJzlLYnmzs3/J+o3uYNW+pisWHaEyYY0dO6P6980l/4Yg0QGGub52ZonfXliRn4ICTb9T2s7cj
HaxyJ9zb8mwfrDMAWhp4VyV2xKATkSY5ZhJ3euOQRR+aJdQeYr0yd1Z0bYqvJ+hoVebxdWvtc/AS
w7qq43NlQjChEL2ngrrVYVmKv2/v3aYl4hWaMYRjFJUuXWKK+2kqMqSIEnNszk6paafZaNxT30Bg
dtuUevwuH0cWZQEQUtk0YAnlOK+8LxfGkk58yZn4drovE3cNhSEjPA2DYT6ETp/cHThjD0s8hAa1
sjX6O69ab+FTymOc6f0n1SE8AWQf30sQwTs+f32xfneydDBCQAysdV/EJa0s8qLCNdI8Ri+21o5+
Xu1NNW1a8U3KVaC79Kub5S613nYLC4Kibn4c9EK+a8Yx32m8XH/DqHGYgkeItJkIYRXFpakuOlWx
DYxFCHi3oQnqx0gGZZqMD/mI2v04wZjXtaP5OBoUm+73Elox/4ecoAKnNuGVl7i9RqXWHXmjcuiR
S+CEB70bGoQTwybw5izcCdyvP5Y+l8z0DEfnW+Ktp5+qtqgqkiE7sL0WCM+ESGQOKj/K/m5hczNO
wB28P0Dphe87ug57b8r1Y6msA2IDZmATq6/iS4OJCY8RHq6fjwLMU+Y77fjEILRVBGGLtMmpH3zn
b3fuSMVu7/OGM6m2u0tgRLuX/7rc5yzvHIGokR2YZumdfKcOT/qU7fXfN54Xg/vu8i6rYGRd5bfS
jMGLPLbR6a3QHJvAcZilZRzNvi93HGfLlKAlxKwJV8O0V4m/jKtWz22kosx0dFEvrPLyyV/85SWe
oTu7vXmbtlSIRwVTIRhWtpKsIBFsCyeIQyXPp2X522Tkk1cn097wyKYpAIHAbkAT46GX51RqtcJG
107QtPqkxPpIZBvCK5f6xo5LbF0F4bhUe4AsmZa/eqBbFxIdU7REOr07vzOj0TyZIWzocvSsL5ZV
1o9NIRiqrnffnC1npFpMNEA9khxotZ+zjiaxnImbFwsKhrZqiiB19GZnfVtWiIaBN1IutrF3uZV5
7RbJTKcjMOSCsOrYQVQ2wlRz2zc2rfgUhnzqUICWVl9UsoohbnIbcb82TT60llW80wwpXu63YnN5
qZ3Q2gLBfLmW0YMJiKfaCiItYkRDh7HByfR253HccD6HdBR3oHVMULd6JMqhFn6l22lgZm58JINJ
ji7IW1wASsI7F8QnjfDDIQ6xqUqLlQvQRk3oLndp4Fd5ePDHOH0Q5bRXqL06HKxYFh84g2CHp3dl
hRDf5IPmxgGPUvM4unN68hdvj536atuwogJR1UoF47Ues4o6Uy9bF8YbAi8JMVoe9r/GBlXdPNG7
uxvDyhiTciSdfLSvqi5yzDrGrABqwflS/SoGVWWX8bTX2bkucIGMYNfoB5pEccT2lx5XhY70sz6D
11FVhb80XuoybzonMCB/1YQftadC69Pm37qOXPtgzFCgHX27Z+6/qZxperSXUNce0kk6yYfZ9uvm
+20HUpOLl/ElVT7CS94PvjP0glbOqo9Fn2sdztpMcIIWAjqwf8TstuLku5M0YI5pbKl/WbhSihZK
m9OXudQTAZ3XxFSwNJyyj3c+StdoP1fhFAiXgJ7hXL95WF6FM02a+oXvpUkAdDaZTkPf5GhsVyH0
ehQMPedT4nXyVxsWtvEt11LZfK9tt7aOkZm4yVsgnZBbabEROm+YmUXK1HCreg94fhXx8Rv5ZUKB
GCjTrLFDWuMNcWXrSRC1fVadkzAy5NGzZT0hkzst5UejLGyEB6ntSaD97BbUsKPun3YOUEWWFwkC
yTXlWp4ZYA7gwldvmsnIR9MWMguqrOrbU5ng1QdPhGH+ZxgNk/vZmMxqFAc4eFJYQ8xS2PnPqtKb
v5oSpKZxvv17rvIVfg7VXJ4DBywM4culw2eJronMq7LAtGfYLmPfQMRrCY0PRhLN7/o+rHec5fpx
onmrvrxEFLS+14UqQB+DV3t8+3zNjj4UvZH/wtPvrmeoFjETagC5uCV0x1bL0mP6z3FeUDiFSsD0
ixKORr3fyWBX9D50TOlFg3Ky1OAtRb+1+lmVLpbbl3oaEANSVYRxzZ0PzSCLGZqNpDWjRySrRu9o
56jQPlMKq/Mni4vyayjrpfwwFaZYHpGA8etjxPQ+I0lmPBQnsxeyOaeaAXVMNaZ6YcGR2rvtXqxw
fSfo9rJHqrusGoirD8XsDqFj120RJE5U+UffiCD6iorQ1o+hVzNrQhHVlWfNzKPmzCCRia6omJCP
vu2D118S8laQRXR+KOXR4L88LJ/SszUT1waDjcDZ2Ha/Gj9KUUHV9zKRDW8HzPS7V0utm77BpaVe
l0sKxj8LcthgvjDtCb2MXmRfMnN2TstQajsOsuHsnklPmKzHwuXXhWiEZZoawaUsSPU4/tjPob2c
ndRY8vtvMbUh1bVn9JO5pNW66D/DjpKiiGiDIznPOsSLhxQuvbdT2i8/ZJ7tVSWvj4yjsrldRE4q
fVYLf/Xia70oTRQBqqCB2On9JGbtbOe0DEq/6+/2DnqCzJUzT0aDnZ7BpanR9HHSJa0CKEfiszMr
YfqlgufNkWl5bygIMgF0BdUH4TGosZ6kaaJWRl6RVMHiQRo7O2hi9zaTjT2J5M6HYGsHX5tSd/PV
Dhaatsx2m7GDS+keSxOSJHc0a66cbu/s4LXXsyrmJrjhBOy+uXrjp4l0oXLaKsjsHElLO3+TGRKJ
sV6DUCqDJvD2db52emUOqgRGUIih/JUzWl1BDaepqyDtU4TVOhD+ZKjdTnP1GvuszuqVmdWrMSzE
FBNUEMwGtfGpG9PwpzfN8rRYEdTrNOWOgohtPEROOr/xZdn/GIv8Pjoc9QEgUmSpFMUoBpvryZ45
MwaNniMOsyTDh3wGBT9runxsLUgFb2/rlsMA4IONgqYD4FNx6TCwFwLUDDOVNKYfGXhtA6MFZi0n
z995tbb8BdCi6YOJIFJaz1Y2OlkxRbM8WBoHnXYvhLRsgWJcB9IPJc3f968LtDUZBO1rLK7cxe9p
Ijl1UQSatOFeTmYDdeiheOylGe9s4ZZnvja1cpkM4bTQqWL1vRt4+mdgqMVJdjJ3dt6RrR0ExmqD
t+Vz46xLJ67R+mbhRUXArG/0mUJD+28PPceDqXWTYm1ydk5MBY2XQaVFegTyDlgy7dX1Hi6wwzLy
wR7WuV6dNGDyT24Zth87X4/+IcRbPohByjd10ts7hdTNLaUjAXAD9wNmdemVk0jSadDwytYf3Ldi
SiAcmUYM/YejUywrjI2CuabvfmlnKTU7tmEWgcUTEW/LDcGh9um8s4/KAdb7SGxOqZTUT40WXVpp
64oCbOFihaD5JDrb+Txz8z8h7mFQeuiM56L2huRw+wZs7SHQI6JUYiD61qubjWCNzSSxkweGBoSy
pZF5bkmhP9+2svV+0JCg0U/OTrC6WlueWfACZKytTGX30x7zKf8ZRwCVUJF0kEG9bU39beudBLpL
pcti3obX4nInuQF6k8ReHowwm36BlSJ/zHy7fQjDqvtmFqkZ3La3cQMYzabdr4rctP5XUYJRDIXW
RmkegOfWi5emmKv6m5b6KTlN3i7Q2EptsZ46uZTxz75O672P7MYhgr2htM5IDrn5OoglIKJUNg95
UCF980ZPu/q9VVZ7y9yyAuqL3JHEBm9Z1d1g+ICXMF2KAGTBT4vJVdh2tLvx5EAI1KCUwscD9V5j
CkUGs45dIfGj1ZmojyL0zDekWWG1c6c3PBI7WKFaSUFjjTup4Nc3Y8DVQaZ3cFqZs/mcJZCgdkmT
Pd12j819syBgIc8AJLEO7EhyNReRoyKIXAGsDKY8ZuphTKmix/9gyLPpkBFG6ozhXvr9NJe1Z6Xc
sq5qwrMWldE72BfkH/dbYXSRyJtwAL6l1atLAJvPAE55dYHTHHso/h9K4e71Mrc2Tc0VMIvBo0jk
eLkWygZdKXS+Koks4vd2BFYeaN44djvv38ZbocqvBoOiFo3MdVOjYZTFSDW9hOtNdKdCtxp5Siyr
jo/RVJPJzIiemvcHqQCeFKKRxjOLW+2g1TXemNVEj52m+ESHZDyjBW093H9O/PUqYKPVDQfQ5Q5O
dgKvDWlsoEtqPZpJKjGWxl7/aaMoyKAhDWeLzj0fSWNlZhFwbQ1RXwZMDL2d3WI+apYPIG58MaP+
s9Z3z4O03lTCflzmOTu2IvV3jnDLVWgLwwCj6s3muqGZdlMninQpAyFgI5cLeUYfa/XO5dp6MAh/
qdEyBk4bWv3565xp8QbdR2slyFnwQw3D5vu6oaNfOekeSnRrQVwtug/E9qTVq3tsm1NKAaFF4GJE
SmZoHQho4+judh4vrQWKEGIFlOMAbl0uqDXhHZ1lg+d3mWcfY4F82PsqmofwWZvt+/Q7fycrZJzE
2Ty5mPNW93nO9Ixaa0liRnx2qGXSvq1LMe98iTcP6X9W1pEayJW6MyzSv8ZCp3sxzAnlHbiEnWHa
++ZuhGuGRUzDAUH5Zq3nnpkhp/hn5VVgStd4D70cPJRQU4WHrg7RR6KO/sK12GtWblkFlU4jHfUg
AYnY5aHls4ACMtPKoBaMTp77qU87JMPz5auzFP6PmWIbDNKDbjT/4dUnK1NTXlSUCDIuDWMm0zg0
zi/Nh2MCTAJpBtvt96aitnwfnIxQxVOG/tYn6MfZ0k8uI09tk0DmnEXdmWGaYecF3ny1eC4ESQvf
MRrNl8sBYZxprpBVoKWF8XGwsvIcFkKJBHTOZ62IZsSqR/0pr7XxT8S3jUO1yDnovd7d+SWbB/rq
h6yeTxHrDRhqilnFLL9DP1ccNF/7lGnttz4ba8jAp6/3fxYonPkebGMu/6xWzmMgUxyoCqy6iU9j
x9C73TV7yOitYwRGo2Y2yUOJfS73N0zixqkN/JT6Ojznefannvt7zO9bt/21kZVPOoArHWjAKkTV
kvA8WnN3NEijHlvXaO5PNZkI9SHUYWgOr1wdE7j9JHEMHhbhaP4Xyj/ZQZhh+s/ts9loAcKi8sqM
8pZXH5nIasLagOMwkMP401icY+mZL76e/HD17txo0Vv47j/EU38Izf59LsZTqf1bOXt59ea+qmAI
yA6fh/WnztFm09GMivhkHsPn1JfVkyERFhqAg+7sq9q3Vapm0GTHH2mAMz66+tTpQ2VrNIiKIBf9
v7qQqATq8gl5468pXHI7d23TGHURWuDMRFAcv9xdw5lQo29jFDzdpkOncKq05mnU3KU8yjQx5WOa
EZf9h7iB+BIYPWqvTFOvgj23lV7f1rOq+yyw+TPMfOyKOUJHSR+D2+6zdenU15xRPR1w2Xo8IO5z
s7YkLZViqjumhpZqaI8wdo/xw21DWw5C+0lFWzQT6YtfbuTsMPSV22kZTMQMf3TWKJDVq6rjLOZ2
58w21wScEaSmwluvH+qwcc2YuYcy6HsX5a8y0h7sJbd3amZbC+LbxgedOWkq/asMvo39Xk5mVwZw
45WBnKb4mMihPXeFtqc8vG0KPAHYJmoTV+i/au7zaqlL4HdNCe9zA179GMmGTqw5WXTCbh/Vxv6x
aar0ojj42MjLo9JRzY2FN5SBlYW8+bM5H73RWnZS3I1FkRHC4gYinumH9fNojAujP8Bx6DUhNnqw
h7FCC2OohHnU2ynbu8jqR69eDZoJgD8oE1MkWI+mTDK2i2SRabBkUa69oxjvRYc4ytr66DShyN9X
te/kj03mIv0gwtjrdm7a1nrVHC6QaNAu/yfF+/qdthkfTU2RBnoxDx97RDefEs31Hk0ir693HyCJ
wO9KhWKlXbODlsakmRpDJUFjG0X81JR29Y23I95DlW8sCYyLMIGgkMeJNbhjtLtCuJmRB/3MYIxL
5T3wWkccU6hd70/YMKWoQNR0JS3RS5/MjdnJk9zKg8m0WRGKc4+VP92NxQfNhz8S4Cmc99WcYmE6
lTW1WEnzujjKTNhH4KX96f7jgcCJQTsqgNfEZ9Ywtar3ihVgl7+Y+SqOdha6/962snU4TBHzAYHb
klx79ZlMB2fQe40qbVj46QudcU8ccrMdkIOco51IX+3+6nIRtBEbYofG8bpPPRPPDeOY5IG0u/pt
XLbkuGhEGRCqyPDcG6SGjLrvMqxuLNFRM1PE4r6azlqlo+NvmA/88shrQ6PfpXV6LMUIdEJM486Z
bbXvYHhQJ0ZTksaFChReXd9GlGUn0zAnyTD+0gz0DZba+SnL9rs3ovay0MN7bxytnY/MxlOsINAM
0zGCwiDK6hD9oUnSYZ4oz5XSfVgcVPQc0br3R1SK3VIxP8HxjmNers2HaVanw5oHibtkB32p0Bfw
UTAbKaCJIvwPdxngFShMunV4zboo7A6uBMNrZoEee9VHt3AQlSootU3n2zdga/Pwyd/AGuiX1lXH
EWSUZzHCSYszGg6ADKsngCH3iUr8rlJA5PM/K6sqhQZvTwRSOw/0uhKPXhhmz8LJxnsHEWmSqVrZ
b1Ah6PTVEaG6XRedXfLU1uTSWTfXqJ4P3Y6Xb12o11ZWX37pTPx0I+fNGEJIhhPI09JpLM5mtFh3
P+g8FdRAaBHTdadyf+lzci4T3c0dwWjuROU+atyvJWwRv+51AVIjols1/sc8zZr6opZ9HM1jZwZR
gQuki+jOSZrsMT1vPA70+RieUVwKYEzc1WLKdhizUUtQtlea29r80cnLh7lvezQo6yAz03ewcz92
ThEA09yJ1tTDc/n2OgDUFMskeDiShrX/oXAJdJp56lxDJPwh60X2VcD6bMHmYJVvwiKL9jilri8W
hOpICAAKpsFJeefy7ExrIP2KMOkNfv9YFBk650vc7wSIK402dbOoWfFFZmFAdq983vPTaPDNpAn8
JgUd6quo7JhHQ5cFcVSU8QkgU94GE5CONOgZYG1PIhtQrrVHkaeHsY60+aDHU96/qXJDaI+xVBra
Vm9m7aM1zsRDDAh0/iFxM8RQ00RvfiJOVv0rjblGQEyb+P8LC9X5A/FvO6NyWCK1WVC6yBBQN3OU
Zsu0VbprIvtV20B+d6SwrskeKLaCWOJsCUcA7a2+OgOh20D5jlIP3br0GFdOFT1pjY3ADIo2UXTK
AIaOx2YZkw+9qJHiHMdl+RxmEHiiCw274sk1xjw9paLM+lPXDIM4UIJErz6UlZsczUKgN3b70l2/
IupH0yEmGmDmdI0is7RKJFHoU1GddaTXYwTRSinjB90Ysh1T156IKdyDCEDNEKxLf3YPgLnsRRW4
oqnRcVuGYyuLduf7uG2FXgVdaLrD68ZfXkFFN7VaFTh5Xwf0Nvr3cVjvCV5vWhHISShqa6rsq7P2
pSSZS7wqyKGTeDv7tgPHahbeS4+mPEr4DrUaIGOc0eXdFWmt++3CWsqMimVVlagULOUCKZzco/C7
jgoxxbQYDzzpDu2HS1O515TNsFR1kPR5+05OuvHStelwjuxxDloDFdUk6cqdUFT9pZfPIUYVCzmI
XVa4bhrURTObICLqQI6T+eLwcX7suiqCLzTyD5GudQ8DOkNH39Xsx9tuv1EgVnA/nmC4dRBnWBfa
G9/ttJCBtcAM87x+zLoqQ6E+ga/1Yeyb7rtlh/afRcyNeRyljtzZnIepc54WvXFRw60rZycAuv40
8IOYhQJiQGBHffzyAHrLjScacRXIq4nB2MIPwbkbZf+FQln+MNb59OP2FuwZXIWruoGIQVriXLqb
/THI0v4QhaP8pNvZ/D4K9+ZGNq0p6COMCfjZmhevNkO7bQeWF2dl/wkY/fCHBR3UZ6kP5zBHAuv2
4rbuJ5QT+LPqZF/NlxmLFZdlzLPmoWD+rQMqhYJnIn/dtrL1eBIUKWZsbind/8sz09NZeKHOM2PQ
JTwnU6a9ZJPo3s2TFn2/bWpr/5ih1wkr4fIkIb00FSa1BabSwxSEAH/7rYdKZaz7CIH6XuBNUbED
gdxaGr08eEgoavI1Uxv8KoXyIZidm6ipgrpw8nd1iMo6LFqoXuqpvRM7bC1NYWsonhKUMUF8aUpL
QqnZHrX3mK7GAMZy8Sdowlx/OqBv40Zv9Erz052v9ZaDUI8mXFGIbegWLo3GoWZmfUF7rxCyQ7QT
iuL6edT1ufx8/8ERZPCkCshYr+bDtWIe5yEr6sDTwuKYOVH02Y71/KTBAXPWjHzZWdjWbsKMzeec
QXGabKuDS5elCaXJRWuppR4LukSoDBpOdSqAIr6BLfhONUoV+vE1xy8hLoVBwFljcuN5mWbYOnBN
NMYOITrcB6YQf8FE/2VgPmgnirheH4dFYxbnhB8PRrTLg2sRmO3F2MFUt5hlenRbKKIlMvR/21rm
fZlSzfl4+wCvbwIGVcMSlArkJ+ubV4dVzU6mbSA6zTpbnd596uqxPcXMdH+5bWprbcyuKMkb2s7M
C16uzRGdxZNs10ENOuolzCckacNQt5Cs4Iv45KKHsyfoc30PGLEE26YG0sAkrNkVm3Zx9aTh8CDe
Ss72ZGWnZVr2xAW39pC6FrU6cO8UBdWfv3pNiOQZGUTCLYiYmpeBhtbqz6JBMPYUCpHuHNjWklSW
D5BT1frXV7u0i1xKup9BXIbuMYyr6dTC+nl3nAnU65WV1T1zHSi4Uq1qAgExx6m0EPJMpyzfybyv
wzKsMFTJEZkCp1Ae82rjJmtJ2maa8HbRpE/ZbBrfBtRlz6PdVn/MmtGiW1uG084bsrmDTBzRCzWA
QKyBZvHIfLiWl00QoVnUHAxpw6pvR4y5nW47/JZfqNGm/29o9fRXIhKZ1RdNUPRh/qbqbO08QOL4
1e93ueauY012koyACAvBFAjfLnfSHTLHtqVTB/ZsoCEML71xnIzOOpWGRm/G8gbvYcitLHBlsexE
I5unqGhnVZ9LYYAvbTsSNLGI0gY2EvupEPo/Eaod0DX1QdOm6GePP29v6+b5vbK3+rgNg+svSYM9
J0RX1vKS+ZCZ4d5o5qYV6gouw6IeNcJVAClLaJJKl8OTsi0hmmgGEHzCeLi9li0XAcXAgYGVorOr
fsWrG+Amiyny2qqDshyiR7qFPFWMV760VN9ebpvaWtBrU6tXCnmCai4cXGQootQ+CpAbw7ForPDz
f7CDNudvrm+OaVUfNOzWBcc0NEFOYv4nAMvMOWpjGO8JBWx9Tgg91ISTak17q0+lNkwyLSyeKL1q
5l/oceTU7tBQP+hO4wZaO4u952rrsIgo6DIxrgvRz+q5igxnzKWJSwBkj9FvaO1Hq4qmZ7Mz7U+3
N3FjcYqfkpgYSTBekNXi3CQUSsK4DSqr7hmX1mX3th5gyDnRZ+5/NVXY399rVfJOUNmh4aIYZFZP
yKAnOT0icHtFMTk/yxn1ioNnaeWeOtdGiZJwCsSeihlJhdbJuKsPvETWVAZaNvifjNpJzq2XNIgx
N+FbsAbe16xr0gdrcrwA2J3/1Z615F4xRsI6SgHkxlQ4yKPWyU0kxAy+FdilkwPpjAetephlFKOS
HLrT3dnGha015VUZOqlbJQY7OwrtOPuZQxzZV8elZajxtt9suKhKoeicKNQxYPPL90SU8J1lcVcF
yIP1j63dd09mlIRfwrhOd1a18Z4w6aHa2LyPhOSrB1JUy5Av6cx0YcKcmumG1acJDci7uw2K2/R/
VlYfl4TBVjcpBjUumTqPk1tN30tNejvXbXMt+CKtIFD7DMddbtu0uJmwMtZiu3I8NF4ozoNbjzvB
/Zbn2xCIUCNX6QTOf2nGKjia2sTpUE78PNta+4dJc5feQ3wYnPFN044Po8Ess+Fox0W0/c6HemOV
mAerRJgPMn39sWm7op17WGIDLZdJp4ha/JOVD3Wzs86Nx4uIjmELlVMYQIculzn26OR4Hcg28F9x
4HtLc8473TuAHBdPYZvfP+GErgkpDNRh7Cnh/sqepMgMj1EJbtvIfk6pr3/S58U93b5aW7v32srq
8PSQMfLWCcsglmF9HsZaHvui/fd+I0xQGYo5GCzUGhsy5JNmV5FbBmYTmm9LXTpnnGGPw2trKWoU
jJE3iMIwd7lhDZJ9aV7y1BsgUZ5l3sdv7WFydgIO9cG4rH8C56LRpZIvislrxtJwWZyEgiLYegYl
/srSVH43zNz/IfuoaT8hiqC1MIpn3jOR7egHtzdyywfh7AfiRceCrHPlE6ElXXtMC0rYvngulzA6
1uX03jSH71VHpHDb2NZ+IkOjIOJ096iZXe6na5cp0DxQqUmR1c9F5Fhvys5I97jsNx53qteEVsQF
VFLXzS4mp2QdS+a5jTKef4ytZh0bPc9OsZ749+dIlI0UXwpVMooeq2DA9+WQdTrOXi1R8YPxH+Op
YNb0fHvfthakyIOA+7EqMpfLfdMKOy/SXOCHvam9DccWPYBCivdIu0U7b9LWEVEyYi4VOJmiMrk0
1dQGZUSBKaupilOB0uxpyXYjRFXCWLs8p8OUF6GUKuRcWolDlNvj0C8ZMvPG0+QnRyncA7rFHxy3
/YesGsmbiL4X6p33Qxko9OECUKkZqna02kufCV0jrjmxuoN+rzWk+UODDXznTm9u4ysrq22MFi1e
8pYF5pOdImaZWMmzlRbRTvV+cx8JD4Fpqudpre5UNlC02zUj/nFZj8AL9LlVNPLRQxIP00dLi+P3
KIB0b3JfEjdazuDteObG26XK+VTX2VFBTfryIHtnMOY4ZoALzjv/XRUZ6Vnqmv7H3I7OuzKBNd5z
Kzfgf/ajw92XAkwKhW3GWW1i01XoHycIQXYa8NTed9v3JkNj3wtjsn9UjF7f/27xOoJgBhVOb3cN
ZWs1u2l6LQEz6juo8g5m9V5PTefL7QVt+MyFldVbgvxkjJIKINilbrPnSG8i+9Hx63aP13jTDo8v
75Uii/stgv0ql/aHRHZZw2qK0e4PgqGP9pDN8bzH67/xapGaIamtc0SAvVY3ra71ypto9ARDX53z
ubbO3ph+q5vqftQQbV5CDoUYAjaynhA3zMXAGTCUxKX/HHfNh9Dw3Z0Ae2s1KLZC2cEkkIJDX3q6
RxiQDAsjq0LnKvX18MFZnPhUDOn8920/UAHS6nFkppn5aVUEJvlbPY6VRMuv6gwsNfIYDkwbHUWl
i3M29P1wzA2vRLEWRqmn22a33ILarMIxKvHCdQ0YhbCBtyRR7A+Tc/CMOjtZUAzc/31xSCl5r9SQ
Ha2sy23MFz8rNBf0up0W6bER5viQuLsRwNZaKEeBpzVh/KEUsbIygE0RTV8EHnwMB7cZqo+jiLKd
AtvG60s5hdooc/WoPK3X0jt5XYPpwIqfy7fa3Ov2mYTT+x5lQ3WM4sb7AgNVdrTjSCsOXpMaO5u5
4ZMUtpGYAGgGznb9+mrtYpCRA2hfFmYNioEZOGg7pue5QQD+bu+4MLWKEyvbT0UaMwDK7J978lr3
p+AL/p+MgFEy+Zyp9/by2IbCqvOebhEsynkDlr37KfXIefwPK3EpS4FUQtJiHQDURmcWI/KjQanH
AJVGvhYGUf75tpWto0EYSNHRKin3dRNHFAJ2jpT96vIIqWQ/6bWjtPP+LSpq45fbtja8Xekd0HlW
ghFXaUoiGqsbDdLlvm/oK/pqvEyP6pf/YIUmOpTdAHhBa1weTqPNbQ0YA2cbEWw5GFaTB9msL3/d
NrNxqQD+kX0DAWR4Zz0Wq/fWVKeJJNZN+/njMsfO0BzabGRg1YJiqDsUejzMJ3/okCrM4nh4lkM4
JtPO1draU15Cuh4InoMsX70gNfLCcTWGRbBM0V9zmhjvPSMpdrpHW2ulY8ozyMQmaLnVlhadDr5R
8OHyBxEfIAT0IGmTX227/yM2xVuRyneyh10uM5YdlPKWe/Il46KxPlA3q1hjZIhaGkXBda5t90Q6
pp+jvgID3mR7zGGbi/wN+KbnAi56tUgG/JfacJjHCu3+7yaHfLdz2wfXD78v7vKgJRPMMeLPwsp3
bsVGaPq7J0HDgPyWUvSlv/ZDGDVZxtBZWHZNcWzsaPlTNGb34rVa677EvZ46DwlDOu2ZYsK87Hwc
NneYzygoaOotV6RikIFoSZz5BWz6noOKodDkUTdyebZBoJiH25dmI4tXCt9MLNLbIjhZPZwIRWWN
K4iFjUS3TyisiZaZIykOkUVq72a2vVed3rof6nqowoHSlF+d6hxa5pKPuO5UKbqGWbPlqQh10e+s
bNMOyRpsyuqDvuZmYwRt0GbNKwJp+CWCI3I5emAV76/RumDAyIDIsmHMX63GGmrBcgD7Vgnje5pd
12+jdNpjwtxai7pzBMN8r4lWLz3SWrq4MntcotL0DBLbOgo8K3M/3faFLcd7bUX9ilfhfeZ0tNml
gP6y89O/qxryCd+Poh95OOr350WQrVM+AvZrIDW5MmUX2lBTx+Vwhs4/jU0dnRYAuw+3F7S5bURx
+DXZ7NUUtx56eVXabBsd3exviLzCg1N54p/bVrauEJ0MJv35l2rc6nCoesSI/PJcAJz5wYDlJ0N2
/jFvNXlIpz0kxEaID18jpTBbBVVXrB1MBOheDp9FMMvufezV4TutcOY/+CA6L0wKAPIQe4IAW25B
3QPuE1QHqOCvXLwYa1eDtLwM6Gg1R2iE7EMdG8tRIY537uzW6qhIgIZDp4gIa1U2jY1MNpFm8nFJ
huElMdoyP/SmHZ27cAm/9SjOnWETuft24YKM+/ikFlhm3ufS75dUTvHoduWj63X1B5EV7hEt9vZ8
202unBErZM1wRVK/VBjZSyuUlFodDdficfDElL8367FfPrpOmO+pBl6dF4YAVXGtyGCYB1ttoibB
gHdJnj8yRNcyp2rFCMb61SHNur2vx8aaFPSCYQiwsEQ7K9fvEs0cU8fLH9Nw8D10IvT0oZ2Eee8N
o0j6e9ocBmdo+NYDMXSTwLs3cfaI68RvytEO/4Q8tDtGNkJ8x8xw6tPts7reQipTimxbZXu8Q6st
jIdusqehSR/tOG4/+Zo+/gqbcXhi+sHfwWhfI4lpPgNrUuRqxKyk7Zd+UdpzL+O0TR+NiUlfVCTH
Z4ls9gc568OfbSW8s64N/rMvx+65RNvqserK5GMETGln0deHyVOpaMxhyuEs1z0LWdhdaBcFi4bI
+40OE/VDkqbGjpWrK66IwZny5VMCMTfq3ZfLhRjdln3tJY+tbmpQhEzep9GX8zFKluGvdtLnj9W4
6HfXbpVV+qhgxSkYXikPeFCRUDuYk0d9mNuX/8fZefXYbSxb+BcRYA6v3JkzGslKPvIL4ePAnDN/
/f16dIErkhub2BcWDAOGpqab1d0VVq3VafL4uabK/Omx29zbQeygcQYCe1t/keD5tFNDj64VZGiH
pGo7t6JosbODm/eGtYj4CSo5DjhT9ssdtM2sVILBiK7oKWafai1E4Sl3Qj0F8l4N/xg6ENHH63oX
v1oUljApKBwh3IILE0ddmoyyvoMBt4yvs5oo0XdHqpPeNZVa0z5KVI7nqz2XWnbQoPmdD53V23+O
uln7R/opsn+Sy6RuX1T6/tJF4xPrhzpru8Sd/X5M3Y5bUe0o2MdF9lHu7BjZiUGdcumLrzut/6Yg
fjm8pJDzmZ7SJlJ0iv2or2+Pl7g98URwtEjEflIKXN9kpOP1LGuhdJFMZCEPsMskfzpVHgC5teLm
x2NjmwRDxD0cMJELo9C1TvHDQSsDUpsYJpKyPFtzW77MuV1/tIumf9VTX/57AghGzdjpL48tbz3U
AHqCQDXGwWWv8YDmoCD6Z8rRVZFS+2Q2OQAQVL6ffcZplPCkQqXBTopx1qW7GIldmUpjcsYDZ25f
SBLV5Mx0U1O5gPtRnAJX0SXXykxB0j25QHIm2hqcQc6fOPNL05kW8LN9Kbg6kunLbtJL6jGFu3gP
abDxF0jywdiKCIzxbibXlnaiUYpMo56jq9Yn9ifKRaidtZGtntu+BUP0eFGbE//OyM94P68ERcO1
c1aCza/UuugqjcpfyIYy1jUpb4MjfZylesc37y0M2XByGQIIDWvLhdXO3BVSYYbXQvXrU5v65pWr
uXrxQT/uhOebp4DSJ8AgKAVo5AnFgaUpv4A2HMkILrIpVuIPzRAZxuchUe0/c6sPw0PdScHs5q2V
7fRe76yR+gWzV6SGAIbXhkEsq9mI6ua1b3rlYNbc031rJ4fRHveoKDYHjjUKFRq+G/h9Bj2Wa6zH
IaT1wFGwY6jvUJGqXV8Z/B2vv7cg/J4MnjavqIAtrcA2p9tQucdXZlPDUxpIrEWT49OcFHsyJNsF
sWnMqZO7EfjRiF2aGqR5LpxJD65lNvanebKVz6lT70Ectwsi+reATnBNUZdcd4Ayswrm2g7VS9om
yX9Tm7zd0cr4W1DT8X18uLZeiCmoEwRdBy3l97HMX7LenDivlCFS52kyvmZ14JVd9DnPlT+qKX9r
6vLp86ULQJe4/bkeN5N/ckR1l6kG5VKGrX31O/SqYkMtvRTy2Z1r484m4hAAcwgUcHNTfMpfVlYD
/AuB/ysXObe+IrIz38CaJ64iteHOs3LHEvMGtGVEFsC1uHKKjsks5pIV5ZJOmYbCeNkdzNKUL6gc
7AkybO9CEg48EC5dPhmjYMtF5fWUDqYNeW0R9O2hYwhGSZO/7Fg61nQBdnzjjrNz3YrxBmJihan8
pTFTC1S5AVB2aWRL+yhHffzayghGP/bAu1ZI0Bn5FeqFayC0Ao62ZKZHubSNOb1FcOSc5DDey3Lv
fiMQ0ISOgpVmDTiBGxpRceaLLk7O/JDLzC6lvsrxo7+qymz2Oqv3rQlCNCBWvCernQvtgOGv0lJg
WhysgzIo9XlGc+icls9zyZGCErMR2EBsS6V45eaNpudSBCzlYoe18RJVeXzNp/ppdmNhRSRGEKYy
sLQmmGgix06c2GD7emW4Nbnenf25qncyiO1lhJuBD2aoFbAA2efS4UK/Gu0gTFSmkwTJoZzJWXOe
LSN7Vf0xV9w+Y+rM9RFpnnZcffvBDKGsSpmdYhj8zau6PhxIUhTXOiSGceC8ZJA0uO3o2F44l0+T
//FGATkROC7QHzyQy0VK4+hbnT4yF1zT31fs1jgo9rSneb09VQLegkMww0MxaY3yAPIpU8d2pksW
pINrRW3pptm0x8p+zwptEPGpVBRB11bKMJthSA9nxnjC4UCCrx7L1t6rHW0SBgbAgVtA+KoIiag1
3lMqJdtp0nFkVELXXmw/N//VO1QccruIftTzbB+b0Mn/kxbt3gzA1i24MZhTB2pKvER+tPxWMqJe
ocbcy6UJxvqa9cFMWGZVp6yMn0YEicuJt4obCp4QMqSlqdSvrSFkFP7S2IzEMptr2C798fQ2NU11
QMPCOotfJju0Y6z859krGIQcUTrBKP/wZ2lbV4sZ7rfI5AFT/L8j5qYQAGurv5+2IoguBD86/B2Q
ryytWHJs9X7eGVBOhSaMZHbWf2vjUt9rfdz5aICbAFaJ0hJotVUMnzpZHFZZoF3yJpRPTL/2x3qa
smMEtuf01JJ4HQUaD6S1uD3Ey7JcktQVUyDrITyJVujP7qT1QXDI5WmvCL06Zz/tIBmIwIg4C+sa
bVJz9RaAqW7aZEsHJQz1U8gUxc4luLp+f1pxmHmhzIgU4oZCppjnMYyxUudx9xdzXRbySH7Q10c5
U6d/+8xOtFs02Ua2Y/ju8n4xvLoSA54XMEFmeSthc/uSUgr52tJE3snL71lBfJHFCZVRpnuXH6to
mb4ekWG65RbJXN5mzjWspenP513iVyurtUgW+jpNllU3Q+/mD2FhO59iKDT2BMJWgeD7twIjRg0F
ABcX1MqMOvjF3KJsfovD/tVshy85KzsYXTe7Ywnf3/OL4mWkDU2EC2RmZc0OUn+O26y9MfGoj0fw
aCUCeNMs7w3U3nNBoltuQmxRxVidXfBbrWYVSQvJaQOQKpfgjaDtV4zTb2FX9fkH2Q+D8oTGlT5d
H6/xzo4aQLgAFdB+Af60uoALvU90qnDdrWmBJx16GWjI2Roz6JXr1teM/yZZOoDwemz1zoJxRmYm
YBeiDb1m8i9MpZoNnpRbGgexmximf7GIECKXSBGtN6WKX2xJb56UXxbuAwQLsWJ6t0ISYZWYz2Md
JEM6Y1aVBlS0Cid6ycJZ/fx4dXeOHIU2vJP2Ep9UXplxENNLnCisb4bf+J07N8Qk38JoCva4UO4a
AkRKAR/KasoNy7MN8VOu95HJ2e6tyB0DqPGkfnxSdkHsGq0y2kvc+tySmvgtfk0ppxItH4g0b5pa
vI6S1V0NZfYvj/dsFe1ghPF8cYNwCijXr0920lmqX01NdRuNNnmxyua/XVVRb0b+7MVO1bn85Ae+
ER7TXC32uPW3ZwBQHgk6lQ1mRHinlwssHLVpqTqVt7gcms9lmaK1JinDBOWfZaFPYARN8WTX8329
Aq8pIB9Ed+s83TAz2Ro01qsXBCKHimL+5zJj9OVUpsN0062+PdL7bP/7eJvvLRWNS0JkwGwML69C
u1pqI0ZK1Pqm0LiuL/I4gRzNdMIwCB/SSHW7vNCnnfOwPe0AWkhxeH5EyWW9VgZHFTuA+/s2xWP9
Vjpdp/yWQ0yQfpAc+K1cpsSk6FoWs1P//ni52wMiSrZgHYX7UrlaHRDwKObY9FlxC1o/e/FRpKKD
UT45KSW+JYOrYIZoY5N9rCW8GQ+szWkYiltXjclFUqvq09BWe626O59OjMfyPCBUyv2y+nTgjO08
TtPiJsMX9mJmufMvyoD9kbQyRwdNyZ5URv25LOANMrU40vl1xdTWU3D5qlrc6mBI4Ebr0NONUBx+
/IlWcev/WiHToSbL0VvnoAymGHqbQCdemFNxKAKzc1UfyJ5W+HtlpLvewLiKQJhzy6zv5Vr2FY3B
GHZwMLqz3Q35TUvHvajh7oJo1TBnDKJ44+08qKECeKK4+THxUBDV87HX++HzUEfN+fHe3XUJvo8Y
c6cUty5VVbFhNYzEFDc1HObBzfxaPSMgDPGCMhnWq+KX6nNV9J9fi6o2hUyIF8HqL69KNSiIUxFj
uo1aYv1hQMLtFrIVfc4ca0+x697X4n7ELxip44FbBUWoPCBcJU84hqr0J5iuzGMIoMt9vIX3vhbT
AIzwE30JBYTlghoxLDLqQXlj+rf7Fqe1+bkPnMYLKnlv+vyeKXDxHCiOKhDOVXmsl1qzqlNMhaTc
h6BJutPU5sZx6vJwJ6q7t3e/mhL//5cnm9xsrmj5FTdHi6viSKXbjI8lgeDOc3LPDggQjhQvKMWQ
1TdScmVWRiUobmamjeckNMxLrcP2+vw3Ai0B1IieiihmLldTVACZqypGcSAvS/+VmeJcPygMOPgv
Q46q4f/DJSAcFEganNx6p638ZfNieWjt3JpxvKkrj3rghNdYrTJ3UpN05wDf2z9ixJ/Th6K3uFwZ
kxuQeTTc6ezafCy0bHbrsq2OT++f6IryDIqyDlzNSytt0TrYqTi0rTQYqJh07XfIe9X+AxUdJdix
due1B4JEgE3tFC6dtWZhHBtBruYOd6tvydc4g34zUCd3Cmw3QSr+kOhBsuPum3uQhizT1wJEJqYe
15WcSGJiAmK4/GZlkvzJjN/K8lDKc3scIEo/Pd7Mu7ZoT/GO0KiilLnczF5XS6m2cXl7DomapLSr
y3OR13y1Joi1T7VkDTuX7sZLSCJIDAlPaRcIvMLSZJkaoe7TwLnJUzR9SKkMH1JEP357vLDN9USg
INo5tBMphGBnaUXyRz212xQrhREc1LrV34piyq+xU00718Y9U2KUnbkqMCZMVyxNRUMh53YOc/04
BoVL8bs+l+Jqb+MoeA66/k4VKUABiBRxnnkjl6bkvFdzxGKDW5WlxtWXZOdN7az0tW5N+dlgUxTw
efVFT4e273oDtVIOC2syglsQW4i5StX3PJn2tBA37ieUPAhlgeKDbqV2t1xPmqe+FTW9dVWN+S1T
FC/yB9tFuuRrL/lP9ge402kO0aAiV0b1hU7I0pgP3iPXUPG4xYT3J7P1w9S1/dg/Vvy1J2eG3o1R
EhAx9E/c0dKYrrSB0JbJb7ERq8c8nB131vI9oOR7cf4XWJMww3tFMgsQQJR/V48Jc8xD4YBvvdlq
6/dumndNeQi7KNOvqWE3hdfCXzK+APBNj3XJ6+bmQxS+VaHSGjs48s23FMkuFxbiyWCFubyWKzZm
oUdj22zvlDsIYfuOfAX3Z/yw43r80EAcM+08bVuLXMpUbUXEKJhMVy9BKVt+m1dteotas/5PYyn+
K/O/WeLZXWJlR+AzkbJjcnN5QVbEXKcoPzrQxa2nYZ22tY261NNbzQS1m0WZcrBHfW9QcHOjQJ/M
DDpoLvC2IJ1Wnho2OPHoG/1tmOjGEKl0LqQc9aGYjT1K4vfXZOlB5OzwSpGFibRovSI75TQETdXe
wi4YP+jKhI5PFTYBFuX41UkRALQVo3M11EQvpZrnr+Rt1p9DYFhu5OvRk8MVeDS1NBi0IboCX7mZ
0GWYAwBpldW3PG/rH+AIVbd22mTHWbffkRwacMZ7GKECgFo6q9wo/jw6QXPrer0LT6OpSYg/QWfw
bLAn0mhyM0FoS/99HVLOfoQwati0N1tS2o9ZYaTnSWuSH4jmqsfHL952SbTwwFdRDWRhdJOXS2Is
YEgHqc9vRQxZsmvOkvG5UeXx62MzW98kcgVPQAvZQkRlDSye0koj0Jsx05r6gQgGjvqODDeaIQd+
bGpzvikNsBJByAy+mMR9uaJptivmIIv5VgVD5YZlH7hJrCVHmpU1mvPFj8fmNisDLQaal3ePzglI
tVUs1OgVIC5H627JjK5xWrYKDJfQ7vC470GI75giwGOkQ9zaEIKv3K/qAtmejKm/FV0wHS1W+tZl
SvVSlP7TRSOBhqZ/TCWeNIBkd7mJYZObkOHF6q3LYCSA3q1kCsvMdgIT8QsvbhH6WgxC0UMzQS5u
oBmzWTplpaQq2WAbnMPBtxBDTaI/ex3pMSMv1des4kbdOV3ii2ysUoijqSxomda5jTZqjjQ5o3qT
e80/1WFdn+bWjs5OlQ5vytz2L1auZ2+1mfp/w+uxV7DYnDgKPCDjBDs5HT153e7VizJm6MKZblJt
ykcI/UdIBpunEziskH/AKwsOCp9Z5fQgMu00UTgFTT7mx6k3/zWaSj0OprJXk1uvh/CIRFHQ4ENJ
LkC2S1fxGexPk7GRPSZzpI8D59wrNX2vhbd2lXcrVBahFRLMQusHZySszZzInj1ftksBb/1a68Nv
KvAGtw2NP0Axnx+f6/U1IgwSnVOsJWjmPV0dNiQZ4smCet9LM3N0Ays0j9MYWq6upd+bPPzy2Nqd
TRRDFyr5GwpeG8rBujJK00qq0esY7T/qteQf2qitdq5G8Sl+9XzCHeh9aMRToOUyXvfHJRFRA78b
vCDJi7+NQtGPxTj3l7Hy06tfNdp/0jjOz22xG7Lfs4yAFpUk0eLA+5dO0mp+lRlWPHi6ElfHsZmb
o1o1zZFfZzrbmVV8akb4bPyqdr493tn1pSnWTFxE4wauKDFYvrRcp2M5a8PQe0mbyyeg+NIB4QbZ
zf352fsZTS3aakhe8X6Rrq4jyzEChqJ2eet15Wx+heqAye9KCb+W1rg34ff+s5afkpITBXBBwS8S
yNUF7bSpHEa90nmjZsYyeqhzFnqx1Jj9Nx7HNDqG+pDFX+2hDoLr1Gvh7DZjFttvSu+EysGRQQl5
BFWBdJpSeQyOho5G0c5Nu917jSqzQKjxaG1HfAZdHwZ1HDuPOSpwH0gHlh/72C7OTpfuQYXu2SIv
BCaBE9PHXW2I0RdR3KCI60WZWRw6SmmvQzaEnKVy/PbYpbaHFUcGko6cPG//hkIzCUIlZ+Icl0rK
5otjt+q3KY2f1GmjXQR8FXkR2FnEAMoatCD7WdHYgdl4fef4hyg100Ng6u3OJ9rkgu9mQDiR9GGF
uuzyfKi56gMwRj5m1rXiTxk903/HAArNto3bU1Ka00uIIsiZfrR8qlo7vBnhYF8fb+idb8eY2ztT
EK0xpvuXv0PmG/MY23LjJbGcvxl+GX+o1XaklJWNOwQCd0wR0BCuMY/I1b6uI0VmFpd2MTle2s+J
p8ZAaSpD6i5m+zS2hRkJXF+wTFDkYYOFG/1SQ1XnrG16P7M9OS0VN6ib+BwEpb/zTq2jGWGF550b
TjSoueRWViwdYBBhvBdaXXBGp9kGkhQXV0i1/XPT9Mk3nYDHc7IsOpeTmVwef7rtxU5JlcE2kQuS
p6/7mnOW90jf+ZZXgQf8MHXma0XEfSO3mc9EC9V57hXlo8acw/Gx4e37zMcT472CZorh3JXPqH7b
GMYc255upf8JKzjS4bBNILdMJ7cJ5L34Y3vmOezQy3OLifb/+umE4KdOyD4tT4oSKDyDbvAaHpzT
40W9a90tr3WqA3iNYMajZLCuClLbrwDySKqnaqjTgTYMjd4jTpW7owWKmYvbGcN/GlMrFKiPK7v4
mNutVt+yrC4iUJK8PLTMW1X5mGS1Fd1AqPu/D1Flqu5kj510berC/zCnBVzQLlMSRuCm4AICl4GX
Zo/oeusboIaJZaBh56kip126JhXJiSzIUDw6PkyZTH4rawh2jenwUaHiMpxzqTEAGFQSJSfbnEpl
Z8Z06yPk6DQv8E8Ec8hxl7/A4M8tdNeB6qUKMtUuEqyt/S3I7el3e7Ss+RCyL93OBbNxFGwJXSgm
wUyB5lzdpxKBAVOtbezVczpeEieMzg0giOtjR7lnhexWYCpJcTeEjZPuFwYdoMTTSyn0b7pfdeUB
qoQp3Xkf7hhiIpjZGpyf5awRuAyAtUoyD4mX2iXTc3LenqqgDr8+vRxB/AMICm8RU/7LD1VHdSuN
YZR64DIYiTWm6hBH8Bw+trK5+6n5MYxEyZgfA+5ErPWXC7msI0MfBz/yigFGJjMu1Q+FCj2GpqZP
ShkSgwhTFMYEvovBpFVTq0kTVMjNOPZAE81HqRr9AyI01pN1xXcrAtcB3oLC4prGrcnrsKBLE3kY
q0hNlLSoDskYFnu33yb7Yjm80ALBS5WD77Tcudzu09zJ8sjrh9r+rU1m/ZTGlXEZdTn4MFhSdaE1
qjxZHRCroy0NtEuQ/ZKwLI1SAa/GGNE3L0Tj9U/GOKY/U7sPX0Orj79Umjl8ik3INh/7iPCBxQVM
+iWqR3w0AflYF1Flo590JdFjL1Ol7OxXkQyql9vzeSuM/zEACAIQDJK2XJoz2xRl9SjxrDjSTnoA
16Wv6Hvg2jv+jp8TRoLvpo+7fiLDMEy6KbMSr1KHIb4gEabPZy1pwuCQOdkufO2eOap71NYRtOHt
Wh0vCzoQW5OG0qvqwPeGkSffbpTwDNgo37lkNy8LZV4uWb4SEFiS89UlW0x92bRVWXm+ow3l0QGI
kX5kIMLMDmCXVaRqI6dUCbfmrr8EWgkB4OMPuF0rwiIA16hZiShv3eDtS9XobOZgPK035iM7/bfM
030I+3nvjG+PHpbY0HfySToXq6sxCOoc/sK28iBX8T+UkqQjxm5ZvxGLa8dkNJyrYc3Rc9SNIoWC
S4N3m9FK2CDWJbKwB8lsRG1B4jaPFwYem0M1ggXsqyTfOXB3dhLkMAzHTHDSMdNXp9xPZN9RfLPw
KgXxcGos6hwfBnVompPSyr60E6/e2U46roTKDEZx7tZOCkIA9TqHeMPUwuGs+O30CsBm+mQx9fjJ
nFPlE5pPe3pnmxidjJTbTCgTEKjTAFoed6Rz+yT3m9izSAneYGvTTlY/FjdG7JTAzcuwi7/MWeUE
b2UqGc2lzTJrZ5u39xpJJJojzGyLRub6V5gYedeG3pZucKZFiJdbtsvjsddZvGOFJ4+r2hF69xTr
lgutJpWmS1T7t7kKwk9M131njjX+8vjs3TMiOk+iFs4jK6+MJOrcGpWR+rc8ytJzPqXtQUsgZ31s
ZeuXGpMQQEQF4oDEZvXNEq6UUNXzwJsUOC1mWCu9ImOqMzSkPW6jrSkuTcpGIt0nYVxD3x2mYnJD
GwovYyRsPJjoFkHkbEhGBB/PAA3345VtvZEUBtdHTgqmdvAwy48kpVU/mbWdemWSqscs1TQvTWag
9cE4fogQjjsrVmgdyyYYTkMwPEnNzUEgW+WJYPqbC5lKytJ8lop3V+pmD72sVDoWugZsRKfa0bsI
T0x7ZHpbb8EcxRrmI4Vk5To/Tplvj1qrmL0snfRrWDr2EemR6PR4T7efkBEg2kBARakJEcQuF9US
MwzpFM5e4Jv0S2rNalynzegD+XB87VX/7lpDLFvsIDWvTXG/HVH8lqzJU+SquRhmj8pPhZc2aDR9
f7yw7fbxxqFvhgAyuBg69cuFOVE+QKQ/9pTBtSqgDh7HzAfpIMIf29kuSbylukPYzHMDT9TKTg5G
j0yt9zS/l11EFItrCj/Bue3kPVWpe0siRSMzfa/vr5l4nAaNpxn8iGdJXXaVnbw7BxKkt48XJDZm
GUiKn08CqAsVk827Vo7SqDG9oniWDJge5jAtR6QrRJkbbvNh7M8E6/KT08ecLQGKJlYG2UEyte4Q
WnmojL5dKl4CUuMYI5Z9COrIOnRO8qS2+bsperqCQFrgQ9fTx3WWzfKcRYqnjfRxpz7NziGy3Dvn
avutxH1I6Pq+JiDmS7cw1HKCC1iTvZ5K6akOFDi9ymlPTu2uFSCI8GGLYG5d3AkjBaqewJY9K/G7
81QZs6u19R4X07a4I7ZKcOwInAZ9x9VipnmGA6YfZW+26mA849969O+YZmr+ko9qq10sKjL6p1aa
+upQ1wYcOb0E5c+JqyccPqZyV4XXMi87+xokBrjM0PBDSXLlrGoM5jaz1P6uTHmSnWRo1/kLfY5W
SdyERKZGUzp7qlX3tk2MTStIccGnvCbViUe1rgkNJ0ru8fhdZc7+ReDz907S9mpggojqG0AsHg2q
t0sfCAhS03bqJs/ypfws545oGyX2QQuqJ0lecWoxrETgAgiaIe119sdn8SPEOLlY9QIseTkwfAbr
lKtVdfPp8f1wZ/OoQ+Nroo0Dnnd1seqlGllZE0+eTBB4mKZKda3eDo6PrdzZO9AC1BPRa2V+b31+
onQK4HqZRq8t6uo61RCWRGUWHoqp3RNw2JqCJYD9o7tI5LSh1jZ0yemK2K88rgb1LU1l5Y/YGbUX
Zm2kHRzOPVOUmolfYNC5EzBN0ehYo1Z7DWH7FTWW4tD2BqzUpb0DCN2mC9C9MP2ILdo9hBBL30P6
IlTjrq48VQVa5SZBJpmuVPdS5YJCLLJzPyphcQZyHDtPv4hC8ZPciEYi2PI1J2TRFrbRceS9qpiU
G/jE9tRIinXOItpBj71k+1ahMQreSFQiGNVbzwQGiLHpYWnWXp1L2bWxUufaKnl+yLqsP/SdbO6k
71vfp8/Ee0/0R1WWrulyV6n0GkNX6JkXDk52A/utnwKp//p4UVsnwQjfjN4irVJe4aWRIckyvcrn
zMsnOfzhBIN1nJhUuVFPGE7PmyIhEa176Cc3AFvwz5FMbpV5NK26Q5hWhpvWfnDMizD8f5gC4820
I1ksFb/VqhLBIzf4Q+Z1pvGPNtfqlamy4BiUrb6TAG2dgmAMkDetbHrnG/ItZ1KLFD3iyhvohP43
s/S88JDw6KazrDRxSIeCSuHOdXXPJg5P7igQFyB8l98M4JtexmgqeMEcdl9hWmuOcaZF5yAuoz9Q
Y3Z27N3xEZEZ4Pb0ByChWZVpA6OQ5VnKS2909FRyM7W0Zlev5Coh85LLfx+7yZ3VwdFO2Yg/9MTX
MW4/DnTLaQ54ZPmwXOtq6la28t0fpds4j+X5sbU7awOdL24vFrbFwZnRoJcapGb0qZDKOpddrtQn
5ALq4AoMs93TG71zpoEQ0o4jW6bSsG6s2l0zO2UagS2x0/GrHJDCDmWdf3m8qDtbSEMccpN3/cpN
OjJMOjQtrd/R7Sycs2JGIUFQaVxaMMy3BP3Rp19pwDiCtAosJmoB626OnkdUh7qg9wAX2G6gGZNn
lEGz857d2TtBkQt8isEN4Isrt7eGvNBUhjS9Me7BwWVOc4tpVl0f7932LWPUgJ/OBSXiqDUGJ6ZR
oEZS0nsSKNbv8jz1R31OzEvrW8URMffmgzRpyrNXPT4hRprZRq4QOKWWJzqXo9iMoHf0hlrRvkSq
Fn6qK+vH45Vt9g8jjH4LUTbiUL7X0kgw2VGbh1LvBRPYhCmOs0OehHvkuPeskAcT71JJIEpcNUEy
VZscidjcs5MiPbaZ3ru6M++V0DbHVhwieNLo5cMjScttuRbYdKyugFWMjv1kfUQ3FBkAq4o/DnkW
PP9tqIeAMKYcKl7/lak4lLoqS+rBkwapUT3ZydrxGKJr9OxYA9cP+Q7lXb4/xZh1WbDVpYEvnw8e
x0z/Ykl95Wqo7H572gveR3eIlsgVKMUsd46JBiTua1zNGIOppWDddbfWNI1oJ7Pf+IHQ2KTtCo6Z
VhjU50s7Xef3LU/J6EX49pHkcXzNwrJ+9vrGCrfcO4qZtqu9Wg2zzE5PZ1/2lCmNDvPQhG7RO+mp
bHepDTcuJ0xxSAnawfRzgJYLigOtmyYllT0T+rDMzWy/J8jlAxHwhhRhTo+/06b+aDBLQzuKfxPe
Uvdcmhtn1K+NiJWBcozPctNJf/RDp39tsyg8hwQlwDqV8ahp/j81VLi3x9bvLJb4gjq4UOwjmRRf
99cm8CjlI7gU2YtCRX8xC8tBOCyPDpEWVTuPx+bCZaEG3UtBTgGWaz15H5tG3FlMB3gylcHDlHcf
B1s/SWoynCwre52zYo8ieeuaYtiQAy3meIGmrVLlSCsybQIN4dV1N1auKSl/MabnPAsuFvKhDpA0
TXAeMui49s1Ji2OOgexJWgnSsLc42YXcn5TSanYere3ngppKDOoA1hItzFUCFsOUkKDqrHhynvv/
DO04nPLSKg5a2ck7/eY7pkiSBSM5uycwAkvPcPJ+ljK79j1/LKLKjeTROMkMrLt+4EzP0rCwhSIj
pxEj0DHU7JbGEHPk+ndin8Rciv41cy3zNLV6UoaP7i/vPWca6BI4MeqqSyt1ykBj5ieWl0RDfupK
VZBP18VOprD1c8YEAFQIDB9evlYvt0Gdhr6cmJ5URcU5iYKkdc0hsU9MlEQ3vxvGAwWDp8u4aAnQ
oGcWgnCT/175eh4EbcKzY3laqQ0u3lNcJL2cdta2CTh5R+gCCQPUVNnQ5Q72ugJe2lc1T6s09WRq
VfhbHNI7CTTJerUDrXj2TRaVdkDaAgxJsrCmswlFH5KooHnRKoTLmZ0sICXx09+fvAR5HwVSGdQ8
bwwDXMtV+X4+SKhsYiUJ/D/aSc9dJ6uH17Gbh50NXF5JnCeuPhBK5FiCbXYDnKPd6MOnpHTn0h4z
zICk09xRGaS9qdDl8f1piBD6XddQzOSsvtSQ+2QH89Cfa0fJz8HYgwXoq+gVwaK9Zup9U2QhtCoE
Wn91eLUgDullTP15aLXTqGnNx0Jp+8/dvAegvrd5vJAgvAWMmtbI8jsFDTMeSWOzppYq/uDErZtN
2h7JiXjf/69V8XPnSA2YwyQW5FleLSdEygfZJaw0rR68BKNunKVIaw6AwsxDCuzgN7OQxpdW7nay
uWUk8G6YfJiHCvcAHrh2wwrtoFhFg+QcKJp0AVEdEhi2pXyRzbE+xnElX8EMKmcEaJ2jmep7IkZ3
vqMIgEUHjQdt012oEPaM5xn7bS7lrjwkyaGJ8snL8jLeCTtWgP3/XStdV1qfomm95lEtJb3WorQc
zlMOQ4nvq85Fyuv+oulBczThi3c7ZZ5ehMa4EKu0TpGCgsJkt5ZrKGNx7TKoU/I5sb4+vgruuBgz
oxQYRZ9b5IVLFwuTmvGIPmYP2lw5zYFduH2f+8fHVt5bKCsfwwylD0o7kFutP7USJmZi591w1mvQ
QDmwjzedWXFkuhv/mAxa4gZpY15Go2kPUoPCWOCo8Sm26vbz499keaH//A7cDlS0gLYINMRyvWMi
tU2Q5cPZ8kPTTR1beqmYlAKj57fnvpSemx//ac+E0J1cAXZbc43RC+AZTAYK1mczikEqBTTiOqUo
acnle7QMW3cWo2UEf5TgbUAYq3PczLMCUb7G0oxh/qilifMtK9LkFEPu1e0kQfdt0Whk1oXK+LqJ
CinlFIejPZxjvSLXamB8cEFhoAJmtf23x59sNW0s9pCFCS1hqE+pxK97JQNNYCVImRQym9kvX9K+
Drq3iXHc4RyGVqv9PiW2+UmefSdyjQGosZErRnUIJGcuD1oYQJfmqklBnLKzC9vDA5iMwAACepvX
eo3c0EGElNpkDWffSJPf7BSxutBxnuO++Ll8EGDgC8Ak0oRffddUz6S6dbAy51nnaWauuqXstDtH
9O5aKAKIVwBY75qPMLGC3gRQP57nyfkXmuf04OhjvBMNvCN5l/cAbyYUB2IuUcxJrY5fzZtSSko1
nZ0h7koYK/2wOujwnrXuqDWOdID2jnm7ohns8qTLfpJd0lIL6osPp1jzokyTmh07OUz0T8Si1XRI
kJmub41JCd6dlL7Zqy3dcXSofcSUwftw3jrM7OdZDesSZp9stH+fZnjX9XD4AWxzT1njzv4TtEDT
xnAjIeC6X6EN4AR02x8JXQrJLbMmOWT+uGdle/0JRSlK3hDTMCu1Rk4OSjWaTVJP50Gck3oG4idn
L1oAh63Rajv4exGerD424R/wTAJaAXVdFRYCxCbKiRGicyal2cHqbDV3G1ubT4YxxS8JAmfnpOmj
H4+vi/e8emmWvIp8BOoIWhdMFy+v+D52kraji3+u2sL/12e4uLnoetzHbuFUivODx2f4DmFOar0U
0dAFLvTEiXJ2GiVyTpEZ6H9LwND1Q5dOudCuSDX/La4tO0aRSm/ak9LMZuAq/8PZme26bTTt+ooI
cB5OSUnUGjw7juMTwnYckk2y2ZyHq/8feu8DixKWsD4gMBAEcambPVRXvcPmJPzLH8z1mQZT+aVf
m6J/tGuRohftSLwuGr3yn8wKx/VQtZpVx3liul9WkWhdOE9TZr6rlFo72vsrLIHNhkidzWFxcW1M
1OQ+DrNaUuNozUX1S0c+LYmTylKK3eHkS3tnZ14vPx9EGKWK3w1VEqrLSRPmOrpQIi1YO6s8Z8AR
Ix7Dr4NXb0cZDwGYQtjd8Oh19738zC7E7JmLdzIqvXhbwx16rHV1jx1xndCSNEO6Mun6ASmyt7H+
UePpm9Yovd7zTrWmqvd2NWunSUuXtxmm7Ye2HbN/Elg8Bxu+zJ2q3Y3IcNopQ/La3t5Vu8pIjchF
7Y+uf7KN8ezOdh4uyvqBwdgDgl1v58RVYZK8siKJzCoMlw1IvrnyUNvfe0MY0jdn6bbOaSpb87BO
83LKG0O/c9ntT0KibITHjT5H/Q7C/uWsphxdKX1O52S0lEO0NPd/9EMV0JB2sle9gn8PCLcQ1yba
9oe7e/csqq3FSP3lpBdYaiBQOH5dhL9+e/mg2J+FDIhiDyV2UhiUZ/b5Ujpg+rpxEE6iax03Gta1
/ZzUUzGFTTcH331H6ffkvG/M4Wb9g4gItRKKWrujaSphey5u6ZIwIFY45K04TRwzRwAu96BTt0JB
V4M8SmEXNNiuPjK6sjW8hVCjZw2hWM0xEjpMr0ys9xCltyZyW3pIIm4E/X1OjU8w6J21d0/ZPJeR
nxbmt1R1GCm4c/J+WmsvevWHowfOCbJZwlKV2X7PH/t7laWjjA0LUdhTGqUNQvKuUSwxcq7dweK1
+D/EI/GiKU1aTRFyF8+Ey1AmQMdOjci9Z6LI01KtKna9YTlWhiY/vzy+G5+O5ziyLJuwyAZevRyf
LVxS9i0e71b5d92USFMbcvmn9bGieznU1buUTbCpfGxKuKCCcUO/jGUgyTn2TZmcvHlsv+KolNQS
zd+h6r8Ovir9j73ttw6SV0ltnjOjQwxKwZ+dHhwjXZ5qrowRnbky0w+mFHa71U3b+s6P3N9N1MF4
obKGaIwFVIF357lN4Ug1tuadcmctD/aw9Idq6n69PBO3gtCegvhAgsQzancBoqlHiwzBzZMt8A2A
IamFi9vfq7Vsf8ufuck2lK3WQsNlK5juoyypKgV6r8GpXKbuYSo7/BKzQT/OzjC+X+okfbBXTz96
g5l+8kajO752kNyJ1KZ+OyNt+PbLr10IpcZyEGksJt6gRWoZJ1cVP14OcmNNsTq3m5fmB+fP/v5V
a+nXdTCncY4TNbkOJCR4pnQ780M7rMF3I2l1Ox6nPjA+JvaqJ4LnsNMvB0jg6E6nta9Rj5hE0D/P
jTn88gZrep1B2XbFYKiwYajBYUIF2Z9ZWI0nYrDTLO7myY0tUTnx0FbqVbKF/z8KMwGFjb1KWfJy
vpvErq18LbM46/Mm0rsyoxSe1a/+qowF+gwZB2RNysOXUWjgL95S11ls+bUVurOQ0UTd8M4peL1B
QBSTzm9iUeiZ7cHFFQB3hRRMFlcUxPmj8aPZ6uWdLsxVFGolMHNcqIZ8lyv5pnEOktSuW6IYQX7s
wP9GAu+f146Fvxk8KebOYMS2NtbljPlWkikhtCzWSjdB+S3QvjX9Un9/eSPs/EP5/L/D0Cqj0s6r
S99dHKtmufPQYWSgj5X73xrMzvqX6WXKCUk40vdNEpTtozZqq/4slO3/0peicycyEWynw7LPp/zQ
zyApf4w1ZoinNDCKT0rY0NzGyhvfpOm89o9WJicRrs7qZPEIBjuPFiXSLtQtiZKdrqfDh84fYEG/
PLirS4qxoYa2cXahd18JL2+VSTfhycTYGgQCbbt+KqRYH7W6uEeXvBWKlvtmSIxXNTC7y6+lFwJL
N+gwsVO6+CNUWBrltFFCEeT3eAj7J+umtoZdwXb1bro/+6tGCs+dpi6AS99U535zq3FG5wfH8cdF
uu8HzCBePYu/a6+b6D72UPsHkYamovLtTsSOcJtwxRsb0cMEAyDatqeXQ93YWSScG/CH3JMsdDeL
IkBjVBSNiFVhlnGgt9PBKazX+TH8XvJb1kkfAQPITTjp8lu1ts2L2OxFrEGjjdCFlwfP6JI7i+/m
WHjvUMaA00bt7TKKNffLqAnKUzmvv+M0GVMkXHRUX56x/WuOxbC1JsjEeLFSFtvlRg6Sgk2eGyIe
PY6hxpb2U1tWBtQeW+v60HS68ddiOOWDjfz9Py/HvjVC4lJ5olaDwOLu6KirKS28lti8fppDMJnL
QUMF+lXIs//3tXgB8SDhZUewbQb+yKTrZqobXfNwWkG4+lBncAPXFdep/2EsmzIlaBuaDPvnXFla
6TpWuoiLytEjb/XgLKx68NpbkCyWNhJEEIrFJFm7M71oh340srKIzVXLzkE18ALvyr9eHso27Rf5
G5Qemun8A26fBsIuyJTb1jKuTRn3zYAG7Eo1precaglBBeUnT7XGvy8HvD77qMog7YxfHL0TulWX
X8irxgRCCMUjJ+vHd+uwWAelieZftyjvHEVXQyMJomACiI5WI4itbUX+sRYm1IUmvTWL2Ji1Tn+y
p8EQoUwRnT/bJv3i51mO8ExeHt6toDQQyI9oySBdvRteOugw8jIOJb9J58OiT1PsYwcJvRkqZNjz
FX6+HPBqPhklaMTNoxk9A56sl6O06tJLEgi3cTmbKjgmmQfyqM48P+5tad1zjb01PPJf1iN3FwfI
bngksmnu6QvREDoLEfHv/1Jd4v/giLbeJJr7SocMNjTD+90p5vAlt933CnoX9kqKyFpctXPzRksM
44MGDP27anmUG2l1z1L41gChRfAKp2mwKX1dTmdPBblYwQPFcllEA3dVG61D36fiXE1e8mFupvLh
tR+Q0hBvCzJRNgRowsuIaVKWmoGuUpzIla4wYr6PhZ/n77RlqU8vh7oeHKECiKoIrFAq3zfGuxQa
VzlbMvb4UFAwdPXF8XLaFsWYJvJsLEq9tgwLLWJjJtLtovQF62M/OipPuV31gD6HJaV2EvwFXK67
8yq53gOU5UED+dv1ybi2//7HTi/81pxz+kjxbPCgDjWV5O9HLrvPq52u/708h1f3GAMCowP/iEPz
2uQHUlBTLnlVxzR27KgtOLwPbRNo93QEfotWX5zMW6ANpg1Om9W4nzlby0aT1afiNCjFp8nNuy5K
Vj+fz6TDiMEtU1CEtZ833aP08y59y1GX/qW83F8AvzTNu8EtrOHH6Arqs0mZOriN61CZwrp0nOSd
EhKeVpm18xdQOU4dQeJM10coeav1uIDsdtH4H1vnODSG8a32hyGTIQWAOVChZ0/1ayvp20Lh0Ydv
LjndZg54+Q0Dua5L2flVrM10zcYiMd4oka9/vfz1rjKgXZRth/yxUoA6maYsrIqvFwgkZx0/qqsB
h5WqKo6+6EvmNVOfZaPK+OXI28Gx/5wc1KCGYMltZYTLyAooRZeWG/oZl9szHPH5mJhDExmzcj+i
K7KcGyPNP/twht+ko8Ey/h/iQ5gjAcRJ8kr4SNnppKFNKzcvyQqtrUp8y7RijiqllW9VZ2aRg2vc
m14bgy851/5rn8EUKODVcHFAWqc0vbs4BhAk7ioLtmhS+A+uNa7vhoI04+VB7iip23UBAGej4QMu
2pDtu+/bBSUNOOyAcKwOVP+gr2XvhHm+dNYDjVa1hG5hauPPbLC0NNRrb60eeJU2xqMyO1cPa2Py
YZhqbqZQbSo0gbOFOVeRkhBhw87zZnTly0bPo6m0YT53gVzcB/T2pHgarKJ17yzXbdFfLprtluVe
53TjXb/voTJDWCqAsqESPNbhUpZeVGrDZ2Rp1uPLM3d9NWzF7u0848Axkfy6XJ5tMbU2ou51jFax
Y4RBvmjPtbRl3KhEhdZglK9z6fn9qSgjgORkL1AD3adnCAz464xMQrzUaXlcRf45aLUgCszsHt7i
+sgmxeWGpfYMHdrydg/FGcrUwOOtjlNI+cdxsvWTrsZ7WOXro4UiErkRADCf1bdvJ5mr8tchs1Tc
B8k/3PRjZI/GkXNUjxC2MiOz1t4vjX0ne7jx3baljhQEJDoqybvvVnSpUhOasPFqL3lsC+TG2mas
I3ut0uO4WurLy+vkxlxexNsdY7gkZ4CHJxUXXqc/rNaIlzXv2ujlKDfWPXLg5ETQEUii96tx8EmA
xLRsMhBNkB+6tvQWrB1164Beg3fnZL4xhXRwOZSQXdzUSbcf88edUGey7q2qVnFdW6DW5um/2Uq/
5FL+Wvvkx8sDuzF9HP40rzgKofvt82dUQbWkkGRZUultlOIHeqjs4F7ucB0Fohy1kQ0G57O6d+98
jGtsH/+JIS4Dr9t0cnstTNyxfi1ciPnaHEsAjAKbIlvZvbZHURW+p4gzmp0RNu5qnN20tA4vz9n1
YqAi8hvYu4m2XSkQdlniYt609nFuLmYaJTPX5nF0TGHH7lr598gA18uBxu9WvWLt0a7aI0r6oRVD
Z89D7GVwlEK/9Tt5Jmco87eY3xb1e9UZ7esYt9thuDX3aYExTmQW930MTfdKtzN0TM4NVx78Ntei
crUMat/DvTvyejo3bNem/UknmgLk7oVD/0zpjaHpcdKPU5QleX5Qld899BCy7shuXa1Dkjkq3rzg
bPSArtjmBYtdzlTF47Rt5kOfNs1pw0zeufR/Q5Yubkn+ep4zICR+C0juNV1aIxkKXBLwbp9k+7fh
csDHhkzzLsqKKbWPg7Tbr0tim30eJaKdlufaqLvlbBXgV9M7v+Z6zDRGyG949NC4uLKntKtm0qwh
teNgQPQ/6T09nnzsGl7eE7/JX5djBnTG4mSN2hz7e+0Nb8lqVwe+FY+VU6zHrvfS9q2w11we6FFp
fpi7WdmHwyRm7Qk8aGCTziujeO4ouq28+GZjMP7S81a6erwuXjPCDekX7e9+0KHL+xRt7U/SBaRw
RFxmCp4yVUOQKRvw9aqpu5nHQJ3266HwzMb8FuSr96UFLVrmYTuUyouy1aiWJwroCCBXuJh8qXwB
QXh0J6VCJd3OOyqlGuPc6CAZnwZdGMVxHJU7vK0CBbK+qUeRImZsF+NhbTJT/VtXXf/FKju7C8fU
ydq4EZ0xhn6jwRhXygATEAU0Ah+x1Oq7Q0r5TsJMspV/9r0lKT+sada7pPnJ4h4To036vwaUebwD
L6l8etOBPAhOEGpwiFgdr2+PUpYiOMzepK2UcuZlOo+2icZOUmbmX1awrjq7ZpPrb3CH/E/VQLq/
VjpSsN8TKyn159JvRXlsk0Em/778/a9X2cZtI5sn0QAXtkdfz8qYO0EbMO6CTh3c3kgjTGrU+eUo
2z2xX2RIF7GSodjSWtol7e3QJBknhRsvU6Z+IUQun0XrKmR/VPm8ZpZxLGQjji8HvTqfQP6QR21C
4TaJ/F6zRATZoqnapoeJIuF5cmsjriCoRuMi76ke3pxF0mtSJxhtV9XizLZHGAJsInR4xmcJtA39
Q13/Hwa0teWArYDPQVLkMr9YVJk1eZG4cTCmm8CGWx4rkPon2S3jx5fn7taANuoQbMBN9nNf/p6L
vjOU9N3Yw4HwbYOW5GPiBOq1x7pP+kI9lRYWxVVrj6xt9LYctHrS4rEsTagVWnIA6me8dtpA7kGx
hmOzoTuv6mKZv8LimAwv7v3a+5uWZnLIGyc4zXZzz6j6askRimWAlBGZGf2JLSX4IwPUx46LMqh9
7qkp+WEm1SJQyDNyPBaQcLhzQVwHg1PG0GjUU/IDm3wZzFdrhZ+3FsQSukg8upr/E23WOsp6vCLv
xLpaDyAjKONt1XYKfrx5L2O1bqq5Xe4GMatfgUjuqCTVTXAPBX07DNAlbiPY5Hu9KaV8AfjUCuKq
muDbuqJGsjzxX70gGAzHL5jOjWS45ynnWsB5bCRBPNm9DiJg0+kSYz8cVNG097y8bwyJc5U6Kcsb
uMN+J8FMynUK2wwpa1QIynhAjrq4d43fjALQgYYB6q9XjeDMKlAEqtMkHms7KQ5pLdOf1GbXe64I
12uOT7M9p6j8sOL26WU5uw3KucKNE5HboTDhqEi778+zXth3MNI3QpGtA7+i/sK62+uf4g0wIX5o
B3HXiulInr1ERp64OHQM7atXt8uk4Z8DBAiC+j4UNF2koNIuiFXXB6E+2kGUGnfBeVeFO9I5WM+A
2Df9GDBzl3uo8fwBhQeZxH7np8lX0dW+/k7ZVqoDfaWnFObrqKoDsP3i30zbumirZ2r3Gi/X0wq8
GHYyB+KG7NzL0zlLrVmGmAPs3TluVT7YEc7XQTSIu0z960XJc5hi3UZv5Fm3V5+QjhSFxus8NqpO
74/ZVOgV3tC1de/6vTEmpMkIxNsbhuj+pZW0Ttp6ep3EzlB1UelTbapURT/QXebDyxfjjVCc7bwT
aKZSY97jmDsOdnuwdS3GtA3dsMb8Z9IBdFZgsl4faSs98rzfmpuwWy6XS1EWLU5fTXruBmxGjEB5
R0SGvdMktFc/GjmW4Auzo4nnY8lxGWpMxkYOhpmeC7v7p/DB+c7doh23/+tOieTGkthqWjwYCQd7
ZHdnZZoE9p0v6Tm12y5qnXWI7GBKjy9/pKuXN7+M5AUcIUkn4MjdNSzmnOfYZKRnVdcnDSBeGGTu
v3U/8miRr1M/4cVNswhI/TZ9cFFZGJeT51iyh8oxZOcsGfwQ3C1V+GEO7pS9f6/hixSa3JmziX4G
TUWea7tvpJlZ52h1q8W2ZtnVFI7BnBfvFh1R5veriQVwOIh2dCnIr6IJa7yPPoo2GGRYdIjnbgAa
WcZ15uJ+rPd4k30fSukZwGczP7mTPF7tES4IMhLS7g0Nh7bN5YwYU4pyVJpWZwTF/lZS8IKS1T8S
u7A71b2r1cTEc6ZSf4A5Sm1n952TeoT/VSh5noMiO3h15x6D3qrvbMSr1bRFgVFPO4mVS8vzcjjt
YqyyduB+WJPZzhHSDnUfriPi+yGCQWP5uPIj76mIXs8hKRA3LYB47iYE4S6DDq4qaU/kPi8mdIIi
N5ioWSIHPq+n3O7Te6IqVzRUGmacavomb46wGWXgy3jBbASZdFcPPlC1vsmrOX1sE6P6T18QGD1C
tMsHdHvHAMvnWmbeOQjyeoosTcu6k9VA7rnzYry6LLmceLJx8pEGItyxSzirJMdaAaBJvOTJ935Z
Y1Nqj06a/pPOxXPeun9bjfdcWfe6zNclIOJyZpDEw8TZWtuX8+B3lgzqNA2YB2UYoZFKK/TzxI+G
TjfO1ZAFT0bQ5U9lbc4fjEEzvyZ25Xx++fy6ei5vP4L2Flg0gFbAMS9/RFaPto3XVECmoHL9RF3E
b48YFVnOuSrRTQ79rO7eF1kFF+rlyNc7ilIThSB02bf+zV6xAoOdBhbSEsSF0agqdJS30PNdnfF/
icNhyYMZsQp0WfYjdGvkI/sAbnvr/UiLdfigW111J4W8NRpyAkqG5HX0RXdnJv3R3OhYW3GtPO+Z
RjzG7GW+HF4/ZxQZ2DpkqZx6uygkqqVvpryNVnI26zjJwpgOtTFP9zqv12cCLz3Y0lQneUjg93g5
abOT0lyYSfJ5NecRGDn1FHhDcxBlc0+L/NbMbc42KK9RsCGrugxlB4U25GWR0J1p868unMvYKWrz
9PqZg+yz+RAiBErZ9TKK7NoEv7gsia2xWI65JfTzoAn3zi1xfX4zbX9E2U2bAu/T8SBK4snL5Tu5
OvWjymzz1Oea+YY+u3d8eVS3du+m+0zesVHb9y7sGD4FM9UgMmzDHR7c1f9eNOMcgVaBS788ihqc
zMsRb3ytTfFl4y78LqPsDi04AOhQGFUSp9nSxb7eikM2B+uHl6PcWH6wTQjk0l2gjrdbE2WTIAcj
VBJrSZfGnH/Beaoy/cjquGd+fjMUDSGKNZuS9l54a+on0gZrSGKvcP5a5Exl2RMtOY8s79wzN6fO
Ade8IRch+eyWoK0VdDbQBo8xam3DwdSso24PzusXOhIPW3oIkYbzdXebl63rLqmQWhyUQ+NGiZsm
z7a1MYRe/Yk2VUuSRE7WzaX1ckNxxU8ykFl6BoJRvdNENT0JTQXRMnTy28uhbuwqmiSQv0jmARTs
aSJWqVYmtM/OgzT1pz5Z/Aepad1Hv3T7b47Xtvdqhds2vUiAMVsmB/49vq2AvlvkLfckkqRFdsYX
eVbh1Fh+djDbzIYs72rtT7LZxD/Vk5PJv6yi99oQIYSu/XfwhlYe6WzrjQhV0lXv4IJY0/sB0Q+U
wGAOOKFs60lG0vP6NFx9NdqgnYbke4L3Vn/ksp2pryGdpw6dMFMR6sXq+j/cxks2FrShZ2+TyeSA
MVQ39HHal9rPAGkCn4utlfXJ6PosOIqi02H0p5Br4L2Oth4W06QVkdXP/ILJmrohSqdUfJWIh+NM
HOh5GftaCYz75S93Y8mDNQZDA9FyIyJt//2PImULNNdGawgk8JTVH5FAFSdoOv/Drbil5oCEeCWS
NO+W4jB6NUi9BV32OnOOVFeqqFkpdfwPY/kjyu5shz7lWjxds3NiiO/2MMwHRR3j8HKQG6cRhQzk
jIBHUGGwt63wx4QhN9lmFPdZ6sU4baR0RTu1Mo5Zvb5WPYRi5AbDpXXLYU6daBcKS6PFrsoSQzk8
SM7C4Y0xKmHEW+PuztRdj4oeOJne9gfVs/2DUoJyKXPXzM8iS/Ojh/zLMZmD+WSt4JpfO4G0bUEe
bm2L3xoXlxNYQv52/RLdVsRirWhuPOcYpJ7zobft/M4JeL24CUUTd8OxgN+/YusnZWc1DijbjO5h
yA3dhMYQ3EPU35q7jWMLb5+iCd3vywE1vRillcM5TWROx1AEQ2Qu+d8IJd3jzV9H2moZSMVuklq0
2neXLszUAilBvT433mSICDQICp6ZNKbxoFeBfu9FvQ/H99nud+g2dPVJAHf7iSZ3Id0ySOLKX1Ae
8c3SLM55WqbYZOpDtt4pB+1TpS0c/D+euLRNYILtznRHmY3utVTTUIQA3VTl6skYrfLQ1fkQtz50
004v9Tt5zP7m+h2Uzfx7XgGr7faYRq0OpVR0tbrFyD5p3tgdF6e1HxQEhjdkuff0Y7ZB/HlxEe83
kWQrEtkMdXcSJogrrBDBNZqDORpSqvslTeNL2bXvJ79E0cJQp0pMD3ZV3Hlk3fiYvH22IuUG/LuS
+0gaoAppvabnzLTKANeGtPq4ANjujtPqqntH8Y1p3XBPZPNY75CM7nKcZrCT1uit9GykeOpNviSj
zzvModJiPk1jsMx3DrD9Vt/mFeAT6wZcyLVquOtlmdZKAqaNP4eB32L0WVb37HRvR/ktRUkpkZfE
5Vb3/UZWiKCnZ3vBHhAns/aAt+Nr2R6M5TesleHAGKAIcxnFsHjXOTLLzy6ez/D3bNk+YUOWPmeu
U7khribO62cP1S3yUWjIG/Zj97n0BZvUxu6I2PfVO7xMB7QwjXsiajeW4NbyoPoPo5sS/W72yjyY
/QWN+rNWFvVRz1Ln7aKZZmwOxb2i742zhAYlT0nOSrobe4Ki1gK5LQqd+6xRzccsA6yhOCCPVtYm
ZbhgihwPTuPcYQxcb26+HEoLtEW3RHi/uZ1lDcxaX8V58fV6jPN+NMcnO3WM/DShHN49Tu5Q/uyT
HB+xwmgH7zD3MGtfeethpA3+aqvZgOShGrpbPlOuuUafVcW5d/L605T5y6dh6NXH113jRNnmlaaz
zwuQ6v3lIm1QgnNyw87PetMNT3Br1whNBPNtnkjvTsZwvesIRY8RUcBNqWOfo3Yw//va9PLzLOd/
61pvDjXlofjl8dwKwoFM9WljYHDtXY5Hd3qhtViMnpHzke81T0M+zJXr95ejXJ+LNBQ5hreTeKMD
77YABZbGpooK70c5+Xu9TL0vmrPZG6aZgX2Jma53luStgBRPaXDjWUJxbZcy2K1bzNa0FKQMjng2
y9R4bDJhP+K80Z+ktzQPLw/wxjRyPCLjt6k3QHHdLYt0AY+Yan15dpRsT+Y0ZA9mbkx3pvFmFJof
GxmOxtu+zSL02bAq7NXOyh9VlItKZKE+tcXXO4O5qoSzyulYAofirNe33s7lqhjM2bIbi2JKMUvZ
vl2dckxOgZar8bPC5vmXRtlMe+qbWjzMSWsG54Zxrw9ihbLMa7tPraPWQzh5njrbaz5Uw2KWbUjK
iq5E7rqte8yKNAviLYw6LiKfShLvMfg5ss7HyJRqakLIQX4Tm13b2pE+rrg51EXayK960pv2IUWQ
yv2UOBP3HjSPxjv0K8Dmh9Qyx/bZWDMkrpNhzbKPqHu5xY9UJkqE6WAbWhWOlWZ2T6a1ehlaXwmQ
GHQ3/CUWna/1n2D0GNbBaXSFNE7S9Pq3xEyX5dia09Idsyr3StBoKEdFBbyfD2Ng5DCMTW1AfBVc
Gw9zkdS2l9FwmgcTJrBKjSXMynbKz7L2Gv+XSJU1HubMaI1npDBWJ+qUO8rDVFlZ92YZ3EWPi7Ku
9A+Zj6vLQQazPj1lUg/KuOCM9Q6jrJGzCTSnsj4XblAHocv6tiM6QWkWTj22TkPYCUwv3m5yW/qz
A30DMZbAxJ0PFSP5A0H/anhXjMo3w2nWayfqZat+zR6Nnkdj1ZbqQ+v7aNjQRMS9RlNYyxwCMcO8
rFwYL4e5mFfv2Psi58y1k06+abTKG06a5mrmmXfUVH1aUvpGD0mbuOVDuxbOdJg2cZxPM+oI5jNA
xBKrs64ojH8Q+fMm+PuAu5a3REGFTofC0P7U6Dm63xEvT0g9xlTKIxJCuQyxgK7L44JCfJaFwcxh
nYKeN4bpre/Q4jsqlFywGS2DFDumlss2A3niuOK90S+WjiCl2yNm0y0LZO0SfHB/mDqj896IBYA8
RK1UmQfKLcX0vnTqNPgFcTgNPjSNMtSHwBrHMtS90SrccK20rjoXrmZ7P7vM7Zvj7Ft9+2+rObW1
hEmVzcKIlGVo9afe6wM+gK/6aX6s+8HqHkvRL8ZzC52njkstyNNjogaRZA8Fmav5BZ6xaf47zZbw
3rpdqluYvBnm8NdsUp8+tZpAnScrZ2P6ugCQ7B9Ketc5e00fZnHc5F7UAxr+cxatSAUJM+zTjM0U
jpmoaaaZbT3/RxltMg8NeVL3qdYS3zrRK5DZB22rjJ+qDqDnMQNdIKI0mCyeedNiiFM99+OXVhlt
feyDIXMj1szYhjj2ciolq+KrjF3dFaeiGSz5DaQ5TtnKnj3twdTK/sPqSgTwQ7tc/WQKTb8bg3dr
3Un/oxwQ/3uvN5MJxziQk56vYbv6LsVPqDUk7fkonbf6SPv3XLvZZH6pnHJaDiYeCEGIOOX2N/XI
oRyMXGT944zRSH5Sdu/oYe8tnR+PVu4FRwqEifykSDfNsOus/Juqh97CDm/oeuuE2Gj2g8oBdqCr
0RXJeTXWQR1Hlc7TV83pM3H09dJ2QLe1g91HVTZO1dEYzM5DP2Eq1CkDWyXe2WajWVlIuzFtDogY
uyK0Sr+ffkxYe80PZoWEYGR7sqUOIEezNQ55ntfGcUqgkSJqVFTtl3EIjPK7v+j5HI1rFiDICFrB
+2VULS5c4Vz5Ux7LvDei0eoeHHMCl+Q3i3+0nK55bwmyjEj2bpMeatcdg4MosrSL0J7tmg8C6/Yn
6oBTcTRRGxrxQnVF/pws7ZqHq+YVAmBYMPQf/BWedzhVctRgtiXpt62Qm+Wh207tGnExJt1/QhPJ
58Fo8/lxlUNSDkCV/FGWBy+vMjuiuDn6bZjSMe/RNlpmcvxwGPO+KkLOMqG/MfLSXh4Mu8RHx13M
XP+rTdTMAkiqclwPriw01JgDSO6jDA270N33zKy5PtQBPPhPKGM404+5Gdz+IEcfaHXYd1kzhOju
STdug8q1Ijn0k4Rv5q6WV8LwQQz3YNV5J57FmswK/QHVbse3KV1Ia8Bzi/d52eZZ6DWy/IEG3JgW
cN/bvj3kXo8a9Ooofls3VgoZyW5uXOOpSbRseFjt0mUWVddKXbBsk94PPfQj/Ud9NWvjMSiq+nMA
uGt8zIylk2EerNlj1cy6dhbMqnNS89C44SQIcyikZXztArsYohmrJprRdjbkhxU3B/dNwaWrvc1T
VsQcNjq8zze+3TrmY9P0YxpLT/jeD1EkYn2LjfbYcWM1ZtudZ7H4CtH1kWT3Q+IGSfsOzpX5MagL
ikdytfu//dE2fibIMmNHzc2URJg4Tc9dOlRfySGy92oc7CpsFT24s5br7ldoheOXRsp5jqjSr/Yz
rkWe80j3cMzDfJ7H/0SzOr+SaSYltMXQFGeJazvHkso6nQJB4CAe9Lbw7Hn50hojLCXAdal/8qs1
ZRdZ2ep6TJObDB9LZ7HyJ783cizIG+7jCjccNbtvQByOxb8lqgS2hWSs1VZfDPgTFWD+dvFq7Pqk
a44hO26tYgW4s/qY6Znfh0WfrHY8oCNnru+b7V++lLUoUGDRSmUPGeuWZP0UyHYYIx3xnJ/STRwM
8UZg9KHoRK+90Rqrf290VOkfNS9v0i0dcopQNKk5kFlIqR+sdXB+aHOfI2olcuH8tLEMLCJsXDL1
UUscVYaOC17yzZBkeWceHAxl/jMmYXxmP2nJFzm2VX5cDDMX/xU8wOZIAvd+bb+VTDCgG74BAill
QwW9zATJIHQuxEWeTW7Fg3I0N6KTBGiutNzDnbSTv+qyRnQZapdDG1ZuLBQA5bli8t7MWSm/6f50
r/L/f5yd127kONeur0iAcjiVVOWSQwe32z09J0JH5SyKlK5+P/r+k3GV4YL3AAZmpoGmRVHk4rve
cHlF5gaOMTPUP+5w4KQvH4jU3bJX69KcCsQ2SeMIGiLG5jyufjs8F+6sx6Wq7M/vfTR6r7tgn0vW
LoY6u//0Qh8Xr2zb02ioMo8nU6R7yadf06pdQg0YtdBz3fFESLDnUMOwFLrZdHZ+Uo1d/7vU2Tjh
Bq18PV43Xfv/uAojqMXgGj88KHpn78tEdm1ta5qffGxIND4rK3vqqKnXqId+dY19ffFoOy0VurIL
TINjwDlztN16yl6j707KYyvMNL/+yVdpYZPZbF/eflsXl0dWB9gdukJ8VXZ29MslUvVYToM7zSeR
ckraml5FRSCfsejHKth6t0YD30I0wkhpXfATknLPUCi3L0YlA5PhSF+PcrVNu6UK9vMOfNi3n+xi
EoEuWBbAa2CF+Eee3ev0dSpJU3CgGFSrd+B24j4Fsi5uu7We/7x7KMpDWHoWsD2upmdLPkBx5ImN
oeaAFVEJvwhFXRU3Xdlfs61+5al2zBCKOQ41tOXPnkpT3SLyYTZOhp2Sj2BwnBe76Glxims2Wf75
HmXRXSA3B2rS7vh5rn42DOVlLQ2Bk1htY0zgEZs/Wn3y+tDMsvLZys30c57xoId664rm8PacXtz/
99FpEsAJgI6CscPLhdkY2VxYOaNn3H6PXME9jiT3Gu3stVGgKwNZMgYZOvsc/KfVxx2kd7gymie9
phmAYaeIdVxBrmyJ5x8ZeChICT7csEbBS85JxGyJ/a5x9U9La/hJZw1bUtvij0CWf7RFe23qztcI
opS9zcJiZDDs284easZBzVNtk56gwXTHbvPXWLfG8SYP8msucefzx1BQVP/XWrZAQ88dxgsl4Aut
QK/UBk5Uw0hNxDjmV+DOy/nbLQzY5nfHYKqo/YH/85YCTJADTbn+SeXu9zk37qfG7UKujp+lu2VX
Brt4JOLP952XjYpdkf94OVjR4recmpt1glnQy3heR2rQrqjLH28v8Iu3ZNP2RTTL9HGpv6g2cp4l
SF2jTMZ1xKSwLLsm2jkPT/mSO1d2+cuxgCLZm/ikoPlBHHr5TI4vGrfp7TpBhG/dThxcHzCv0O4k
xOkr07d/l/+tbICKdyow+y1YC2DkGTRdmaus2kCrk4EYO+OwVIXp/iyGFERjM1Pv09gjC/hoLmlV
3i95Vz/qc78sp/fOLU0OyGyoihCcwVd5+bzbzi/LDDw6rKnPcbLPxbMxw44JSye/FjZyuV6I3cL3
iZdJb5Gb9suxuKJBNM+zNuk3MkvV5Dqxpwr3+PYTXbj6MK8UcHCACYbYSWZnw6T8Cq7ZmE3SSS6q
JCqzM8droy9lBNDiP80B8VgJkAWJbZ0c1Xrvo3XdPqb1WtogD9mmn7bVd78aMp9xeKiI64hnxF1F
nJppSTD6OPnDc6qVUkeKlVVBFQe5R4Rt6/XecHAGtXanXumzwh1JDPIJv0ZnuQ82cpEO9thdy5v4
P+T15VKiJbB39f8nK8Hk6uXMmnPNRSTws6Q2W0qfI3c/qZeJ7jTFDkWtg798c+xebE/TsCn7H9Wb
rVGE/J/C+gDboXJi10FQ+6Goocc8oKbNVeSkindF5M5mfGrysq5OApgIHCsgYe/QlSSAhxLmZ/tr
qSH2RAgA9OkjcudcJV1O4/ZgeOVQRIs55GkMwJRrT7PZ+ySt9mtXHdbU0pZDx0WjdMOg1uVfQefE
jrvabLhmV4PvnBZJBHLUZZYhsd8QU/mwqbot7rt+wECscwJqI7/arDzqVxhxiGWrPvvgZRhkHhyR
yjEsat1a75wa6Q8+4wWd+o/e5PnNx3xqLPcTH9pArmI2pk1kyDVDD+Bz87/Lm3bQHlcnKOxb9lSv
u7PLMmvCzbLWH9zee/2QL16rPhgkOfgJPADIV6ExouE+ORhQjH+rTQFjAInaJES0XjpGaVVVzTFH
K1/GG9cy45C1e4xRXvveX75RnlpicywSvWwGcdyatQ4igpXSn3ldY4pp5QQChauvOXUoV5cwsUKY
0r+ZUtP4wZHQNiz2oh1P+uaIPuZ7J3N+mOpZf5Td6j5pclnrT3OdOtqhSKvuB6pC/W8xm9njWuoj
hoRY9YJMa3vWpVMpOeFKMxdfC7DUIPZcd3gsvU19GjtNIOR0lHY/r7Mjjy0pqjkeQJR3obmsQx95
TYuyvHYyL48ac6mD+6r2nF96A8J9oEFRG99Aaez1PuuD9CfmomUaG51dzFFQBfmWYyLkbX5ULc70
1Lo9hgaEX4xjpI9NMMSGISW4LpLMYrkhDybAV13P9f4p14O1vcNkVpJvnq3NciMHFK53eWpb/8rR
3uqfbpb7zQlYrtdOjr1a9eMScPATK6ObWjgNXvBpdLfF2qLF0HLjK+Jo86lpVrs81hhJtVnYUTak
//r94Jd/QGObr2WRl+JG7yrpfFwzWqmxbvewNtqt5JWsG272j+1YTlnUaA4BVkuhjI2bkd7hhaL1
Gu1Xs579hzZvK/GhKzX932aDWXUy884vlwgvTE98CtTo9b9k0JbPNslY2cdFtcMX6a+G8aXFlWGk
0V+twFSl2tzEH4cegb/uyfrZCarVidcpMAiqBMP9q2hJL+FqCmIWM9z39DDQNV3dd/bUDPeVtxRP
2B/pBcQPVn5olWvqPinZBPPfwkzhVau11vNwXNL2WdpFP3/I5sVwj64udP3GHyrXue0G+Nj3UG9b
+3PZpeODZfcO1qQuev2HLs2nIjYm1JmASQPYnUUHYvvUowuunmgO8DXWINNGyPLKPSolrmQPTub3
H0kOoDHi4KwxRrmVGkFo4JHdHGqtwumAQD9s04Cyu0RmRBUfzBQk9+DpqFqjwm4bK5wtvRxi8HcQ
/twr/F+65mzVHaBe7hxXis88mpvA/IxLWe3EW97MNUYh5kw2ge/PgFEym8bIkjuPEsjG/6jsmu6H
663uQvDi2qONEFa3RIU50VuyhTYtoTM3YEx95o5W7EOKJ7TI86sykebQ+LsECRvJwXXnk+enRR0V
uUbujagKB68jzyzzaKRl8tuUpJSEI4YKtMxB68rIKbPtS0Ftlx8sa9Q/ZgaNwINlFMMHpP3M7lLN
Y0KC2fDLneDaHmyrsD/hn9BVuO5vTR2tSt9+DVtOo97BXykxLYwSD/kc+EBPFAahtpIpc/DKvj9g
3b99y0RWm3fWaqbWjQfe/afSxgajnaVbHPZiK3VjLVfeNwXPf4hWjiUjrLtqfuAa1HwXvUkqVW6W
CxCuOXw2aKX9Jk9g+zm3S/6POdMbiMYgH6xo8maXmTOquomlyfEASOMBrha686sai+x7WfkyiOYZ
qT6ZTuYiQ21DpxzTuvbzO8l5/ofN0+pDWF3SCDtbGXTf0HWKuFj0/psjNj8gTmjb0Mu0+Tff09Im
LhSeNIdS+CXs14V4eizIGtrTuT18tocm+CGtsTMj5fTN3US3cUMFkw+3RWAKI1Y1wQikj5jbFBpB
KotDUI7mT6y9SLkAJGA+80DLjLAqg2ANnRHQFMIuRJMbSXcg5cLoWfJgjoUfRJQoGwwX0136uEZC
cZeSaPKrkdsCTFWUS8isou5ayXf+XRd6YyeVa4gqmt0Otm7HFeOjUyEwOFg1UsyoKDz/t2f25lfP
XnUtzFjCNOFMsC6xNdMIp21Z2ICHQoNvG6SOExepXKZwJmGcXGc2739T4XkWkLNe/QlmaX5PJbFM
h3qaxbdlGWnALr0XfK2z1fvitaImnHnZ6vt0E5AB/UGIMcJugBIqnzq6Qhospu/kwJn8q8TAPd4m
otfiITPUA4LquY4F5elJ6wJmBoUn56/vjfyOuM20RSwyhwMDCGsyOM865YesEP3zYLv97ynj7IYd
VJpNlLYcPofB19bPvDn5bZ5aRwuNcuy/mCQwDeHogeGG45hZD2WmPHUIhqlsYx3Slgg7uOPEUaHF
/NaRvLiEpUSDvG+ttHRpugxsDEvZ1weYpPmHUc6Y0m75mD/qdjnnN9wbnMTkcLcQaXuDE04ydfOj
24j2S92PHr7sa03nYDHJ98V/bmajUSV42ePYNM0Bwkxax7XfOl8Gj45iSPFp1ZGSq/NYTJrEKhvz
cf+4aXbn4ShcW/9oG18Ijy76IvInvXuuV3fGehFn19/d2vljhCh/ofmRbohyDEEH926c1uaHxk3H
4WMxAr7b1C/0w+pNFjOsqfWH1ehGGuZu16UHONKVfkMbE7sQpUx6elWRj1VI3h7H8tDbjcC6xt2q
yBja/pYuw1qFo6xz3HoWENwIk8bpEfP8leY2dPUHLM1FBbDtDH5ITpNexdM2+EXUC8+ZbjbBnB2q
zS7HKLAJuYyUNq9/sY93vo54Lv7T0D7+1NrBMtErW8Y5HAN368K2W1ZO26Ua/gDrij86+FnAnj1Z
z/0AueBW11vdvMmXpb+3pg36OvpBTs1ttGkjualb0APu2+YLhVf/tana6buTmsjeLKNePpOIO7RH
0CzvSz1I45tP+IAXLhKYMERYQ5lbNqv2xYNu8LgQII4F+Fhh4WEoPSdbMLeUdgA/te63wvamuHE2
LPm7ZWtn+lkbkzSOA82L1HFTtfdDh9uK+lh8LIw2yAhUqavHUp99HNlVYxqnratlEy9SUwOfB2df
ZC2u+dtc2QLjftzkdzcY0yfsjYOOPZ2aKpw3k6xgGzfCJTQmYzBvuKFILY9c5azNqbT8ubgRWsvX
CDe7EKd+cSr5S+D2sz5QgNtaXFr5Yjylq8IMmacd09MwVGI7Mkt1c6OazOWFki0JvV/YY/odeke+
fqRwKLtvtqON2qH1lT1GIhhLdd/Dl5s+o312h9jVF25pg2nXdhcSeMrmHYqunP1Dp5tFE+XjlGff
VF8ONNM5T365abClz2jtJS2bNtXaw6zrEr3PUo0zIkmOkQdoffYQZ+bo+c/pbkp3tHpzbg+NPw/V
rchc7rwSW43t6KaV6d/bNPjmH87sT9pB9yszOJIyOLm/ENQJpsDQVshKbS9qcqvHOUlL5BLfnZZI
vg9Blmlbsq2rNBNCRddvI+tn/Gp7m9FnYYXUqX9oEM+6H2CF2E/AUKZ2YJJKNw8zlbYi0kZi6RJM
woPpzp0Gbjo4urciGaXRVndSM2ofv0zZ+vejQzJo5C2l4x6LihYvx3VHuYn6IysjvRS9OlFEeBKA
su/b2OBqJX+6pqNZz1h2rZAnuNj69x4F6NehQ6eydzlbDsvO4PZR2l3LpU0jafofcozr7Eloe25S
pHF96aKm66bu2UFFbUQ0WAbOuIyU3gUv3FnIQ68WrfuxNgJJKolLfXBnc1u1PpB8qdU3/Wrmiq6c
3WofMK8i1ZGlaJss+dzXs+Cgik7VSct2uXwwVEPpZ2mD9O9IDJfBFvsNJPCvkry7NR7I4qtDM3U6
5w4+TTEeyyZwthNyIgdPVjCq9ndjFsRxEw4vtjBzltSIkLrYzbGFtF7GvuQK+6W2+2nFl2b13A9V
1Xsi3tRMdiNMhm390w8Kpl+o2hVbPDW1dn6AAen7t+2iyuHQZfr4OE5aZ93Qjey5yfjVVOu3fQ4V
8QPQs8EvurVjcNSstcxlSMxH0N+6bRd0V/ClV6Asdkyo+AAuBi3XcyzQQtSHD06TFKIVhzZL04gP
9ytA6JS8Dbm8NpKHsADADEkY6NlL+MEqfF2ARzaJNLr8gdz275tXAHiM67f3D4RVEcIZ0G5sQM8I
fIXtd4bOFp3QPpVRmuoExoNnRDmyqisw0nlHEBBQhzHrwH5kRNCkl8+kVEWV3NZdErSB84DcJIiq
enrG8lYl7CjWAZLH37ef7hIfg4/ONNJHsOlXXLAuKag6LqpNgumJFwsrE+wci/Xul8Vdib4jRS/9
Anp0Lx+s0jWsQEqvTYgkKAh+kXN9m4OUrbGFNcGVNXg5izuQj7pvB3+wnDhbg5mD1iRruY3tWKYf
a26HE8RoiOmUbVPGtW90jBoDoGB9b1zPnqCErSk/cH9Zk2fgtD3yYJUSXeKxn5VhMwJMh/Pgm+rw
9lu7WPx7p5NvDE+r/Uu7kKQbtrvpMGSSNV3X0E6hcfhp0EYawO2VoS7QfXBTFGN7BAH03wvA3Vkh
sHp4Eiar6sy/SjVu1IjOJXXNGNgR++W93ZjdJIQtG9AdPRwr8+VSWXAZNHSxVcmWD+aTyZf2DOeg
/+lrovxCSHVx5Zu7/ABgCei7RTJNhQBd6Mvx+nQYrRS+bCInzYrc3vO/9G3bvrudwChUsWgWaNVR
vb8cxW3TboNKUycFnFEqzZUM3dCa+xwKIybz12yFLh+K1vvuvoxGycO+4GwS1aAC6HN1kVjpRlhs
HojxXx9P1ff6YtCSxjoJrvvuHMDmeIbk2z0oL3SWEr9E3N2zfOI8M2k5NmN1TUp2sQ73hgzBr3gI
7tvV+d7Yp+k8G4StJVrTDXFlB+LJMIYpXtzCek4D/xqJ/+IT28cDauLZ6EMjUHr5xmZ3tectE2Xi
jhQU9SZli9luq9/PTat9f/tzvnhdfFtIP1Hq4PZBWXu2OjJrxPpCE1si7EIe9KDVYs9u7Cv74muj
GOjdOcpwXzDODZFz7oCFoVMgLjgi/urTav0HpxrhXensX2y/mNCiwIBIgBkPlrtn56Wj2sKUnaMn
qUQrU87BkIgajWvYtNUWloD6WSiLbPvz3jnc7Ss4ZuhsQc9wzvbeoOIeR5jCmKxzMB739Nuo7+vi
yu50OYf7MckMwkqHPnM+h7xDS9Tw4didsG+fFMDXpFXXyBGvjEL5xASys8MNOj/B2oJ7Z+W3U2Lb
mohXMXsRhIIpfnvGLl/UfnQwDJxLYOvznbaphwpob5gSfVReVI5YmsrqLsuqOx9ybVSP9rWT+eIb
3mVHe0vV2FMNWSYvvym3sEH/FaWgVor1sRmH+SbI1HjsvNRK5qqTV8qOy3n06PghhtiXPfvvWT2F
yG02Nt1YknIKssgj2zqESijePY9sEpxVEBU4J6l6Xz4Vk2fhueDNCe4V2V+vsOhk4tySDZFYCH4+
0SoJPhttZ19zSN7/4hcduL2+2bcLCiskR+dW+8uUim5RNWLFrVv/6tbSH+a83e701WhOKw1RfHar
0nk2uAbcvL12Lmd2HxoPSlY8Mqf/9UP/0/Ofu6Yst6mQiR5QNtatWBOzBPV8e5SLPXh/wOB/qa+c
ZXTLXs5sXuWjOTeLTIrRoKWIP9u9NdAFC6bt2on52lB406BvggNFeOTZ0jR8UiToucvE7C071JUa
D6tfeNGY+teaxcErr41qgAXJAcMC3b+S/8wdxh0ddX4J4dqoy+9oCbOe9pSrqQifKdJu0mFLPxqe
cH4suVrqSM/m7op/2eWHSOsfRhQEIqYXmsjLX2EeySqU2CknMkcTcDQXDLV/1Dp4nNc48/pR0pkZ
ruhfX1sy/v9tNai0UXm9HNOaC3MWIP2Jb4N76AKxIwEb3rs/eYgo+LsjJ8Z0/aLQWoE0UlEzigY7
/tB1Iz3Jev7y9rq8sH+j6IbVyE1mPwlsJH4vn8Wjv9fiW7EkuZcjzG61iV0sdVa5fQCFskXYWLPx
CXuW1WBj1es0XF0Xr7vay7TpaABwjzdpPSJPyLtezuGsxrw6wJU2ymtGHfwm53sEYfaUMAQO4fF3
tq43rRhsaP1LwkKWj7nhTn/qbimuzPorS5qvlM0AtiJF0/nFhyi+ys1J6cPQyWndjyzpzI0qXTVF
jGO2W5wGe1t/SRNfiCNxJJMedY6fXoMEXllhsMFAH3AOhSjsnFUeRjkob6aVwl229Y+Vqw932JaO
h7df/uWxuSc8YybEVZ0a8VyRlpHmSbxJoRLqjWbixeqFEamxNoMwH3DzeMhTTSsf6EZX67srOJzQ
LJ6REpg717lAv0phPq1ppRIvGOc70MXPQdmM7/9OqW4otO0dVuFW9HJtt5aZSVnyfPW0YuyfG81h
0Nh5357Fy/0WF1kOZ7bA/eZ1QZhRdMGzbkWpN1MMxghvvDL08Px3Dh7R8+91ysWgC94zNKCdPr6T
d18+lE2WtaqIoUiMdmlxbKu5Jxerad+miAOv+ZxdnMsMhuCTiyxLBAORsxms2pTY28zyknLw+78F
eHJ7I+bJ1076wmYfI0nSvMe5M6pnC9M8K8pxya+jhiSFnkaUU33P0aRyyVmzvPnIceD1n9al6r9q
pj3O0dBU+SNZToEKVzrdAxKqeennO3OuqjYqwHC+L5ss/BistflNn69ukjqo629W7tBykiQoaDGm
WDD/HWuVXTJiteLQtdar4gmA3CYRgyZPexxdFWT/bAh//tjbXJu/SAJs6kS0a7Z8Nluf835A6C1I
/NQK+3EjNXO4E9wyoIqYlK8HsaXTHNkGWGm4KG+5lidz8Sky0Tb1+B7ivaONZ/VdI4TMy8JyEm3W
v+LDabOdLjda1SP7qol19frxykZ3sWwZkZ0UuJHXu6voX64jp3D8bZkHN6FzuBrHyaswEs9QzRSR
tWXLu8ssWOaUiJhIw0y1+CxfDlfYcqxXiBtJ7fgYOPS06ecm/fX2p3hRDDAIVSRBL/t9l1Pz5SAc
DHO+kJmdaORLRqI1poJ+mjnf21U+fNKbyr3y7V/s0wxo79PIXY1v8dw7Cv+GoPfzhRtiQIyEndJQ
x5PbvPKqXh0FhTdS7x1Qss9elcyrADFaoCf+Ui2fFJyvr6vMrqlSXhsFrwHsqqE2OcCOLyePDl7e
WahGk9wyh1Opt1tIg/4a+HG57JDEc+CQ97wX2+f+o2aQSdZb7iRobc2DRhspqo2WhqdtXTveLh8I
7cv/AFSATGjKZ0vOo+XKx286yaj2xodCClVi3HvlJLt8INBg2gNcBLl6XqAru9lnZs6bn9ipKuon
PaiIXXOMsq9+Y6xjP769wi+fic3f4Zt1OAA4bc6WwgK/V6px8JPdLP0bZMXiua7Wa5Yrr47Cjdqy
LI+fc+fJVgxT36fST4Thi+dhycWdoRXq+e1n+d83/6KiAxSATcqWjKMv0Ypnmx4Rt7qNMjlIaHUg
tUKHPBfHFQeCIUKqZVm3nrX6f2ZlVP+m2rCUN3mmzz/bAn+FI2yGzYB2WafG8e1f65UXihBgN8Tc
LYb5efkdyKbO/CFtyACsjNz9pCCMTKfGaart6woz5M/bo70y1TBP8ZZiWwQiudDFTNnSD1Ixmls4
Ed+Lc3TxuYnfHuW1Z0IFQ5QdTSbMDvY//89FTeSi06t0ChJJEi+Ur1JPFIpviHxiDt8e6vIkI3AD
TAr5AUneXENfDrXXC7TbeamOXTY3PgVYuOGXcluMehtqmaP/sYqrH+Ers2gDMoEvwcfeBQIvB+36
utPRmqWJgEoX9XrdRLqQ18xLL48XIrD20DfICBg4nPOEczhWs2GlaZIj7/zQFUX1C3t2DLIX/BAH
8J8rx9krU0k5uft/G7TSkLm9fKpeqtR2sFJI5kwEoaYjzdczt3zSwRzjwBjNu04u47XYw9fmEt9F
wq9JsUAbePYCdWda8lSWadLWnNS+L/WbwNyuiX5eHQUVMQ5SHizzc8/ZFc8E216nNLG2+heeMvKQ
D/67r9BkMpOLwmFDL4sm5P5L/GfZN/roVdTmWrIo34w329SOde1WV6rkVz4uKih84YEEkID5ZxOW
D6gDOdS0RNlmEY2m0xwbd8O2ZGt/vvvbejHS2YmmOxgoZCkjBT1mZh5q/7tMd/iERec3kGkm8krr
VJsObw/76gOy4vEZBY8A8Hw5jWZL2mxuMI31UqQ/AQuMKZJiHLbIlcP4492DITkjpWVvu6OpOCtD
qIKJtgOOT2xKkE8WOWih0a5NLCbduYIdvbIG6W1SWYCVsdufK/e2wtpgRnhpUqgxxTJjQG+u3Pf6
+HOOAnyDsnCYohQ8RxSKgBisSdlagnk9nEC9hGHrCnV697QFPAmO7pRXO5z58h3NWtW52Vpkt6k1
1XtSbnBoutG672hYfHp7qMttkM4feywXCJTMrPuXQwlRLJAEtzURKv/XVumfoLQeN70j3KSubt4e
63LpMRaZDrsfrL6ril6OZQ6ke2WLXBMUfBYEDDzj8Yb3sYQJZPz2UJergaF2B2yu1dgBnTc218It
/MoxQRJrV0YjXKe42Ob3umP+r2ulgy7hdAVAe04ryfqOymqVdtJoxhx3Xv5r3gIXfpfqrhzEl88D
qgMk6vEPaNmFb5nsIOUb3E2w6tg+EbxX3VbBpK5gLJcviHOeDhxXExAkTLxevqDKS4ucPDQzSefc
PvYT+bHB5rdhbWzXkmRfeSBy15Dz8oJonHr7n/9nN4fM0XrNqKwEO7Hd1sOHIKkq7931PBrAXcnL
1FFNeGd3yNpdFjItXTchcpWerPB/5LX7sJX2cmVXvXwcal+uQWihUQXBf3j5ONjdbFbnlV4y5cbf
2cmKk10p+0oxe1lCMMj+GKgMKeXP+1RpJnHa6CcvwXmkXUKr1xB4VO72jWuyBokVmwjsFeCwvdcG
cLdeJ3oV+gjSKm5FZ7WLnDWjGkfoN2qchlPuiUdd9OmVp7ucQnhGVOiAfGAK6AFfTmHq1zh39TOl
Ss+dYVQqDbVBF1f2oFdG4cK6m/TC3fWA1l6Ows6UN8BLaWKvThsvTtdG2QRF/O3tB5iCv+fldWgX
dbOFQyIFSTTPPiUdwcOQ90Wa1LPyglgrF884TYuR/8RdYX7OBmX/bu1O145WPu/ab1z7B39PMgtW
6FUO7NvIqxazfjALgKPHse615Wlv1mvHtEyF9WDS8W0PlVe36Wcuq757kHpqzMcMoxwNZYVuiQe4
Ar1z9OmB5SjEGkA1w+wgkGdtNck7NDlyvcH+Q6CtCpqgOmx95tmxPo8O/NuiE9MtXp21ce+szuzW
Ydn1U3VAHiXWG4F1x3ZyF6NODyRU2vZXW9PkcyHHxkGOhL3W5x4zLfvUWlouY29MYb7qq9XUKhZq
cbdTvRm1k1gK0CVypmaktbXmw/S4EiZtoUoZpr9jo6bxoetKeobmOGdfpYZLdrzo6ZZ9nKVFwkGD
sG6MN3biDUo27MjYG0bnie++z06upZnA/lg5RRU1pX1oPZjSH5Vntp8nkyd+yKRpVUcXi+jhJDx7
k4egqBV2K2ZtB8liYwJVxvjm12vYtRqmOUa54r/iNbP4uhTL+m/Zz3joaJuonWgpDad+VBZNHgJF
LYkuSLluNoU1PDNSrbB2VYR6WhxEnFyQRrxiI5wRucsyILjBx6r5jBArDx5y5HwN3QhDUx+ALnPv
9zpoev1j6pXK74wZJ9Abm+Qq/R/T29C2zMTVaber6XpDqGOxAfwnU6fMj1IWUp3o+A63A/joN2fq
pvK2HRwM1xBTaQ2cFVv58TZLQxzLluySWGLwpW4MW8DFbwZaJ7elQ9LsrddB04wdvGOGqBNq1k52
gWtDnMMgam/KmmLvVjMNxQlo81ruuXqvf8TqCPODpwxEPxqslh+j7ow++IDjjqetH9v54LVThoWP
WfYL3inW9rlIU9ePIPrmxQd7AXC4d7bJELfU5KK8cUschOIcJgxeQZKgVAf5lcLOYO3tFuO3VVM9
3mBDNd2pRlVptDb2jG9EZ25NNIpUy0IxWaWKlVs6SDocbV7CbZiwrOldcmx37yBR306ptqiw6Ctr
PFkj7Km4wlZ5OnCm1CtrpdeHiKJ9hh+vkR27PHqB4vVm8O9UtBa+r+6C0V2to9C3zMY1Tcj5IPMl
W266zEE/EbbBZC6fAhpChBPJVNcOGH/33j8pYafTfbBU/j/5XOpfsGELgqhI+7y9zxb8FUK9xq80
nC1UUFG1jayn3VOuiXx30dJwyxAiREuXG0OkcWtLAYFdVUYFaMgauTUyAIoVu1AhGvKAoEZAmY/t
qpVfTKPXvphYvpSfMsLEjK+j3Br1yWC9YC5NCPt66w6V8sK2GqbmO1rbScQLVDUttmUNbXdwM18I
1JNOvY6RIu65C4vGJN86t6T/j+OlsrsplD1YiE7oeP+cc+I94U0jyRrBDaX9WM95/a9weqO/WUZr
rWFK68sztOOyelw9OHAfPTQB8jQBeoxPGCDx/osp6J4HbcmMGF1QAG3ckOQRD6QcfCxnknOPAZZq
PyZnrdMHg/TI/FDyHauf62JIgtlaPve7Bc9YdKsI/6Z7Ma8CCjcc1S6C118vN3tKqXuYJ8eQIV8J
U4gWJw++sw2n1Q2KMzGG8x4YeVq91J5Pae4F0zGoyZaPBo+g8r90Nno/mqXITLwLNwwjNRkYWNQB
BG733kyg7+dicJF4dasczc+uJrPtRmSLLo9WZU7fttSb5ccMMc1wKPS+7uOFV0nk+rAa46FZ+k19
KKosRVo4aqRT4+A0Tzp5IkKzYyG1Ftc+Z+zse47aFLlKQ1vymDuyUrdEKdj9Xa2mWSYNBlzax0D0
lR2OufTM+0pIZCyTFagp8bfUXO8puh3rV2o66rlW1mI9OsMQeF+r3tfabymYpv7FqHNRJbXQiynM
N+VsN/+Ps/NojttY1/AvQhVy2GISMaSoSJH2BiVZNnJoZODX36d1NxrM1KB46pTPwiqrpxsdvvCG
Qi/b53SBin20U4iwLxi9tZbYdWK2lL0dDvPImz+FcJHZJmj+oR7pQjJCaabeq5CCChgJbqNISas+
OpY1ysTHQoTZuJtapdOfMTZZlqM71nW16+poZmMtcBRPbt3b+F3mc2u/cWN11c8FdVrF2VVqXsIu
qsNyONIV6745ymzOu752Q+fcKrQLuB6iJQ444Npne7Er9dBPTac/eA0mzD/gCuXNMU6pQR7pKuSa
4Y+ZEsWfkhmNXQDttZXTaDKV5ThZZNrIzZH0I0IWLX/FFnTo1tfnUMn2VsO9CVegrMRHj/5tewbO
bnyEV1KXP9WpicI9bCMS24Q44l/aV6RNXeYu1QOAMIHfWJeAJoZaV1q/zCSi+Yb+RtXsc+5mWqYw
162WdV6M/F9eHzF88BRX8fy5KTCUUIpUS3YIcnbKY5um0Pi8mf7KwaqQvvORJO1Cn/6fRVEEU0pC
TEtZnJ1Xzfq32ioatN/aCjLXsrjOc6S2dhrMzpKmhyU3FcTZC7WtDypvp3qyvZm4Jq1UTLUjvtIY
QFM0rB3/kZt/UpC5nY/uRElzb4vYw7huiWtO0qT1JzMdle9NgjHGJ2fONNWfk8V466KoSz6niis4
lgvCLNxmSIu1P4SC7lfss0fK4esyKI731UPcAbYQ3UPj4OYNzQpk5NFbQ/LSrk4LrM5XzKBM6FP8
yJDnPnYMPBsjBSPxeVakx1eZTy/o4AHA4f5dnhD/MtVgrtNE2XewxNpfyZhUmGM3Q/kDDlSI+iww
rJ8TBKefI/yU5bCkEiQ0Or3OfRzB/oHupzfZMUEu/Bf+osl00CHRpF+s2EvKpyIqhE5wONR65ecj
TIy9TP7wlijnKvmeTmnWfC+Rz4QWqw/IMkzo0kB/Ho3xE71G/MDLeVqUr7Otw6rwY96xFwsQuvgy
kfCLfUGPNoUa18zPmRN3+aHP5rb6MA5D1H9wFHWYHqAtqk8wGnBvi50uzVlmpfnSqr1JhziF9nOq
2jZ0di7IAnUHNxcyCNElvwiSePk5Qmyx+qxio2yfXHOy/kHCnN3Wt3EZfwzjasKxTUGG7IlS2LA8
Eh0vzUMd6sn0nLtpU+7QzZ6dU6j2Wv/TQb3uU7FInUrskuzxVC1aMnwyhq74z23dVgsas9O+K4Nn
9v94YSj0Q4m9y/zV5V8Jf2zSaH6dCwVqP/7lyUkQnAYaKg7WDlUSayR2S7kr677up2NXLIhUtHpF
kcQXXd3g/VO7qGSeDUQ9AVcIaC070NIhj60RVsmhVRXjW+RSXzxOOLUDHViEickNooyu4xeKCYOz
N92UK9tTqm5nuFEX/2XEo2t8dWOrq7+3HZshQE4ONyOLf6/so1ZqOvhgXIbiyW7yokZYMC2oTbJZ
rc+R2Tvac8WGE9/cqNb7gwhLxTyV3PbAMOzZOpIVGkgKZNBeHssCUioeNmYyPGZmk7lPUIWG6kHy
iep/c1uE+aHtXMVmP+cwJQenQMc4R1azO0G+A3qJ88OU+22v6+UR/LCjf9QVoYSHMolD1AKRV1T7
pxqJNzXzJzUqEKuYokT5L3fDrDsW3bTQHFKgSB5TCBAmUrvJwumJVKluSIsJBSzBlVbtpnQKn/ta
mF8j0cJ4s5pkaj/ge1vaQaTg+ruLVKV4RXGPDZc3XqUewxBKpD/A9ahOYx3208c8jpwCbUwqeui4
DGabf7acCV6c39mTVHwvoSs8eUXWLJ9ny+7YbsqkD6+FWqIqmcJrjHdhlC6eD9EuU/2qcjDminkK
bekbGv2oxzEsd8RtwIfDxYv3o8E15M9aR9jF42ZvWebI+uxlYulR0Cd9JbckX1733sOySK0i9Dwq
kEZ0SjxkVKfONj7MBtIbaB98rkSMWIVSzC1Ss+Z7bW5olYDdp6ZCMUUynFaFjqjrhqo2mjAAMlL4
laskz7BLsMzDLf35fhL9u/a4mir6LTRM6DCjGLUW61PcdHSE4oVBg5Jt6k/u1P2MoGF8rSDkOn6n
19mPKouX0S94Y754WaR6uyVTkn/u/5AbS05NTKOGZFuy4baaM5qWagUwUAmQmq38ycnEkY/eHdG2
aY7QpfvAiwu8H5I23sP4/HJ/dPm3r1YBdDIlGNTicKhbkxmQPRY8rHl05oQt4tg1iwPTkpDmdUFX
FCGfAlrWVv1iPSbpDJhoyeIBoXCFyVeVcTK5d8MA7jgZnxOK4+J25rM5I+bQqdq8UZWRtZ2LOTIe
lXVASTgWqmAv+PM/q4Gk/5x2dlWZ0JnQrNr8p8u5UNNpavfY1oUfCNCHv1K72xJiuip5ypFdjc6+
lBikAn45cooFV0vBhDpNWmW7LFbmj5DXEXJG2u2v+x/yqnwnh6JHQRuVRiANucuhWnrGYznSAQSR
Ob/Bwy+OQ2OLY4FQyinuSN8AiKH/cX/UW0vLF6SRStmdZsJq8zaESp070WaKtOw19+gvpfH0qPX9
P0ZFMgs51s9sJDDuj3pjWaHdUBHHzwkxynWZre3VXCGzUgLhdNqhC2viwNyZ/BAXgP9lKHpI1EWl
luK6XTymsHZra1QCpw7dAyo0nT9DqqaeEG2ph14V9RzQpJSTPRXEBtfvqnhoK46ZK0qPPrcYUK8e
0H43FrXcOAy3RqGYTGUcWht1oNU+USq1KDkmfDFKIvsSEtgOLNJWR+HGbpRGkKDT8EWW/jiXuxFF
o3TSXRx8k1JJXzq0Gb5MrKRxbky8Y5VxdCnJoOCrP9zfGTf2o6Sp0DRxwfFwqV2Oqy31AogvSs8q
5m/wSEV+TvsJFRXLRACz7NJDNGnjlyzuxMb5u96T1JYlrgcjG0rM6w4huAW7mamDnBG1nnZNFk8v
Pbn3joLRFsjrGg3DGacjhFQf8E55tV3OMlRmhOymrDwbwsMWFQvTbPoRTW2UPGdq01F17TrNOsfg
3K0HjVrxt5mEpz0KN+xQ6bANVCLYiGr3/f7q31gD3eFgsqs4mQBiLn+XbchOFaLS50bF7IOu1hD5
La1I8lzCxuP9wa63GBcdaAc6VhL3cHVc2tFQ6adn52U0EH5ph8bze7RMHicIiYiuGGpcPNdpEc4b
e+z6BOlUOiGI0qEFtbfe2zHpctNgm3gua6FIzQ7yAqKWd188jOJRstRpCMNBldP/49EyshQJFTfN
z0gjKC9ZmYQHY156HBfCrYvn+tBIHB+H3mQ1Jbj/cqgW82AIyRQlrapWz2mZmqcapRluiEWg95Mg
x5fDyqaE8e67iIEpEWJIRteJnbwaONdbmOVFftZTpT+gUjX6dT6H7+07OoyCqhtwUsIO/MUvR3EG
C6kOBIbOSETYv4wCUUvXWMRb6Pbde0Gev4eCICoJX0Sw+uVQKnkLB5ehQq/RCWroNLhu9uv+xper
chnOcLEiBOrCF8aFZg25c1GQahp34XNlufsJFWF92QNcoCycZUBya7eytiivt7Y8yQDgGHArXKzy
z//YjG2r2e085vm5mJbir7HPl0cnRRLn/RMDxyF7kLTwvXW0RENLE1WZ5Od6UJ0jViSkPvPM/7VE
3uaQqe8fjz0BGpMqFuCi9UGeG7d2iyQuzkmCi+Gy5N9bep1+lw2Bp6X/3Z/cjUMG4Exlr/MoSq/p
yyW0ervvEM1ja7j7wpmqU2XmX/WYNKc29PAwuPVMVU1s3CI3PhygbZQBaD9BBzBWL8XsRV2ZoZl0
zpTCfasHLkN25bQVBl5f/DJngxsEGwakxzrCFlqbZlLl7GxkcGAHavnHuDSyx9ZZNgm98hFZbX9i
ZGIKV2JY3DWJYlko66hzWJ8FIjmLXyBa2/mqhWw8FX4Hl5KRNsM3tcnbT2Awmx+jqIcpUMMIxwZu
7rTdQwGZv5YZomF+Mkae8TD3npE/Nllr6A+utSh4yxB1KnsMKIr+4CRdNu77hbbCmXe0liLhHLFj
RgLtuL6KjvJy4jWSVt5D33U/Y9frUsRm+SC7DKzIfKCugGhlZogqOldlFzk72oMFFoWJFs8HpCjI
s1EyRgKQanqYPSggT7SdBbPXBeO5EFAgFdVUjxCBq408+MYO8bgdVBJuVHhRc73cl6HbmuyRtDxb
9GneUP6bPmNXs+VW+jubXn01+vv03SXiCI0KeTz+uEE0dp6b9115RoXKqB/RbHC9V+xK6M5mC6V2
X9URHT3TEKRN18Vi7J70xIiKPXz3OdlX9mD8iyZlM57csKkF9dl5ig9LVBc/FZi0ViBSIP1/dYMa
d7ueAmwU3D+/N7Y4dH/YO/IVAeC2Or8FGqQhtbfyrCiZ8pazBwcwbap2mG3FerfUBSQ+0irQKfyD
O+LqycLMyp41stUzBoz9Qzel0SFxjPpIR0zZmNf19+c6QiuY3I20ERTd5YdxWrR8DApx3BCLbRzQ
8O0N5IiKMT7eX8DrZ4vKEtUdBiNBvYJ5OKmXam7CVbQQF3e7Os+xRUgMw89CrJqofdLAuD/i9Sfj
eiceJ7D5/VSuwtEKicAmm+38XHHOdig0VRw7GmnYhWu7+0Nd3+4Smg38DOAH2L31KiIOWzShORdn
TRTNXp8/lHW5w2yH4qAsJ2NFWkgZ0HDjer+1pp7kxamAnIhJ5Qr8capy3FoinECKc5RkqR8P7j6x
c3OnCfN14J7feC9vbBUd+D1S5A4JJPjyy9FKiSguE7c4EyrE+6I14kczzt9N+6D4aNtyCKJsCDqr
g7YgxqWhP1afEc/Bf0qn2gq8BeVUPufGV7sxISmTLSHo8PLIvi8n1A8REshKX5+HYpo+JY4XPYQZ
Fiv398aNjwT+kb8dOBoe12tglYvsN/Syoj639bHTBhatTEffnGjrGMrGhrgxI1551ZE4JwmzW2UN
U0yoViGzd46oBh0FeItjPOfz1/szuk69JHWKlItlI4BaszFGg3c1TG3WbSbDJbTPaGVpOdw3q8Lp
bFLHepfhV7RsrOSNAw3xn3cQ+CCMljUOrnVEX6IbW5+bvFGPE7Bg3yoUb4+pwLtB5zxV0I5As8js
EoT75dYwUjXq3TasznE6LvvaEt0+FcNWMHNjQpxbAl6SSYqw6+rrEgO3WBq9Pi8dGKQiEu7XAgD9
yehT+91ZEA+vBrqPxBw+0NprfUCAF++RWpwRtW4PRDTerhCpuZs1rBXvb48bmxCVe4oAiOSgHLKu
mUkMdZ8OlTgbSBqaINw9xTvMhui3qky3BuJxlPJauHKggXL5kaYpGVIEy8UZB8gUqYsRmpiibGXi
t0bxQDHzbsGAB4p7OUqez+bgdWjHoQSrfoyVRXfRdQTStrFs1/cE/EBIluAT5Z205vdUbYFw66T3
Zy9MI+fBmGaUnhO1i8bDrHgo6yWzI7bCmuvJEfTxguD6gJQRadfl5LDvpLs6V/25bb38PBAr0Oip
qiTbCDOud7p0ZsXQhwwcaPv66DZu17TFpPZnBLHFkSJ978Mpa3eQx7eqw7emRHxsOx7/Axchf8of
j2Kr2z2VcLsH5BCnx8HQJ7RWlC3uy80J2fK9hyzCQ7VaONhoDvDHaDjn2lh8UByQBijOWgZOBArc
7vsn6vrCJYezpPUS7hEo8axuo8Gw0rYBTHQe7LbM9mM0es7RaBWSB8vJ++RM+V33TnNeRJ/ePzKZ
Acx7uoE8knLT/rGYi2ljQyMW5SETRmnvSvRny5NZeeBY5hms01PT4QO31+1pKI/3h76OqWQZhQ1H
cwGll7WKg2Z2sesmWRMgPNH4TmksL1psIaS7qNHDQoP+U2MbzQ68X7ix3Nc7iJcTWUIOhgkNbs1i
aQzRiqnI2qBXhHlK65aXTU+2cM/X55015eaST5rM0Vf3yjRpdQeysw0yNfk6pAW+tUX95sbVv7bV
hg/3F/N6u8IokSBU6VNP7Wg1mJaYwJlUG1WgJkF6e4nmY0ZegYqHtoXz/002u8z15FgSF089EcbW
as9EiV6Gphkj0SOi1tmLGEzIHlXoXt1PdWJmEuoJZkBCepY9RozqEw2Iof8q/f+w/wRCqHW+GU9G
iHfm1HUIaAOtOybKSIN0iAzpnTmKAVxW6kQ/7q/T7wtv/ePBD1BQJkWhlr0612Okp6Mm6jpo83SJ
wZo2hfHJNBBQOOR56daJT7k9j3fjVOXOOYT5me7y1hjafSKmDFh1OhB4L/XcDkd8qKPokHVUTXJ/
igrNfazVxjDrzwXK0/qrGYN0OCmNm/60+DqLn8XcnjidkIHv0zzWNB+kU2o9A4TAxnGkmp1/1jGa
GPYR3F4kxcC7pRh/RHn9dn8dbu0XgnyLD6nSY1u7KLVDqQIuMTOYasBc1Dl/JVqwfKeu3x8DObL+
hn03UT9FqtUjjmZuYowAnINBFm+60RxOGAyPWGJGy+H+pK7PtYN6AXJpiHEyt3VNXbSex9sWlkHF
Q/wBdFCxz3Unf/ftQUgnW/oI25EvrYnXJCtt7bj4LveTmu/RGg0f9LrQNmrnNz4QFFa69pQvSV/W
omyFArjKinsRCCvO3xpNX9I9Gu7ZydKrKt8IvG8sHB1J2WWRDQnUxS5fgWHRSmPWYoGUqfsmIZTB
wCu/8XWu70MYT/KNIaWgt7uu04MiryxQJ02AjdL4gLDtsiDT3XZJoEaZ+Su0lV5s0PquFxFhSh4X
omIi4yvCHQxJhKBrnpg4T+NvU2OOCFQqXo+RN5HluPHJbkxQvipodiAVSEa42unGKASxo1SCA1Uy
+JlliwbcIArqx2g2YxPs+Uwr+/6evzVFlxY5IA+CoiuSta7Mnuiwpgnqsq4/QdwYvuSVK55S/Ds2
YoXrXQKpjjcG3gsVbq6Ny12Sm0WNt8fSBSZG2ZrfFJkLRa5p5ux4f07XA+GiCLEaYAVqVFcwIUXD
5K3AuxXOQ6f5k5GBPo2Md3O44W8T3FE8Igqh7rF6CdwiosBsmV2AXcyPyBInrZiex7qDb9Or7y/U
y7iYIJyKB6Hr+tIQ2OWqVqx0cMm6/K0HW30AGzxuJO7Xm4FRaFLTkEfGkRrj5RdC3wlIqir6YCyn
8hE9NMd3I3uSkMStXP3GN6JQypyIwznN6y6Vo2L8Q51gDMY6U3bAMzD5lmD8d+8EuuBc6AAnqEes
wVOTUtL7MKnvo3eGbQpeoR8VbVk2gqeruch2nryckDqRn2i1bClUJmeIAa9XeAI8d6r0sm8rd+My
uroeIKZyaIAJ0aaQBNPLj2PmiZfo/TgGmeFQP+k19YDHGA4mSp6cRszo/ftrd3M8dBdIKeiAGev4
WlUR9TJQiwmwH/O+UGEfD9U41b8GPc5OihbCmrk/4FVAzwSxTpOENRkgOqv7r1FyHAo8YwwsMZuH
JIofpiV5m0btRAr6UQv1p6Uwt8KL24NysnS2ohz8clXRmxdqvdh8O1V985xlR4Ox8dsaU5g4Tkrf
6dqPYzFuhJGanMtFGCnnStGA7AH0EJHA5bCYpqWt3lRT0ESA9wdN3S8D2M620LPHsFOUL5iiDN+m
skxAdhaN+cUWpvlrCq2X+2t+lTnyO8ga/7/CL6WeL39Hns4CbLY9BVFp2gjs9qL4rNBejnZdqJWS
4lQqn6Hlkn3cH/jW7kLc4zcxnyKhszoz2tRTHtK9Kej7YcaJy/4pAN82uEv6XRX9fX+wq3uNWXrE
jtScuD9J3C5nSc3dHvsEaceYMvzHHmcJcP2K/RaG1q93j0QuCoAKxir3zlo/dgw7PA8XlD8nfBvO
eOlAZeu1PJgG3T7cH+r61mEkFFJ4exBKpv50OakFudi8ziDPewDbX53eyX5kjbA2btAbS0cXlZIc
V7RUEF4tXazpGHuUqRpgl5p+KuvceSwKJfykD22xER9cD6WTeYK1hSJLH21d7STxzI2yVafATZ3x
kIbNuJ90GEZxUr2bMU3x9reADfkED/g6i6M8rTkT/KGgGsTw1cnD4ZVQL9kI6K4PF48p34jaDLqE
FNwvv1A9qkkismgOtEXMO1246UuUSNm3wVCOWp+A4gYCtfEY3VpFsJ5cpGBZKeSuwhL4fO48mcUc
JBHgRw8m0veBVfeVKlpe3rsD6QgivCg7+uCd1sWfKJubVoMDFyS0wB/yDswsAuHT/v4oNyfkEixI
LXUkMFarqPW/xXq0OUD++duM/N8BVBukV5xCNka6PlEgHlFJBZ5GnM3NfPm9Ej13nHg25iCbmgXn
LS/0jQ5W2P35XN98fBrQebijEuNfgX4XHGQn2yuXgJb316qrg47Op1/O4r8aLcP/ZTCOrkT9Mq01
r73JtcoNIaYFXu/OiF04i/PNBAIM3wmu6Nkj2NM3Ogk358dTKmOV3+7zl6so2ZR2OYxLMLlQ/Ha1
3Uw7oUJ1EZ7eAuUq5405Xm8QU6OZBWScj8Y+WX02RPDdeQbtEbhh2QQaOuHH3vMwHWu8eQPAdXMo
MGIAq1CzpNh/ObexxX/VXWYrkDT+E5nLfxgJTgduqGZjUtd7kUmh9uJIzoNsYlyO1FZzGLoCGUfd
UZJjUvYm2k1UWO/vxRvzkfABWSegVYe20eUoyVwOWm9WLgkurkdD0Sg/zALeEUaX1uv9oa63BYtG
9gfeyKVrttY2yvK+tYoSdbvatMCi9QXE8dwwooOGaxTOlJ7ycn/AGyuIaIT0N0YQjZbzKsJojMXD
psG0g0VJnQ/RAoahW8xxY7ffGsXl0uB2d35/r8sVtBqohZhIOYHRuSW3rFeWf6tZlm/c6jeGoVgq
N51cO/qql8MkjZsRjZpuMOdJdFD6HMNjetHv33TyopWia1SMQEdcjpKWXoeDZRYGWoJ5fVYI79AT
wm1suhtz4X6V3joU0Bln9WGqUoulJ55L6jfHv6xicT+qWZRtHNXbo7C5de49no3VARJp3GidlblY
IM/dByevvH2EDvbG579xgGQIAX6ExJky2+q1jaa0c+BkuoGKgBpyeEL7gCAp5qZTtiXs+vuhu8wZ
KK/xDFJ2UAku17JCdpnWSlQgDKGRCUXtE+KXficcICTgtXtX+547kKILX8Ubd0irPeuyQ+8Bi44U
Ac75a4y7nTJ/n91v6tzuivhDp8D/sItvsfIaivTB8TCuE8b0d6P8un8Ur88+gaO8NKkgkL6uX6He
idIeZ4WQbwGS0sjr5DzWerQzahMt8HDY8lS4/vaMx976XU3j+K9CBtJUZZhTGESV4U5YHpXVns7U
FqhH7tPL7wHInsIgdQUqaJSML08LNi8d9J0FqcC2HgIiMjoOCbx2H6az9wnsWXY2ukY8YYhXvpJl
jRtqcTdWlZE5rJReJTtrtcOBvVY2VgDRme5CHKCvgVEx1ot74rWEJynd0vm9psRRtbbYfzA2ZONm
LRittonuoAkXnTM3nqf/NBc74qeoBBW7szBa7E+ZRCw8LLw0yn6GqfnLsgoJbInN3D28e0sBC5d1
YLJH3v7V5JM+hWNd5fEZN1R1P5ijftZSBdYISrP4IHr7+8PJHbP61lyJdBrpv9N4XkMJGhTy6NzE
TQDnPjl0WmMG0zTqj55IxQPA0PTBtZfx+/1Brz8weuZQ70hWaIBQFr7cYJgMOmlne12AA2nDsU8Q
I4aI6CROgK0WSnZZtbRbjWtu4qu5koMZkiMjEWtXRklhLLWR6aIGUdu7yi5BLHvYNU07toffZISn
YaiWF1czhLMrRlWkb4vX9fbBhif4sRuoW6MGpeIdWsYYLWTcR3GYFdxAwFwoXtVwj7MEleodVLvC
ekmWOqz8PiLgedb0wWh8u4c3FIi2N7PPzZxXylup0Lqglz1ZvfTfrnBlw9i82Y9W0lf/5FMfOTQD
4jYio6v7otrHIazar7OOzzcuqQr1WCdvh+Kgjm7cYyuLEvfRgj31ooyd27xZSZxlB5wIHO9gi151
T/YklTyQE2h+NdB3k6OIICw+ZuEwpPxMByaZOngOdK9w0nFjNLRX6CDYJaJ4039JsrHvMSqsWlxz
hzTXsh34nqU66Umnqn8ppjYqD1q9LC2Spko9fNdNMsXMD6PcUw91G2baazp67vQcC/KIX1g6Z8gH
FNE8Zf+NRtjET3qLUsxjtPTIouZa3ow7PbGR6UiGPPqeZmmsnbJiKeKdmwvgSVRy7Ex9jNXKpWM6
pXM6MXaGgpNzmNw8MY5O5jh10A/OFH/N1CqKYoxS3QzPAmxRG8jkBE8+2Dtt/Oh5uc5R8KZM7KYh
gUHYUM3VT15aO84D0876ndGpSf0pXLpMlzKjZfvai1zxkKLQl/oBv6DwX6F0S/EKZT/610aTJD4k
KLhHH+pac8N6Z5QhXO+xzSH2532FlkVLoQppqL5qhT8kvaUeQprBmFJXnWGiiNKq6ktLkNt9A04S
aV9nasvJF9DC3RAY1twirITYNf7jfYUETJwWTn9IwIaKT0OeDX8vBhrSH3jDBm8XowoU7VM19xYa
uiNaV9jlhs2+zxHjOLRWmSYnjDb76XFGm8BC96Gc6yOfmj1m6Nx9D8ZSNfa+ySY7PmdOmo1HlbV3
cPtWCudvWtle9K+YtD7da6PlCegteQMHtFSL6qNok7jaL+4oigdRO232pMaq/hf29nb23Oh4MwdV
NwnYI22ME3cfI478LGIBbx+5mLzbVaGifRnM2W2ekhTlkV0+6oP1rPPZaQN2qDE8OXpqf0AfCtdp
gYln+xTR+9SOSAgOzpcZGl78kmD/nn9MPEAue7BBonsT0Vw8o8COWEnBQnWnytEi5RwPKVxvVFVs
7XvpNu7fGXIjaCoXSJw9KyowiWNMY2Q+ZY09o6miu6Gu+mVqFOPBMHk9taDHWNR4afomTr6NljJr
H62wRoQ0gwWIB2uNUF+i+HgizTpepFjRHCcPx3SfspQIz5ODaNRuSdDK/lApo3hNqFGFhh8aRfqh
zrT2aRqrAYHwAo/ek9N0hqX4LlS/N1r54VTBIcm9IfeRLOPK26OvFEdfSMCiBA/gJKu9vRkpTnts
cVdtK+lYqjBrJcrCowHKTH2ec25nPwyLPgxmauOvoOXdBFkqz/pOoI3KP4DHEd2heNDtHTxjhTpn
LFxvP1GvFPtJQUoLLZSimTmOWT9hi+JVKLI5My5hGr63GEK7FmbbnRidwMWm13sc1bj+14jZ5o8Z
6mPVD0EJzw0UAzfWN2vO0l96bCbpG7yfsHlstWn4B0aci28ywlGeP6q16u4UNxrM/WJFs3saePSV
czJhY/SselNkBLHg236xBvwOTkpqOIVfapGIX6PJojKH52cz7Rs0MQRCOUZnBmqG2z1QO6csPqg8
mDNeIKO1QGLpEjRR46obd2Md1cve6SfX/BgvyfgPGMrhdRi7Vn0eCjdzkWJDotEvk3Ie/rv/pN6I
YVC/l6VlNi2goTX4UKRs87haDFjzqXqAjzXtlcUsP+ANFAcG6qonNKRM/IWG5sNgCqRfXCTa7v+I
30joy2gCOoUFpp7LhVrQOpIHRdeIKjaNIOsivCOnJcqKA/EM3KlxwF945nPaj6Jvof+MBRnUN0MT
Tv1dK5T5E5dRKfZlsvRIfBhLgyU8juIZbtxCd8o0PmAXnRuOz8Es+7Prtj0yEiBh2l96xlkdp9Lt
j2HbDsoBJM2EETfkLfPIDvC+z8JoeNSdFDCXP/VtV+3qHum2YwOrQS9RtqKP1vj6ZOL07dvR4PxT
jFq4fDRpzY/vDfGkHiMcRwDfv30AVyGegmhesgxlci6RHDd2Cs9/43N+Y/c0dzXKZ7095Wpw/9tc
pQ4MKgl6QLJJhGnPXMZcEfC6BRWm5NxG2nBYFDycq4qb638YBdQcHD3o3FSJL0cR9Vwui2MkZyeP
xye3oZSZWa21MZeroBU0Btmi7A0AtSJVuBxlHDAbNJ3KJJDTLSIAODBYRev5k5Uq7Zmg1QvY61u+
R9crKEeVgEAsBGi6rlLiwaMugVaXGQiE4CrUg/Ba8SFaTBtlhFuzg+FImZsWJR0Q+ed/QA8zg5IR
nixWABCkHw68p33yZcD52NjpdTWDrzHybngchKF0G9nAVWCOkALqkUyRvIvjt5qiJVApYzciBbMk
//TF+NQ0w08vc/6L43DL9/D2WLIsA8MLCRD5539MU5SzVfc0n4MG3hoiSmHYnpJF9XCgMFAAoFL9
9t69yeQQUJPcClq/a8AVonCzpStMbiy6eudJv3OkB8XGHWje2CaSU4FtFHehJJhdzmtsEiesSt0L
Khtm7wHCl6n7pQ6wbGdZiNXtZnQZm0cLtc1871btwpuez1DyMNVSHkWS6PFDm1iRuY/z2Eqgz3k4
kh+sRUzDPnSacn40bZEgcZU6gxtY0gPN3ulhgaCakrdu8r3jaNpHHanKF8TfRmi/atQuO6IVo33R
kNXqXrxkisJTTYu4x1R+iNrAqrKkQ97QdrJ9AbaUiJnEDx0aHHCQRmwiV90BuSo6fk+uzOdaWyDd
5pNQ6gcrTNLlgHZe+FrbSj74Xu9NyXtreOC9JFAEsAAAGJBLl+uaxrGJNbyKfCiiR8nORh8ONj+S
mxtwhOvvxzjUHmS5EHDqGs0TTZreCx11dc1u08DrrPwRxbVqa5vway9eSjkbwACUPYmDUI2/nI1B
CgABAcEhJFqnhzx2k51p9FvnWb4kV6MgMSzruBTY1tbAomlicn72Ioik8lUg0nswk7D7XBlevHEn
Xy+bjDskN5VqrgSSXk5oYs061Nvic22U+YuuD2I6OgkqvBuPp/zMl1OCgqqjXoQOigq6S/6OP66N
2Rx7vRqV9LzQpcEvUYNssSdshEbcNuYy+w1cN1yyHKW3/Twrug3eqPwwl+P/puxLACKbgzbh5fiG
hdt32VDywxVw2qGci96xkzy4Rv/i5sPWe3r9AXE/pkKiElVRKVmXxyGFtmVfIuETCvFDU/PxWMIS
8hcLNPp7b0fpEklIQttdilGtXm47wiKYTi5Rfp5QaiuKf61yfDdsib8Zxi3FfvoTANlW74tjV4ne
JIpCUS8hrRkmAmgxvJvexii/q8m4rNgU0lY3RZ86rnDyOTpH5ZT/BE5QnScr39I4ut7wFPspBjke
OtSUQFajpOAsSNid6KxmOXXqsgq9IG7tLSfNGztA6pNzHdFeIqReDRPNTd9mcxGflTI2P1uLYQSY
bU1nd0j0/f0tcGsolLiovFINlMCIy62ddnm/lK0bn5EXHXcqLfYjQrbpM5Iz9cZu+71xL4+RK5nz
pjzIEKN+44j+OMaN0aLjqMGKHdPKHPa9Z9aD35Q1V25u9RS3gSs3+Y+m1FLN9jUNRUZ/yjuIg1Y8
o+a7WG6cP3WgDvJHsUSJdrSXEq55iQeMHhhjNsQbVekb35ufy2lEfZxrbp3bADSuuq7W0nNvUkN8
0KhLGw/90pB23v8M1wPJKAWAgw7Mhpdo9cVts1iaJovyc+O2FTlCkX2yvGTLwOr6HpPLT8eNNITG
yzofyDIT1w20GM59rkbPCEZKv+R2QNhWg1mLhmkoNm7uW/MCTYiUBjhZmiWrw29ioppioQppt1+Q
5UKCNzkkYWq+/5LxwF5KnDGbGLT7av2aFO9Z4/84O6/euHHv778iAerlVtNsuSR24rQbIW3VK0W1
V///yA/wIKMZWPAPu9jsVTikyMPDc74lcWD2U58PqP7dQitoNq6By7NCXwT6ypJS6ghXre7v1msc
rTJlFegjj+td644pkl9Sl08q+Nktn7bl5J2flkVVhRhD6urQ3tLPT2bmzJNMOrjBbjWZjzVshJlK
uVQK1EJaBBc10NT5r3goyhF030gpiniOtsG7N+by4OKNgJ30Amk6/xWOEgreDBTsHWFHvjXnyj0a
m8rnd4/CTQQ6ALzUkkUvK/9PZBirpClC2wpvmyjTHiCddD7OAsXG91uy8H9XdOk1IkkDcZ0LCTjC
akVDt1aLcIBBjrCFbE4evKrpJirUPvNRnJ2Hm9hFFtWvrBCv3rcnuCzTauhl51Co4XUAlWG1dVQ7
crBNc6DYOqmLTOyoUXPX9KFDjd+JWz/mstL8IZEqSTb91o3h18eQmVuQsaEIUgqAwLd6n4zu0E9F
UVRBV1TKrtOHcaerU7TRpb6yvkQwdQksrzi+5Vf88xV5HEdYqcxVkE9a/R2F5LLclZ3oD6PFMwZ9
Z203pYn9/b1LC+p5wQ6SmxFq1mIV44TQtKaVbQDV/G/aTvWzVhTjQV26wOHspCfAQcOuE7b76e2B
LxcVDUlQhGwpND7obZ1Pd1AxdEA9ow0Sw8P1B+LgY9NV+samXcfsZVo06TA3XMoQvJnPR6mVcXZK
sxYBTm7dbezSmJOdNhxTPR92k2mkp/fOyqBd5pHPgwBBwGc1K5kjXwYyvAyESnnd6noQ85RjN2Z1
eR4g4MKFWtJPZrYGZ6BR7bqx6jZBJLqw83WLIu6use2x2ju5tuvVm2Se2va2leqWk9brLXd+Fhf+
Oc1AnpRAp9aiOnVtpRIBkDYI5axH9/zfLyfKo6O5CMrvNXDZiICJZinutqUufDvzpvom7aLRDtK5
7rIdD2NN94Fi4EvBDHkApR4Ev4MyuXN69OxJ5g/zUoWOfPibfXwsJCo3j1pST//N3WT+JvvvKwr4
borObxSO6W1r5JazUy2FQi4CsK04tNiO5lDJtSQ8hWMjsW6IOvWlo0ZOcb0u0FYCq9mNPqLV1bBT
VDeM/BFrYmc3hIVh301h7oUP89DZ5ZGIOlk7YQ1T7hOkUnEj087SUIEvdZSd4X23n0fUuL1HL8R8
x0+kTmeva5P/DGN04r+VMXfzF0Mx4/QG3Fjd0KzDixLFtLj/VBdGWwajgij8vohqz7wbqlEN90YT
jeGtavYYCLh4Tff3tCKMlzH0WLeqoEKxR3rBoJOh5CjBKrVtfQPpWopgFGX/zRRG/Udv1MTat8hX
F7tMTNN0F+cuWO7U4pkblEDp3iuryA2EXxPpKQ49QLzWd5FdCS/SwoZqc+5NQZZhyWuLTntp5k69
xWug+ti0QCh8St5bxj3rBIMazWJ5yZjLwQDTe37WM6cifMupDUhrU5c1a6efem3XDVeDN/XzFhHn
MraQKSESR+WWxjx54fl4nUtn1w4bETRokdmnelCs9t6YCzvbJU1jf4rLTHYblc4rc0RYADFBLsHF
3nM1xwisFE52M+R4jasI2cbWVwxea5kxv1djjeVkdiAONUIaRKDVpauH1cSFDjk+t7gfln5Yc9Mg
pfS1qr0aFwYvk8e3g+eVBUVl2QKugzDkgpw/X9ACeus8U2sPYhUgIkhRKHc7K25L4xBGpvC4eitr
SwPgyoq+KtWwnojjQEg7H3SikarHwumD1MXG3U80NTyoXYeEUgbJbuNFdDlD+/UyYrssTsVrgRer
jF2eceMQkPfmTzyDMSSH+XCCCzd8lFm6lblcGW/RaoL4iYgra7vKP8NsRARN1+egN/Um8pMCIx9f
qnDW/TkueppGogi38KqXK4ovJrw+/iEnhdV1vqJ0ERWcf3o1GCy7eszHMj+VdhT/bInSGw+/a0Px
KEO7CTAOrKvV9a4LvTMxZ9AD9OSTH5UiRgTVaeAHrVXKjYTlcixnYc8uKiV0C8G6n08rbrReUqMx
gtkY5C1pjXYX91g5DQ5SY+89CKQrJD8UfMiOUHw5H8psJhRGkthGFiUPeTbI6b5s9ex51rv4gIxd
9+7xQJISyRYBg0WzcfXOrKYYHXNTsQNsTVJfiRHaKDL9WOv6MzgWsRHDXrUtz1OIJXfgTUSRbiGx
rV4S0hpiTQGiEqQ92ns7dAX6fJeHda48h30ejmCCQqFSr84ojI9ahE70aJpVdFJUXPS+xKNajUdq
v86vt5d9WdbV79JR1oG+QLGadtVq41KCyzRZojowdtgSFDjUHHXFiTaq5bRrLsehLE9TjPokTKS1
wCMKC4K7qovZtTHopmoRI7yxsUEwPskmFbQ2287GuaPEAbw7TSGgq72AajfR5bCb+ufgGPl8yOpa
OnvEEwz1qetcjBLj0h0+V3Pu6i+Zm+XGnr3V4P6iaqN1HOzcpc1Lh0LZ0T+y67taliGUhjEpmx/d
INT6ITfiMDoSo7JqH+md+xFP4NQ7hItR0otNJ/qerjCxQ0etXMW3AXHye/orFVZtCPQNd5lnNvkd
CUoVVEC56CeT+Cs7/Kjcl8IZxl88zsDSTDXt/H2mu4Pp0xRN7B3YjMjwMSPBxaMdDeuPyMPGvQE5
W4CdKucBZ4iohX7aurky72PsOvM/uYnBxJ8s6md528dGFu5pjBtmUISAAY+zjInhqkyL+W9V42f0
AQYj0OIYucbiaIClaH6JPC6Sk1SLgnsmJDijbR9iztVRkE+48iDn9Lc5XO8Il3e9TofIR5As7254
1Jv1PtUK84NTpbL7MCSe/dVwynY64jVOIz9DlEA5WqOH8EoMlsNFqqAO6UHaThjuW6OIn7DBK707
0Du48jQtGtg4G0Uj76/Z+UIFKq93OamOOPD4dIpbJ8yEiRPhUDWHUA6aet/lamgd4DcDPYtRoIDZ
4TQFNpmOMBy0Ipu4C4+lp4pHbPyQHwS6pmjHHrbWbzROlWHXkNGq93TcrQjqqId7VykmnHJUV5nn
gxLTJ9svziC/rKHRmpOq582XCbsdLyioQ37z4sxsePunenwyCi/XDjYWVO3LPEI72jg0r0+a1dkE
vr9UWW1wEhyb85AYaWOlazNPnjQxUJQp9KT6mWiL+7iF/PGf0UVh+RDh/PFbj9P+zkj4vA0uLfZ+
iuj27Awrq9xjL1Xv2cyMKKUxTFq8M3NT++JIhXJ0HaKHcuuWA4cFqZouPHlCm94r+UANCCwBKSOq
aBTc1kVEZ+rmyLKqKjCSogCsVLYfbEyoNh6IVyIMzVRroQlQswArfr5amgj7zG6jOuhMUMD23MaH
sG7ak1Fu0oquDcWElkf8UhtZv7Dzwomh6k51YE1DiTWVM36cM0374ym2u1EhuRKfnVe9KxLEpbS3
is9N2pJv2F4TtN5gPqBJoh3FUDk3770FaE8gwocuHmRcLtrztSOO9ZgB5k1gOmF5P7pVcUrIVd+d
uSyj8HnId5ea2rKs/1Z7FNMSk5E2QT0m04coahVglTkYQrRi9++fkEFlaalhEZeM1bIVUadYehy3
QS214uAWttiTEm6lYpcfhw4mTz4Dghm1zrVnr6egFJRpYxPMY+Vwa9Nr6UMz3sgdLhNaRnFdMjED
0XNgM+fLplCANFuRUDWicXmPYvF0mjSIk1Or93cxNd3T+9eOc0rNn64Cf67GCy1QFUDo2iC18d3K
q8g41Grfbszq2tqZCBUblrqQUNcbu5vyUoIaWL5Qkh4aWYDyrJ0tDNDlSV0MB9CIZ9upPAaWX/HP
luMqAbpepC13s7T3qiO9m9LT+p2cq3BjQpcFKoaiYkpYoHhKDDofyugMsp9k4DOB19oVffzV7dPT
PGiGr87qSEpSGtivac9vf61rM0SCkfrUQuFHQ+582C63szK09Za6WJruEDlVcajEm5W0dmsjXhuK
xhbPVYZbiL3nQyly7vERwM3UUiwc0RBxpj20d4px2L89p2s7fomry4sKFry1ChS2FyvmOBRtgPf1
g4OWFWC8RCKiWRREjHDrOXzRZuSxyNWBxi+89UVVeBX+ii5VEqEy3hBl6b2WdPmHyHXkjeLhEWxO
pbfPJWmmwqv56wAs/3GIK/w2caj9FkZdcZTgGnaRAQHOazLpW2GkbAToV8/i81yAdhXilEueDmJo
DWYbxajnSoo3YVh01Xz0rIyc1MtUL9nxTCwBq6ttGh6tBjS77zZtrOzb1vJeYjFMP905swc/VpzW
8tPBrIYD5W979J3IIzAmuoVYVslEbF9o8zD6I5T4zrfxjXxKOl6we2dIrRTVn66KNz71smfW8/KW
8j8wQIrHa69m0sOwUwHTBg16Tjs3HuShKzBlfPeGWsBWqBgh78meWtUEkthVnMqqRDCFerc3yjh5
bpDiwbShrb4jc8oT+v0DEnBcxsQxgsLO+VEBzDtbYnRFEOHgALwY48m0Hs0nHTfvv1oahhu54sXR
1F4NhqAdE0uJ2quY3fCqBJI09YHlQnz3Db0mdM8tdpQ7u3eMT2/P7lXU8+yrMcpS/0Ob75WBtTqg
VSVCu8EpFwVurVUfG9rPA1yCpvDAd5llrfnxMOnuLoFP7hw6u7GKX1g/Vmi0h5Ot3XKpjs7d1Lmp
dmjiNLO/9RUibv5UNQVaxsJucUVqNCec91UX9l4wxyHGdDwF7EQHRQGSv7nrRT7C1e3QzX7QWmXg
PRMNGqaJMpbeqS4KTd6SF3fxXkyRR2V9AiasfhzHOhS/Y4Un458SU0nvpTQqHkOmig7xvR7bmXwa
2s75Y2lR+YOS/NL/AiaP2lySZ/J7yr2Jn31jZJ6fY7UbHlI7dx5HECr5JyMx019QANzP5kIK+uhN
s2Xdy7nLx/t6pOz43ugP1wbsCg1X4NSco+V4/XO/jfBXwP30WtCAFTh4Xtf7eQKWDz3+LQ7Y5RZj
KDR/EUx51dlcbWlIUy4Gw7YWFGmefm5KRewp4cEykEaab2S9FxfAUkonQ0TtCf4ir5/zaUXjhDl1
2WmBMprWf97QxVA8O9f8hMZhfCq12tza0eswRPxZAOlI3y3avGvxDcXsFNB1sxEkhI/mME6zSA7z
LNKPIi609wrYE+1IRaAR8qijU7+uPZUJW6OphBVkSaTuUQt1/VbtY99Qx19vn1SwdZczYyHxr3G5
4VABXoU+Nx49D0HoOSCDVOKfejd6/ZOtTsN8oCgGJyOceiPeCa1rxKcWus3XGYHPPigS+EG7gQ0O
/4GqFkalMvHuRWn2VAtKV9Ttow5Sy3N9oZT9/FGDzzL7EZIg5RPmlkm1K8fGvm+o32eg8dEe3M/a
kNq+4mgThM05gyqRDR0GQVGCbIJfm1E9QkvJo/QI8GXK9oJFKY+EmEl/nqcqdvauNrnukzSbGvWG
rLMM+AqFC0y/zzGG7Thh4p7/K/PjqNjj+ETMD+ddLy24QWrTivB7bLjxD5QJaV9F8Wylx9DrB/Wk
I6Bu/yjUxDMAg3iV8ozvoWsdFMxeo6NlzUBXsaLMvF1Dxx7v4Bk/+fsqd+2fRS+LcDcMo5f56TxC
S7B4aP+ndrT1iBNlZ59wCSqHvZdYiXarGVHfASWYUnKIAgqAtk+dIk9xTusWsGpS60r4F5KDZvpJ
ZY32XpRoXB0LI00S7K+n+DPG6Jgpw2/z/muGWZkf8qrOH2tURZ/JYvADLuYpjw+5VJwfPdU/6H8h
ciX+YPW8TmS3dKiSOHF/Z7M6UTuR6Zz486TW+lGw9bHuDZX4N7pYYeE3YI9ws66SRPseKUNfHfQ4
l/YpbeXs7rwuUeNd5eY5ZGxsR2Bbj7b6lfSj8z7kOqKfD8Mks+ro5qlMb130gfKjGqPzjmU8D8XB
13tN2B+sWI+7g6mUHp7NCU8qmJ5TCi3k7eOwRsgsB48GH/8AKKNftq4RQDCvoSDaPDpqb+YicTsM
ho3YVcEA5KVNo4e3z4RrRacnp9HAhWHXN1O7hT18fX+eX6A0yykEopxGcYRb+zzAwXyjqwSlMtAs
abhPmKrH3k02k0vsTGmo9UkB/6HduXWfVCSfLRacVFCsHoHtKEoPXVqO/Qec193ilFtlWJwaRcVU
eZGkafc04azY7/W6RlLLK5XvRVhPBkXPPvOONaav/S53u+JrIvv+K5czrmeOFIW570svG3dqr6j6
U1PVjf7UFZnx045QNz4qU1xauyqvh+6GU2skD2bN9YOR/SQm1e/KUoK6rrQm3chtLj8aTVVVpwEB
IYU/VxePW/SoFLU5XsVV5mT+ZJWZ88mj6RjejpArZmx16Hjvk0JVMkzTWwRlfCkLq/v29ua5SFW5
XmF9A3QAbwexY5Vj1fD0osTsvGDEsWDXUeeio2tuybksf8v5ziC7f+Vao6cHFWd19Y0ernSVULyg
z3p9OgIfxSlyVrG4dYWV3RtmaRSHqA+Fs5GyXi4zT0gSVtK6hee9poaVNP/HtlSzu7bpe7ryybHT
HAG5trtl0BlzdVHuKzU5WXX39e2VfW3hnk96GZuaGRm6u4DHzo+DF4+uBFyY3aky7Kn46n3zW3HV
7NlOIyQeokQVL2mlJF/BE9T9zejGcb1TFLQmsC6qrPuJrul36AVeCVy4HPS9C5xXHBDaHIeHWKpd
cnz7F1/uBZoYiwbOAo0CdLvak4CfcwyK4/wOlVyJwXoznjLq8xvh6nIv8F7xaLUjLwvIbQ1/pWZh
zpHSFHezUMIx8OAxvmjUnJKjnaiYTVcHbxynj29P7TL3oubMEx/AC9R72ozn38KuO7Ue9DK7wyvA
OVSjrX9zjFIhDjbpF9Ouq/dqYWLlQ9/dgBC40BKNC6RbZhnJAD35TkOqpvZNIjQOrcoWn+7KJ3vV
D1lE0xda2CpV5iEcl5M7ZHe1hcjaJMHzVdG4BVa4/GRUuakgUEdAnYHk9Xz1vHxyoxmMwlKNn260
Opo+9MKpP05CiqcsT/pfltqNL+/9ZCwgzWDqToAFEWU/H5RGgCn1MCru3DxrT0kdaV9ddK9+e0qj
7au+1jbS88ulRKQOQWptwQTDN1ieCv+8OjqyJyFppt+B+Kr9ZKb4SZpZ7N6e1fK3nAeF81GWjfrP
KJlm0hsChHinJmb8wQbjjjQ6vugCzNeHt4e6oKQCP8T0lf8gHEeNdV0Bioe0y2Z7yu+GQrT/2an0
uFLjrrbor80yu2mxiw+Pdk2H6jCnZtwcbFskyicKS5m7C0udjVQm3ohfU14ARS8ip3+x7Lr+kXRe
/peQbiAfMdEONIQp2kOpymYCxIZkwCP1swEoTa8p7W7KGxn5nTCLfFeUYeQAbqO3tK80RRgHPLar
n0otZ/Ek+yGNfkc4qId+qOTyBSO0MX2kaL/pknfxHSgsWouEH3V0dKcvtEa0wQRCFsdBS0qyt2J0
L4Rs9UNd2+l7P/nrUK8Oh7BZ6Hmdf3J6vwV+a1EcCDtxUFk1yT/D+GdB/nx6+4tfPIuWkbjMQU3R
CqM6fD5Sllip6VUQJgQORz5Y3vir7UTWjZnq2n5sJgkZZBju3MlrN+LrxeF5HZkyPiIjZBH2ao4F
mvXuULOco9W5N5ww9dSB8924za+NQsMAESucKZb24fn8sMyDcjoXyq0bNd1j7Y79Q1ilznuvQeZC
cR0B4OU25N/zUWbwjwroY+UWvenksanG+i7vrC1U1pW5WHQIiDPLLQjg7XwUKFSkx5lE6QfbAOeU
VE39UQfPY9+8vScuYjfAXDjxtKg0WmpwnM7HQTtjQJEjjQLFVvsfSO+733E26PA0kOPkfBqqQvSn
2crCrXv+ygkDZcOYMC75Y40v5UW6kHpCBQJeu8DMkrjGZr5oKQm0npdsBLtry6lTlCS35DDzWF1N
M+MdO4IyDUTneP2RVple7a3KJuS8vZ7XBqK4gVwbCkUqEeR8oDrM4iIPQwbyMNNG+ETc0GpOX94/
CsXjV47KUk5ZTQe6J4rBxRAF0lH+eo2eHjI93GIiXQkX9Cz//yDu6jgR32Hggc4lXNjT98ITFNqs
UPY30J7jn03SGbtGszNCpMlL/v0TXEBWJBSQJy+6zSqdiV66FZDhWnhHhxvRb3AH33hlXdv8BAzo
FKgYwYpZBcQIaY++ids40JxJHKu+kvumfraaR3TrzWNOIrwxrSub3kaBcKGcYvQCY+V8d9BewvDS
UpNAD03zp2e0+K6Ooz3rBxoc05YhxJUPSD5L2XrBqVOPX/bqP8lEO0YQszw3CaaEytcwI/2BD2a9
73OP/o2aajchZdsvaRqn0cZErxwDghY6sXi9gP6/4OaVSiO0DK0uSA7DDSoOPF2sKto41VeWEzsn
Ek563rAX1i38BhnGLk0gnkGs1E6qNf42AI4d6jZx3z8foHpIxEKIoZSyBlo0sSYHOTlpMHqyeczq
Uv0BHindCMavP/gs/cPHeaH9Lc1vQFvre3LsiJVTlaawmRwFPwj4ZkN8ENbS2RhdB6UkYjiNrzky
FCva9Z0yjWROwN7pfY7KiMd5M4i91G1Kb3M8ILtppC6FJR1dMXXfmrWn3VV13HX7UHZ0gFRwP18q
1yv/k0XTQ7nxEvNlBhxlPqStkpj+jA3x3O6iPrXsT3DZyQKLrLf0o+1ZbXdjF0befCyz2fgaRyqw
/rfDwMW7jAsWDgIQaBoMWAas0mFg/dzE0YDFKn6kaOWIaS/wGfQnRX1MZLHFL7zcT6QemC+RPFCP
gBt+fmDqmI5JiqxKIEq4AmqKLg2mhrkPZ38LF3J5QBgKtTW6ijgw8eY8HwoiY9i0NSyrHq3WY2vl
0amuyj9vL99lfKN54aHoAM6RvbsWYG3Nyg5zBRXUqXCTg+kN4vugu/l9VVTaHh3Y4TGL+y3lx1cz
p/NNzP6lvLcgA7gI1yTjzsymhroGXAeR5bbtZ4MSiUd9gafcKkkp0tjPzMHzHrVRj4uPKGTVJlBD
S6CgUKpqGH/GqbRXvyipns3fy6pXHtpsLnV/ZPcmO8rd7WfT7Kf7aoRbCFnKRbErEmUp/KEOdZSN
zBK2n1qJ7FtWIXPrCxSJ+1McKcXW0/cyxELrX2QEqI6BJFoXDup2IEm02zaweqe2/NiturtJj9Un
GXXTF7Wv5anr0nm4K+JJGBvh4hJgSybK0cBwjpqFRuw430Sank25kfa0eE3E2PaDYwraRcas2M91
6snsRSZ5Le6brHGrZ5Z+im41mZV/AXTHxle7EZO+UxNKsM9v77vLzb04fUExJ/+herlOTzwyVq9z
RRFIg3qNPon5g4auw39vj3J5WmGVeSCnaTjTOVtblyROn4DfgsvpTED4/RrIaLIbIx61N9BP5y2v
istYtGAz0JqGo7sw91aLjd6Lbswhhwnr4Lo8mK5Cu8cCPlvv5tgev1qZYf1+e4ZXh+Sz2mwuotIa
c+fWeTt6aEAHLa5eu25Q7UMj3P5YlbV7aNJsy/zo6niLRBHYIS7VNUnQxiqhQA6MoDQOYX1Mhzj8
omdl8UTjlysmaWmjbFysV4akdoN3O8x6DtA6yaxaVeOdk9QBCGlxo8Rtu9ONNr7BTr3dZ4jubOTn
VzYNDHU0dcgbQL+utVIQMqtF48Z1YE5Ze9S0fHoYsta5EwjZbR3P5SV4HggXMivBnaNAcrn2LaYz
Z46qLUEY6hEIk1RakwOrwLVfJsRTZZCK2v3YmUP1EVg+PY+sYNvurK4zi2NiGGgsWo7oJozvxFAe
3t5al1cDa0BnCMQR5QBofuehoxAiyyi1loHbFBJZXuMgirT5S4Gr2I0txZi9HES9kW9fW/x/B13i
xj8JKcqwYu5CWHAq3lZHkRfeXisjlDdVrfofvjPJp/uqpEqJcPkp/ww1IaxvwJWB6m6W2rHkvgh0
tZB77NO3dE9eS9Lr70xOTzGXugp0h/W0aHaBbtHKIERdPfEdVUE2MjLC4ZHzy+K2WO5Uvi698L+p
r9zxXp+n6Dv1S7P1wzxP36uF7C2KGHT6SGCWls06WVXiwWu0EJp/jVakr3RU0eYuea8fMqOAEloE
7WCKg9VcZTCdYgwxcuFlMIsMo1HLFIA1neb09j69smVIIdRleUlgiILn39EezFkZlAYcdSSUG3Su
ZwJfOQcyJO6+PdSVW2upSJBSkrOopJ3nQ9EVnvvYtKF/09YHplBjyV3n1julApZlg81LXQeduwXB
eD4K5CghULFAsGBoEOFXauNRzpnYvz0XWHT8PatNSXGclhbIFdrd6/p44fVOCCR4CDCnyufvCRD3
+YcB3UHcG0VU5tVuVri+v+UiUwo6vkndiIPbz3q/KycsQT+ps4aBGqY2Y3+wk7hV6LRiNHnbDsqk
/1dktfEFEECVnqi24TCvp5mq7QxpNdFuTmPjs2rmvFoESBL3gcd8ipqrPTaae2itBjBRh6eCfROX
o9betRZve5+CSSlQ5CJd+WAr7VwlvpVqiRP5ogHumfqiTJX4NDl6pO3zCW3VfeX2ZgWRpcxn3+mt
NgcHKLqu/6FW/eTcSKsryiBRcjXZ6Shm1yfTGnpCbNh3EjJe3BS7qY/AQIQ5kNW617X4uS8Lpzp0
JJKeb2jCih417ia5K9N0yp+jCIhW6fdjoid+qupjf0Rb1u7xDgnN8qZscsf+Xdb6JGGNuVN9i4Jm
aT4XiI2BlqbR6/xOLTWyAyet1OIADyMJ/zDb1toZwg1t8CKhoVKBL3uEthPpIRk2I5V7rPlaD+YU
ieib29j193CYBUXprEGEtKVs3pywTR1+TJR2673lSdv0x6HFn9xJTKW5iU1FJk/OhJIrko74Qba+
gSVffkIOUv8a9SMsa99O6nSSe4RzO/0PNGKiFrpsSLKKPnc+Szl7Fpq7LRiWskUfJUtK/OjcQjp4
YcS2wIEd+7e8eJg73uynUA0L3deqeWyORqg2yj6TYeJ8GQfudn+wDTE/gf1sHFYKAacdaM5J+94Y
VHH93rSSH7ORlDrkoN6sD0jwuM7XSS/lc67m6Mt0WSvmB0+NRX7q0P4YD7ivclP6jmzhTvtj06Xd
bRpVSnczanWPtLPjEamge7Lp/Bo4QeEb5HLDEas7/c9g2HP05e1TeCWiLGIElFWXFtVFF99k2xZl
ptRcDCkK/WLuUXqOqsbbSKKuBEnGAUu6oL2p669iioeSbok9ZRPkYwYjGvluJJInCVnIp0ZSbyFL
r0yLriUvZFh9gErWjx4IJ4OOD2ITQFVr9mrchC86jJwNDu2F7y6RkqocZR0SRBz21mh5sw7tMbaR
rQSu4YVP4GO678DLteccYFv3M6IjN38gky3mm6kucXysUq9hy/aldK3b2kit7GGa3LTZeTUN5aDl
Nux2SufoX5Hx08VjNw1TuotavHL3dmIWDY+hMPybRH2OOnmjGOlnq5vV+AM73uge0nm25W2bANj0
R6uHiKoqHZqoCAW4yb6Co1Dcvr1/ljLuKoYvVtDLDkL+4UJ0Uus0r7XNCfC5WeuLUjgSUGnk0hK0
AKIrmYoYbGGDP1JjAxqbpdh/3v4Br59y/QuoH8CK4NUD9nW1syyIEdPiOhAg62Bb+3H26g+hUNLC
z9sQ12UZZ566m/TaundtJZ3vZDnX7d7oJ13zq6ygOei4Smvw+I7KdGcrXSgPhZkKe4dKXROfZNgm
P2Qzzh8K4OZb6kBXLkHbQHeXWx1hRAA155dtruKMNfRk+yOYI7+p+n2FpNguEu092a61katcyalp
1rBtIaxojLvKVTLUeTXEllGmcubWt9jV+xoN+5nWjTnPdxykjbba8uRcfx0yPLDPQLwoWi3T/yfJ
5XUQV4nMiC/ZpD7ohizhKooOmfu8ucFtTA2mbHZBxnX2xs68EgKw9UFyBYME2sfrtpHS2xFidXnN
VKk35qgp7puw2+LLXI1rkGVotdGKvUSMlcaIknhYB0ZV9jtF4BE5l62yd9V03Aih1yaE1wWFecyK
KMyvllJIM6L+z1CRGw6Nb6Shdiozs9/4Ylc2JG9BhEtQGjIoyK0aNyNUXBTbrDqQcfgAQaP8Jk33
r4Gm2a05ZtH+7eN7OSnIMRQPdL4RT+x1ycJN6xQFPkfwnm/z2xys6sOoi2kjb76c09JloDwOiokG
25q50kQmwDxUV4JyzMJfi0w5EBo7rx+10AzVnRF68sfb87qMi8vp4pjBfaT0ta5r9hoq4UM2ykDt
i2Y8SLORw03Z9oV56LM8inzwAk5zUzkOIdISriF3mSLD8PPbP+PyvFOmZ848S4BFWWuH3lbVJzVS
2y7oyxQ30Vw1H0EX6ztqca/qdMn3OLSnjZN3bbUXgTWueQrH6D2cn/nI0/swkloHeWRIp6BJVQlO
zUuVyMevdYhuQJDWW8bHrxnEeaRZ2PILZR7PKxDjq3JBA4xJZpBoAm7SWHn2EtkqLwhSSPkRIlEf
fa68OZ6AoJXUqGAk424/a1JRO+gtYDJ3uWbKmSpDUf8A+Oyl3xK9BbDc4u4afRxkZ7snnpPmDzXs
ogTWDkXhl8TsFW9vDXU+PirhlLQb9ZkrpwP0HXLYnDPSmbUMSdgo3tzjWxG4FtYW9pDPH0uqFxtn
8DJGL6Um0PWAo9gpr9Xyf2J0B0UbxyApg4an174kY2h2IYlP76vCSL5axZgfI4Se7mTsZO9vozI4
j0Dc3qiuIcVwvll6e+jkqAgZzADhTyVFH9920JB6+xxcWUi6p0AigK/w5lxfQ3Oi0CqKGcXOFTMw
Rq34qtbS3MgHLy+DpZS+KNui8rWwq8/n4o5eVJWxxUKW6fTFsPvxgdehfmNU+EP8DxOyOV6vcBke
7OdDxcSKQRemDHr4psgaQDhrjFw//g+jUIJcSp/waNelSIGiXVwYcR+Qhvb7qDYG1GurrUrA1Y8D
lhIcL9hv6jXnc9HZfHoa132A/LZ3TLVJnPAamL+/PZdrH2dp0rncbACMLmAPrdamcef2wVy04qnr
9YQ726lAj1nKRgHlcijKTTDa6AeC/4OVeT6hUFaOmNOB4C+18rYw3ex3KHQoE7TvNm7rq0OBDsZr
auk0rpV/YZdGvSfARfEs+OPQAvZjq6E20CtbDqGXXwnOJ6W01x0HxHb1lQBOTV1lJotgEMock1Ll
vodGyeHtr3R5d/w/5BeAchLiC1GCSB/DFA+VIZBSl/O+oLFygmdRqU9JxKflndSY6f7tMS8vSTJq
GNVLB3eBOq/uq//j7EyW5LaVNfxEjOA8bFlTN0stqTVY0tkgLOmY8zzz6e8HLW64WIxi9LEdthcO
owACiUTmP4C3h3SQMabbtvbH2R5mvy9qaZyip4Ft2PFZccu9o7UxUVBTKAahIk5Gt+6j4+KBmgcM
/0A1OuCMEaK9Ga4er5Fr1+9Eqe/5G25sFJ7D6NJK0UykiFeTtJ0ZQsfgjoHSw2DpbbyVPFGG56QZ
vDffWry8eRnz4Kd8T0S83f4pqiMQrfIpaF29fILDMD3DIN3D/mwtIFQNm647WkHqukppmQP8hzSa
grrs7BK/kBT3nLLX4zmIdaf/mi+Z/naMheS+UcmEbkcyue6+FwPtXjupEXBOQdgK2JSI1qSZme5c
V1sfC/ANxxqdJya3+liTWSbo13dTIIyyCdLQ1i+FgZY9ikH1zubfWEayJsokphStouF0+7HsmYaH
qDw1aCvNeormIT1GrVsdYoLjeTCKfme8jalRByI0gi8H8b1u4PVWqdoNQp+Bis/CPzMuWEgICqu4
8gCwdu7jrbkhkWWZkldEaV7+ln8lNm3ZhjW7QgumulROboF3d25m+YdyQUG/FrsiyfeBhAYAFS4Q
YbD69DXYJ4uyrlZy2mZ66lrvVWqeR41843uR5uWzAHT6KZvRD3ocve7jsmyG4q7AW9eU8uy3kywn
sG/YQY0BSbd60hJV8UM8LM5vHoUHvIS9kkeTK65AmNBfkiXNMao166WZn+gOIT2BYEg9vPmVCxoE
BTDGABBCMfZ2Op2Ns0becKwbo4cDptni46IozVtVaUBJsWo0/mksqjRbb0fBl8tMcozSgsolp+EF
bx4FQs1+WZpvFWbnTgHCTpkQXDEExnUORU1Ki+AZT0EHfN2HFVngO6NlB8eOqv9h7cB4uIRfqdS9
7uZmJRXoqVOnYIFd7vdCSdGCcPauy/sTLGu4DELiTkK9RggWraot7YyKPdtdwd9y1HwlHqaLjYPE
6fGu2xoKtj50dnIPCtSrXTe6VmY6Vb0ElePS9SXziHof8saYXgbwj7/fPJoJVAMtYClnCVXkdlN4
OvZhLJdKrcpDamy282M7ju4Zu8a3yqmzKYBVoRBPuAAfsiaIt1Vat2M6qkHThN5RxzbygLpV+fbl
A7jMGeKe5GW1Bt90iEVPFbY8QByL6kCfHW3cXCwXI1X25B3vohC9XN4HspLDa0FfM7V1A1II3mVO
4FKm/jlNcXesxjj99PgL3Y8CC4TQCqqYC59r//YLhaOZRlWDQmYztc2Fuv/y4nYV7MPHw9xtOwNH
OkIpdGYJ/l4n1WOfudmopJQSJJ4ljz28QY0akxxr3tsId1cUR8nh5U0jnH8DJXU7o97Ip2awvCHo
k1Z8sYe0P3bZol1mNevObVvugenvp8bRRV6U5ju4JzRjbseD24/8RKaNAQ1m5cmY9cQf+yo6T1q7
c5q2ZsZ7hGeJ1NXmXN2ONNfQAFNLHYMEM+oTLS3ahPFUniutrL6ZUbn3Iv5TKbgpAMmoRLIkpedp
x6+n5vTqEjoUewPRReEhgg1+dXKE6vpSlO9csF4/0n62rmjaebCqde9CJ3S8LEDmgkTHQ3A2CvOd
oc57p/AuK2CVccpA0VLjW1vOqjAVxU5f9oYyBZlTzv5iGstxKrvyfVTl46FBce2zk3Z77Nx76hSV
MG5QA/wQriD0Zm6Xf6qsuoYMpgc9tXnvk0j6Of+SGVBzP5clFKgfobuY2Rlktam/ULeYUXjpare9
jhH6z6dWdJbAgqchqfYaU/vgIUZnHsBbmQvd7BxP2VGvQvGro9zq+lQ5M+W/thJaWYql6KRCpc+T
vDlEYxt7T12cuvWpxyO4eNdjzOJ9m0VZJUdy4LL1ee5lys8K6erIj2tO2xGFnyj0cZyYjeFYU50S
h5IiafPWkgCrA14DfJ48CXcUKmrs+UA6YwQuEqAq4AGd91CMdfBkFEm7E1TutwGDgQSHsMVrnWfL
7QcRmdMa6eJIrWvP/tvo3Dr8VDejWRz10DKKS2NaIgvoWs57RJ27+h7T5J0EkoMMhPLXKsWvrcIL
kxk7jaRxTd/w0vYJp1ygbH3fvLQ9GpgHq67aU5na4tPjSHofsJkoOFue1nC6mPrtpBECzifXrIyg
RDLkAGt2eM7tct4hPt6HGkZBLQo3FHD2jHY7il4tU6aL2AyiUJ8T3yvttPlCxbPyGA2eOtI1+Tjt
pJAb3xMPJEC/mHtQrFiXFC0FPdJ5ZFCegnN/WGw0v2g2KoV5qPRJ6Q4ZYjYhqD3iz/PjVb2fL9Eb
s3NKS3+8PFYftALMslijaQbgtWzj2JRJOdPhxFfgFBVRLnyzCevm+HjQ+5sDSJBkHFIklu4/q0/p
uT3ADGjg4Jo897kNTYaB0/+c5O6eMuX9hpVddd4zvLRNUPqrS8qwprip6WagsInrsaGLD3VWfR0X
NPzNIfraKjg5l4O5s4vu9ypldqn+QALIM27tpi4lPMbEAPcy20A9EjyOjkMft28FGFIQAS8gNTGl
SNCaz4+nmQprDYmJ0XHbw1QZ4aUzQ8uvkCrd+WL3/H1eUaQx2EL9SWrXMPfW1EG/VY0b5GqY1/90
M++DQwrkCsgKvW7nAvhZiHMe5rFzFE1oaGic045Ak8XKrcuUhH31YhtCx4u8p8ryVBiCTJUo3pYZ
0ioVFmCd1RTpHvVA7qXbq1xWdoiXVJCAMa+7Z1PiRVleF14AzqudglQdLbgVsEPTYzbaWnwt3Epr
Djjm4mXjKhhPndq+CL8+3vH3G4KIiTAqCkSSr7n+VCMCRw6ULhEkatn/FaYVGn4wUr48HuUeIi+R
iYAg6SGz5bmsb6OX5o5CQrRFgKwshwroGJbblpXhTJQPlEOf8I9AEDe1JPxjLPCt/Oj2Buo9Mwiv
4Vnpm+FZb1JlrzK0MX2Xci92TBbgPLgSt7+rzPH9WJB3CPI5BJHAm9mr/LHOxzeDdSQHQ0obgESW
5fLVce/mMg4rbHWvSMKmB21q+4tSI/TyeJ3vgiZnAN6SRFpQmqHCcDudcMxKrEoqCgu0gj94ddQ+
VRCY32tO3l1xu+/2TBnuohgDok0CsopOEO+J1bTIc5WlUChHmmPvvUQdnj4XVKuq0p/jDrXr0inS
f8xmmdEBYnPtxJm7r0dLHcg6Nz7fTzL6bqeLonAqlBJ8BWbvpN8FXVk0Wry02ElrNpaVm4i8VkrB
IFS7unvLIk/prmbU87poUc6ZborW15OhfEFvLjLOlhFNe/fDPZwZiVKEumix/+nmreuw6IVi2T2j
6z+NyTQcmiKp01MxRN6rq02O5rtuH/6T4bkHTA/M3RFYZOX6WFAn3yL68eL4eGttrLVkfuH469K/
wmbudq3TtoqcnEwzMOwWDoI1RM8isqqnx6PI/XITFJk0mqwSaUwMxl7udpRJGeBhtoUWtKJNn7oK
8Y8mFl6gsf12Ns/G1qWoLlkroHK5Q1ZHXxRLm9Op14JxUodjbCcOYioWktTKlB/MwjGOQlPnD40d
7hHktyYJShA2KOwOhl5lGYk9GqHXNEjMIav0Aux3/iBZaL8Kexzeet9DiOKxSDoD2EUqxtyuZ97N
LQhfTQsaMKxP4AecJz0rsh0C6MbeoLNOl4jysySyr4pKCpIpNc8YzkdSVZe40X9arTB2NuDG92LX
EWdk/YUG3ep7xW3olLHCYy+0B/0Utnp1BdkK9s3o7NafU935nOEYdCrCdtoJq5tDkwJLDQBpVLDa
+9jO5IowQl0CvLKPVY6ku53m2telt4dvKu5ImBt5AuSwvad8uBF58H+SmjEgr6iAr86DaKwuHsWi
BYUwh5cwbqPz0HXxDwSo8XZd6re6BnI784wHaUEVHKri2k8IEJimSd16lPkd7TVX6v6oLnWC8+IA
VvDxWd/aNbIKzo6hI4lcxO3erLtQpfSKm0iIackxydPoXEZkP49H+aMIswop1OsM6qvwA7nlV1dU
OwsbKLOpB7YorxMiKlmlPBuR8k5Vw6+5Yp3UwflvbZgf+8j7W2tcH4OMU28Z0FsL3TlE9h4+cWve
4MCoI9Kp5FW1/kHahDtakeh0bLriYHciveZQeZ8ez3sjyHAtysIIL3HKfKtUQKmSqF+qGlnJJM8/
92mYBmESW6elWfbgLVubVFLxQM2z0HcubKpa93XiMJQKi/8nFaohMKLF/ioikTynwuve+jSkkweM
h2SS+EnIWR3HTCiqubipGbR5n3+gQJ8ePRQID6WiirNq187bg6gsblHWQmcU+vkqXmtJo4VY2+kB
zs0L7q+GfoxV880CNMwKgAgoJRqGvH1XH6yx+yWG80ChxlFalE215Ljo6CKj6bQncr2xAxGnB6eu
8pc877cnr9INAc0Mb52oLepPoxOGT5U7ljtRU5OXy+rk0dQA0UXM5H1219kY6tHMQtUIwqXzLvQj
BOTJQnyY83kofOCCXYP8jRH5Sgl/Ix16cRp1fDgeH4SN3ckBIJ/gxiV6rVXtloaaaVmirZlNPIWo
lLYiUGBxAPMZPZxJzWRPjn1reVHENYk5aJbfdcOm2Wi0EolRUIFiPlqJqx+KqlvOj+clk9v16oJV
kUVu3m536uuD01SJoYdmYFnjb7tSvtSz9UJP4pXr/rMbz6+Ph/vzHl2N9wfFwUMGsDOPudtN4+S5
bsxhZYFFQK7yguDUED/zflrGY0cxIzpmS4LWvDOl1TMvt1C9jCG+fYd0aarilxUluf2suH3zWoWD
ZX4GcBe7RzENsXLQKsVwL44yOh86OE8yi40n3CYKO9ODTlEz/T9DliBURLLcxy/tHKcenouG98Wy
l7k6VFFG5tTi/No9i0VX08sctRb0AGVw8yd4/0PnQ12Ph+9GPZv437SDohDnxVIeo6k1v1djlrmn
SVc792g0iglsEkYTbFjEx92j3vA08BMFlVjfdCIdja3JEX/x5btfWp5N4TGt8yQ6GSJBnZHEFjWt
saJudc5A3GT+LNL8s+sI/fdMDXo8DLo558cJgxqeDqpQvtsV9NQPllqF+ksZ5W2gh05VHPrabP6K
ZiGqgxGpveuj2WtkTzXvlB+VolKRsLvcjPyZOAn/SVPS35k6DOlljCf91yDgjB1gDDUegWtEfTXP
vfQ/YebB8qz1PFePWLD1zs5x29j8Nhh/khWpa3xX16Jni7VNjpxxN4AsLSoH4M9oL8fHu3FrFMlJ
YY2pid4lg2VBdd8b2fyholu+OkOLVsx5TydmaxRuajIv3uw8TFYheQA+4SxAiYKm7aOjMUzOaRLD
nrfB1ijgDnlUkV1KEZXbgzVys3iuIpiLpQ5fFjUdv+dDGp4er9gfrdL1+ZXsEWwG+Sx38WKivNjg
MURtszCRV55lc+yl5JVC4RohE/2I5xnAmNaOSGWXHhXLY4LX4W8MNFvjqCVO1n51Kr3/rVKjSfZ+
3cZdAT+SqCn7uCogndtFiOYSSJUAt2qjTfutsBrt05wojoPaiGXgZ5q0qi+Fin7OzZie6cnNAa2G
vYf+1qdAAg4cvdQVu6MQd3ZOLoPYbaA3ufYe8n30H7QGrJ1ywkZqRm8SRTu0IihcrFHci2sqlExI
AAk7v+ZEhJeBs3/I+qHfWdaN+SCgQsUJbohExa0yF0gHAExqoQfRNEJIswr3kCtOu3MTbY3ichI5
J5B7OCy3326wrLQg4OpB3GvgCHO4b2NJuHq8gTfuO2Ct/z/KPbhvRPm3GfUgL8fhpUpz+zMMM93P
x3i5anVbfcmGcu/RuTk1E+oV+ZJHBrF6o/RhuuRRmzO10u19pfWmp7pwrJ0F3NgQAEGBismMgaLH
Ks6EStSZejkZQSIs/TiG3ndVnY1jXKbRziLKY7QKAqhNUhBwbF7q7L7bT4VLW2I3ANdgiwPGVOrM
nk/d7KbteWiL9INdK5+LaGmuSSPMb4+/38ZSMjSzY8ezR9a7xHB5zGZ0AYOGB/QpI4SfsEvYK0je
U+VkcYDJIdRBBkZN8naGtTInU+llZpCFzUdhaf8MuatAk+vPrmL99OL4mCjfnFp5TzD8vNAORclG
f3VBi/gkWUcasKUf9uOnuJ1fu8ZeDtqyd/63VoILEjQESgWS1Xf7Ew1aIY4+sxK0s/Amnhf3HCb4
qT1e760CIvV8/leWFMxiFrfDkDPSfvJ6MxDQ6QELmGWNfvGwmB/iEWPoM7KeYf8ut8cie9GXlNqp
piNkczbpNWokQ6mz93DbmjjPJ4gQRHog6jJV/xdWEWw9MsmwOIO8x/gZF4/8pCbunhjQ5ihSfpIq
Iv6Aa7jJRCWqY35mUFtTdy71wTzHQ938D9uZQj5gSEQueffKcPWvucTLOEeoRpiUZ7PhVKt2cbEx
d985r/eRATKHRNgD1WE+66fuONT0kMrKDMxeDc+DC6/Wi7XuXJXd25dNDgW0hFIorYo1o2lGJj8z
2pIbWA0tSPVNPH53ol0uzNaMQOeA1aK6LUmat+s2DFkfKwaxzrDMBJWOhIpMmFoe+asod94sW2NB
JKRFAGZGo/ZzOxYkU/DnNvsNJe/w3VQb7cEcXSWYm9LbOW33txN5IvmbSyfSpEy+Omx9j2r/pFhW
UI74r1uhWX4ozK64AFByf8agqP166NSdPfin8nAbzhkVGgZqSNQM6CTfTjDOu0JzWtUideRl9mGh
RP/fJPaKyj6WUYULec3DIeJ9plevOiINy0lkTft9BCY8HOZWHxpfxTnnVaAOkYDyHkcUATB3gKU4
SEYzj6i+OltV2X8UXlT+nTRIRxx608yWQwpLaPGN3Atfm7KMX63I0r5SRG0aX28T8aXq8fb0dWVI
lMtOZJOLuZ42Pgp8V/ggspW9mjbSFLHVenYA71v49HGNp4a4f0gFEcXsNB5kif2pHRLjKRPY+eBZ
gTXGFMf5O4zzyuPjn3Mfb/gVZAjycgM2vE7nFLwv7b6YbNxpmvCIP6kDs2x2d95VWxuMnBHKAY1z
zVuXMfUex5C00e3AjJXpxzTq7QFnjPxJtHEcLFCL/WGovB2G58bU6K7RGIYSAPxj3akYNL03rD5G
LqkNf2jYgLw2Q2F/f7x+G1c2wRpiMXhHmaSuoYhWO5ju0g4iKMLQan6ojqJDs/eQn0/8zMEWYJkG
BOzCMHb1C1e2GQZNhuGtjyhu1raHOtfT2PdCesxfsFEvP7plrafPTiKyEVK+bSVBHC9FGCR9kTk+
8ou5sbMlNyINVwBVEXioXDlrFMI0jQV/hA6ShWN5RHoOT5IOjlKJjsbbrwSWS1ptyXbcXUtgWYol
5RQ6ZNuZfa6F1x6VvFQuadV3O0NtfH5w6kwK4D1xam1/UQ/ZgBXCzKxAfaE+09DcLZ29lG1rFCpK
sj7HfEgLbk9zpw6eHk6FGyiLBRLGwPNl0BexE6A3RqFyxW3Jg4he1Z9i5b/uaz1vs6qLJH6KRtW5
s+PpAm5rjxW3NQpdEx0CO50iGpm3c5krz4yTGNRS4fb42iJT+lSV054FxH0WL+GW3NR8Fq7Rtd/j
bKYUdzm4lNlzCqlq+tWM5ifHWCCTRfExFvaJPvU/j4+pDKqroAsyij4NOEKEDtaQ+MqxkZP3Uitw
iOwcTyV6TTnL392m0NCViPhsjwfcWEvyA7A98HagSawpk8OQg09KBiVALT0+VKaRHOPWzndO7v0o
SNZK9ADUeTATa2UrCCUguvvFCQwkSs5e2OdQZymcvXUu0CMsqhtkITQv1l+ssVqnI7n2gpDi6aso
J/0cQ5p4+yjQMUmcJOMOetrqXhyaYdJnQb3PkfXJHvzj33ZKc/TNc4Eny5cBcAHYdw0KjBM0zVoQ
KAFwgPB16p3pnC1p+vV/GAVbeAmqlDNaRYWxsWb0nhIRdG1fPS0utkIRD9U3t3bouhDZKBzzICOV
vz2vZARhhYy2CBao1f60gFsew2LPZuT+6IAxgDYNiAQWGryV21Hsueu8unc8iJaxGQfq2BgfqzA0
XmbQNdrZnD3v85tXD1SDfOBTZeIdvHoFI5mBlRqV2ADcmvss1HQ42rWxt6vvbz0AKrTGYBKAElXX
6CksovohznIRREupkDLOyXmYqzQY9WTPZXLjmJJl8QSCQS1Zg+vug2fUpWumIhDYu/2m3Ri/r8ra
3cG7bo5CkxiaGjubx93th/KEVy6jUwtECusO54uoflKRK/ry+ONsLhu1Mlm3psW97vQlboQraMUo
ONmJk6qH0dmKl+xllPXXtw8FgAD0nTxKhIXbCUW6l5dG1wk+Sd0eNH1wD4VwsFbusj2owtbaERZ4
OP4pAq5LS1bXjl2l0lwr8Kx/7y5jfF70eE9LZWvt6HlRKuck8ffVPkhrrYtGhVwxEk71FJYed09k
Y1Q2Fv3z47XbmhCxAYACqRa6tqvNMFi6Akl2FkGKOB8A9tg6O9nQvz1mY9bDdS3p5jgwrCKQGmLJ
6MYGPcloSf9Ki+kr6GZ9J8XeCkDIV8nbh2XjtXK7DQbFzOOsjkVQV4ZyoU+XvtfKKPbjQc0/O+pS
PL196Si8cIOxv+kXyqX9V7IVITpYtYDzgs5Oys+DExkvhIk9l56tDwS/B2QpHHMJLL0dxQbLOyS4
oAaUM6bTgmNPYJqL9+nxXLZ2nENvhmY5apEAtm5HwcObvmQ7isAYtPgY4nD9EpqIYNYYz54fD7U5
IWRQZNP4T8P6diizKVHC9RgKYLj+d1k28zUG17S3bpsz+tcwq6DQYFOV5N1CUCg7/UWNrQ9K6UWX
SsFK+vGEtvYdB0g2AslL2OO3Ewo1gexRq4ugb7uvg+Ekl1CZRr8ph+6EGGvmPx5ua2JIhnKIaAqi
grHaEPOMh4qVm9zmqel8afu0/lbC8cmOAkesnanJRbpNh6WNKgqvvCZQFVwzsToE16CZDeF1cazm
NFPR/NVavfiZJ1NhyhnyMJ0GBxnOx3Pc2CMIY0GoJKQDR1kj+oZxgX40DChXojZ4KgheH7vJMX69
eRSq6NwZIGuhXK8Rr5bS5ZkGIjqIogVfNAoSp7gr9bfPRRbLoNpKfWBqj7fbY6wbQWWGuWjoVMlg
NL6EtRrvAD03VgzwiQNqECsfSpvG7SjOFFZui2VPIJZkwPZ0Uk9243RvP7vY54BQJEagn7AWf7Tm
qk5LagMBSojT1Y2wwxAom+6ormzNhS4RMEuoFfy5WrF4ScK402onyBdz8MvRFafO2kV1358jxN54
R3BgWTB1/SbykHu0NayxQesv+DEWpfdCf9Y9ZVGnvvmS5f8Pxxp0EJkq3+n24+DwkmWKWmGL6kzG
UW2R7OD2L3eWbWtCMGWJrChacAuu0uG20q3MMxgFl13Xj1BDOXgDzqElZtU7e/o+LjAVmdRxcP4I
Ht5OSJmUUdcj9vTcu9/6VAmGqP4dOv1LPnOS8rndKdFtTk2Kn9GhpE6z3t1KhxHJMjG1qFD1w+SO
w2e31q13mdE5x8dBYW8ouTn/datXGrpiaSoPkqLOXyZ9xHg9d4tLm0XxzqzuLw42N/YrUCYA3N0h
+7W6XvI8dWxU/q1Xy2l+ozv9PWzd1gdM9PvxtO7PlBwLhIdkQXPJr+JDbmeO18jaXax4tQ+iqDn1
7bIXtzcWjz6RzCJA45C8rrZg30+e4pmTE5SQ4JcDesHWYRinUj9SxXR3TtXWYMRksgQySvy2VjkL
gsJu0oa2E4ThlPkK4CY/y5ZfOFUbbw579JHZ8Hwn9ju1jds9gZ6y14yR7gYzJemDmjnDuaF3vXOo
Nj4RKGG5chSgeKWvokRTY11UR4sbgNr3DjNabkelKf/75n1AQ4rLSAo+8Khd7QMu+zHOdGoBWtMp
fld2+VNW6nvOB3844beJA68+qQhO14Yq7jrhH3EuV0bMyQJcopcmKMYh+dQAYf8yYpJn+7U+o4Tj
OX3yXkk5Wcd0yaboUCGgD03YqG2dQ5fzn2gZxt7fzXGp9EPjiKX17bHTnYAdWL1qXr8sf4fEXfEr
Q+xO6Xw1NpRS+Hg3RvH3qGy09gCyHLmpx6sot9aj6a1yMCSRpJCXyxOaXDwPpqEtT7ExDc/jbC+v
aS6+QrCbKMvH6Ye2jbOfj4ff2PlQkigky8oomORVjDILV/Sm1eLY7EHfa+oqOUcIcl/DzP719pFk
4w2cG+Q93ry3O39whTFH8uGmmrhkuoOqnKhaO1RGoXU/Hmpj+5OI0VhEagAYyjpPEm7SmWpcKIES
5uFJYB52YQ3eLPNKOQKEPDoGcv3A1t1OSDT6olRFrARG1cxnt6/gqdXhD7NT98QYt+bDXUW11aaz
TSZ7O9Jg5HmWz7YSUG11jwMaGhaIIcj3O+u2tRn4MFINFeIhBd7bcejIRFVXRuHVccryuORt8Zfj
huXTsjjj5fEn2kBbsOXoSfLYJWGm9H87llErCzXZBrEYFBGJvZ8ao/w6Vzpmqhl8bduJVN8uik9K
0V1Q1PwaTfNebWT7NzBPGlEcAJ6Rt7+BjKNuNLAtgZHZ7T+W6Oof/awuRxdl2HMmbM/XRCsuad44
x9HVm1e377RDQgTfef//6XmuogDNSslZodggr9XbX+J0VqIiZV9fF4Q/soOJJoD3FfpmEp3nSU3M
v9VsEj8rc1aW564N0QapyHCwntSSQhFHkkKEq7AU1lHpnIdM+dLGs4KsbAQD57hAHdECwJnKV2gx
XvcB59o6/jzavdIf7c6EIp7Walkfsi53Wst3ZqfuAQA3alABN9DfQ7Enlqoibk6WF3vZ99Gspq9J
YzTJoXMxUvC1bhL10RAx3tA2z1jjrEzqn8aU7SzPat9MyhfYrtQB/Fqpm+UdhqpR/iXOq2L4WI1L
+FoMXWgFWi7s6DDnhfclSrJJOwg9TL2rge9W9Vc2z2pxAMqkjH5mRF6V+y2PzvSrBZupuAzkDOWR
h0uEX4pIq+4gysgDh6pNY38u3a5QXozRybKLW7V2GsyO1U3+ZOWa5luKzqvAdHsccxFbMGZ/pHfi
PEGm6ELXpwbY/E5ULffOtA47j7RKmwS/btKmpDiUbk63NFOLdv7ozFlav+pNWRR/KVMzGQg6dM78
KzWTMDtlmt5oHyaIT46fgKSvtOOcOKI4AfGISt8NY2e6tFaON+XRrkLLvKK/lWcvbuzF1THUF4uH
7GJn2p4W/0aIwSadwj6JCcX9dQYUFjmmE0ITgbQ1vmI8EwJVCPud7OfPPl7tc7Cm0LOo4CG4uRYM
gNiqZFFbKeADde2qZ2b3NYm08RALCfEGLTE8I1Opvcbz4n1YKrX/ghlk+vFx7NmaK47fQAjlpYc2
6+1hqyajxjTQE4GDJNtBoyx+SvR63AmmW6PwWgeLjBi+VJm+HcXUaltbPG5WO4ncz2EuItq0dbnT
kNkI2RKCRD0AeAclcv12FEMvEFHW0/CaCwGxwCv1z7K7/RJpobrHW9qYEagNeiT0nB3gYqtwWXRN
vixCUQKhEqIPuhi+4NPQ7NkZ/smBV5sEwDWyHbyngYisJaoSp0tn12CceFhe0KU5KHaY+EkRvSM6
PreT95So7pEXz7tpjN/PRvjcuhhKtn34IbOzYwOMpdPmC4K+5yLP/9Nl9RnTsVOaQ4IIlfIwq9PR
aufSjw1z51rbeM0C15SsJ0ANrNDqpkamNp0Q1A6vwDW/94R8nyqycjTa5iU3+Gdpv50VyIGVjXqq
eNSO1/jNHGYXfuJNeDWsqPPNXJufybSGnYLA1lXJAPKituTDed348+rYnsRUhFfVxa1G5MklyjLI
Y2AFLfu9LYYRWxn3Z9MWOBvaH8fe2bkitzYfa8oFSVkCdPZqZbMqNPI4msMrHBPtd6ylvebXDVCu
N8cGMLCyiUE5FMzd6tRSH8dqbeEDRmjUHJO00fCDCPe0PDcnwzHiYYMu1V2rZB6UUVtKEV6z0Qyp
S5XQTnwdv9vj49ncb0cqOPyBqKyk/q2hViWC8vagmvFVrQc7O1F/KTBCXVKUAEO9d5KP2ehFn4wC
cZOddbyPS6iZQP5HY5/KGPWd27gEoDSDGF+mV90ynkkR0gsSnw656578233lQ7KoJYQIeO59PQen
gE51AXZdY27/4VCpWpP7Zu3EHx1tmrHmHKAZ7ZzyrTHZJRx0MLmky6tNsgi1tZY6LK4Vn/F1zrQm
PvRmh2xVnfXWB/nSfH38Ie83DF/wj3gXQoQU/1ah10lcA3hxgRyGqfU/hF2rz6lWZHt6zvdfjXIB
73la4Zwy9KFuvxq5ndYNsV0giDZ6WC8PNs9mb7qUavX2QghMRzjG0iKHo7bOvYskNbS5YihMckT5
PGuxmC5jl+Y7R2BjSkAuUOalkKnKztftlJKiSQEt6Fxa4az4hlXFp1LLejBn+h5s4f4j0YYCwwRm
n9IiOra3Q8GuULQFSfHrAEfuJ1UX7+KCyNiTQ7irGFA2AtVF5ADCSpN6dbQq9HHBqs7jVVMWrAEd
ZMOMlzrSx9QvrLD8AXEvSl6WOs+HSz82AiOgqmj2vBXuJivxm+ROlH6kb8zadi6xsH9bYCZcM6ys
NbhynYbkG8z8N+P3JLiaITjhtmyXrxq+Dm4KVcjFelXTajz2UzJ/bvulvkaLrnx7fMruzjWIZGml
R5sIcUJQGrcf0PSWWu8zY7iauR1+azJvCH1wSFhQ91ZP7QhF/DcbuEgQNKgGeFyo3dzlVFgqlF1R
68O10ZPqPaa2hZ+q1fRWwQmMTmyCMeqY9M35CLcTEy5mZnZjDteBLmL1pGZL/ilGLWxPd3hjAR0w
vcQn+uaSbng7To0hjKYuxng1jZYeiDJ05iVqsj70k87tZuTP9iiH8pPc5IrMjI9FjQczAgQfVqF4
rPJKaXo5Yu31/820tngaBm26ZFaIVJehRT8K3nGHWJ+H+PR4t9xFFjk0T1+HDip3+BpvVzsl7sDc
2VcLT44nU2/ivxqMky5WU++REbeHIvITk4lj62eTujidPUfDeO2FjSd9pZZGflqyTH2nxcteoW7j
ZKN3D/SK1AR43BoDE8YhR7tux2ta2sbfetGZ156E//j21YMMgu+oRHkBerjdKpRYbMoYChbTuZ7g
wxfpBe9pc3Sqd6WCeND3tw+H6iDFHhhjHooBt8Nl+lRFkykobIaSS+x09bkS4/dx6faUFbfOAHLf
lKwlSdVa65TBOEY6LUmnq7pMy0/QYNXfQzhr4xNavll81quk0HZ24uaQgBilzDjYmLVeO631YSys
bLqGlOmfMkNtbL/wEus/XTXnGQZiIen5/7Cef5zSpcqRs255ZlqsJraTTFe7GPKftjbPZ2oxaIGN
Ybt3A9xfeJQiAZzymKbWSkvj9tsxilOTUk3XTu+TQ6IQo32lKaKnnvfu61Q4w/usK5qDmxjlpayq
vVb1Voyh3UX6LPFAd/UCzVryoaPceg3HesDKS+SXLi/T52b+afY0L/3WpdkLuFBfdlb5vl4imbV8
UoQRZJV0PfVqzFEEm9m2U11PXYBxfFQfSgMFikMxhOKfUA2H2DfDpvgYtu3wqimmX1FwKA5v/ty8
LfkNZDZALL3VzTjX0rcTXx4u4aQ618OC3aYS/xos0T89HmljsWX6iROdTmoNFPP2Y8eRDg3Giacr
LjPzsxKbxo+obstz3kza+0IMPdwdRT+R6+2hxDfiHoLs0vidLIBX/GqblV6iGlRhJ14S1XCajC45
96lodvwHNkI5WSjqKEQh2QdZzQ8/9rzi0p+uddVVp0Iriw+d048ncrp459bf2D1SZ9UFxSELROa6
U6v8H2nn1SO3sabhX0SAOdyS3T2BM6NgWZJ9Qzgyp2Lmr9+ntBerJhtNjNcwjAPo2NVVrPCFN2SY
nClVDLxC2PP8WS+62vHBu2Wvc5krU9BFiah8I1ngLxozPmiBYkCRuhQxnd2DHbT/rty+kkxPUQcg
/va3NFgFaG4Ss5NV8WflDV8H137qpvmbgAHgU1z2I3P49f5e2n/R6zHln//UgMeXt/SowI2hMnJA
G3CJiEG06cGO3X9RcmsqHfR1wXfv2FVuF6c4CsvH2Smdr03bGb+bedamfuRG8z/3Z3RzLBCj0gZe
Z/9s9qgWC+IadGJCbM2mQDWn+UzlWgmmxHv/DS9ZM3S2DFpCvNKbmNFInaKKdaZVRL3yuKRZ8Wir
ZXWZXfdob9z4TnRWZYECYVIKL5szQVy/zGUykdGkSX7pqDM+F0UdH+Ca5Npch4pMCC0W+itcLDtu
urssnVGo8xT2DsyFooIamnxoVDX35zqpkbA71NK6PS/eLg4hfmZb7w9baXtd7VnCfuJlShGQeKnH
NjsAYd/cE8AwqDlSm+OQXe9yNgJeAcjKhGJAr2pU4hmOfwNw2ajeTTFBgU9K8NJbpdhMPeJ6qDhS
3cSkNhD2gxiQjgQa1tIpPt/f5PtwhuoDsu1w6Fg2MonrUUrSs6aqtSlszRHsjNX7mI7nQYfntV8O
ZEj/YTjqzS6wFgmXkD/np1tCqyZjsKF1h+mUua90+KaP3aw7/46qpjxSXloOxru1K9BX440jDOWf
+vV4Tm0jMZaPcxi1tPf9BvGX3E/doXv/MvLfh0JD25jLfxs7GIsAwtUoS2ggpOq8uB2ExVPhtlPH
aNOaomal5fXT/cW8MTmZFgGFROMf6rrcrD8tJg1qiiv5qIYUwsEYR+33FBGHy/1Bbux44iIXPTMK
Ibwom5JAG3UL1Uuhhmaj4S1sJ/YnnfTryWzd5sj3YR98QqeSLGVZ7SPd29xNa7rSgYzFCLLYLi6z
nTFC7qbrGVcYW1rIphN6x9MQZKmS/rYI68j85tZkf/4Bm9NQVIMWVckwhl0LM9/JlMw3RmX+qGj1
/B8+3s9DbT5ePZZgoPJ+DIk66Xh7ieEbOV6k97/ejUhAwoCJptFJpwu4XdHFdSZNLGOYu+4cNOwY
f4pxPy27pQiqRPsjGzLP73r7YNfc2po/j7tZSNr7aySmaQw1K6PNaLT5K9bPR1D+G6+MBIQAbmB/
ohm+WUND4dU3Ewo6JkbcJ4Lc5BTZWgR/qY7/UdQx8gfRuqf3Lynv548dSrFsW0xNkPZaRpfClVf2
xfelGKrQzMb+Y0Y3/cIj3wWp3cUfad69Gykq8S+QkLEeRqKDmOT6vKsu7sOiYLoK1eKnOB6/u2Mj
HlP6oQcB5A+1i837jbq9hB4imMWH3OybyS6zykypt2RmOT/oaT8DfxAFCrul557KeNWCsTIwqyjM
7iGtK+9iuon3kMWUF4y5689a7LlnwF0qYXfvXKJVHFFzf0Sxu98INRvMLTEGvarr5WiWDHKNmUyI
R/eN72pl+dqYlBrcvD15vRFjNZtaJ/SjmktRk7BjFqc/Y7qho73WK+fVzpsv97fGresD6iFVAWpy
wKA30YHWlZYmBnUMs8aKHxQ3S37VV9SgVuEd8SRubn3ZPePqpwq+lehfStUt0XeeQmelhHlJ57Ks
QTnEhfBdqzdeVVuJpiCbkyMV1lsnmyeO3I2evmQgXa86nPHMdJac7HSyu/ZsCWyHfGu2VvOgq3Vz
IAotskAMZGlbtLKVTl11t5xC10UQIsOpzxdUyg6u4RvxD/m+VB4j1yZI2GyiHo5tunjmFNapjWTX
bK5EdF1fpz73JrZTtlC7I1rVrW0i/UD4bKziTmPLEkBsXFn0WybN+3VUx4Vjli4vGoHRwT18c3ou
O1HyJMA8bW7IrCq1aiiiMay8Sn0zsgmRllK3S18dE+zg5+SoBXTzqwHslaxYadEon/ifYpJmtBWt
qDNZvFjT6GFc1iL3xyGvjzRkb80MnCpNasik+EVtPhycMSSwp54cF+SK7lu5Riw+GMv8HelJs7nU
StcclBNuDklcQuBPrrbjdBUrbl5KSurkJVryIKah+pK2qhuie2587ugHHZyAm+NJIgVYUQrEP9SD
f1pLMYq8TmYygFKYJ7XNlkuDkcSTYld2YLrTL/cvr9ujQWAFcCDRSZvXRW8sL7YT4KhGiY47Xsbr
r22ndNB4bPwGu1U9GO/WTqFRIpMogFCUu653SrxWmp26Hh8Q6X/Nb6aKGsWSmf9pGJ5NKnvw9LdW
ntVQZauX0sETXZ9/zrVu/oDC5vxfPhU4Ha4QIEhA6K8nsyT2uDYTrRFN6ePflcTOzrbrpL8V01R/
n/L8qHl8c/EkPJVMFyz2FuCrRcKcRu6RsJuWPLsoUY9bRTep3df7m+LWVSUvD5nHozG87bvkeu1N
SZHMIW+ne7arvLkgTNs/Y2xlBfeHurn//m+obb6bFLq1WhXlV3QB04BuT+PH2vCiRuZT2x8qGt96
P1k/siYSeTbH5vpYPUxVmpbdh7Sc/ThVzXD2OlxJR1Qyzgssp9jvKJGf3z9Hcij61YzJmTaut4le
DTBHMs6Yi1HXeer6+NRNQn9ZE3AVPkKSR7ahtzIqTpgUtKLxj4jJ9YCNVUfKuPL9gPDoWLhUHH6/
HrXiWx+1xS8TvJ9zkS/KJ8lNFH6jVO4//2HKUgGK/hZP0JZElbiWMjcFzQtXTTDdGEtPVQJnogQw
gUt1/FpI29T7Y97ataADuF2kwSjyR9ezVipLGSCZzOEwxfoSRHlufyJAyt7qgmfyYN/eOorQfEGD
eTjl8B5dD5ZHpTdHKh0LFReOL4IzogSq4kxHEd/NcaTZMhcH0eX2NaAtSUHeFhSzCw1Aa4Vb5ZCM
4uAiu5UwQt6kv0tIDfZh8wpkIjHaZmQUJ17Gj+661JehxegG45lsPWm9UT9Na0V8WdrRQQn9xleD
noiGC96ctEO3+v5NrjorQTzdCIAQHA7PCrDcif1V6cr3bxAI0ywi4Fge1y1QRRFxYTh0eUKWIf7m
GOVS+oVSOues0vuHd29G+mlSUQG4D3D/zU1jLT2+O1pKjBetMaJy8ZTXF6VQ1+RZ10ZxVBS6cbGB
hoQNjs+ctA/aBGDx5C4Ao2BnR6bQ3CAigvqTYEHT/UE1h7+lv9T6YLuFYx6URm/sT443iFWeI4wg
t00HVR0bV4s56GgG548tOnuvcVUXB/H6zVEoDvHU4jiHusf1aaOpJJS1Z5OArSif8l6Pg6VKj/TL
b2xFyckF8gN/RsdA83qUyinXqhLDHNbCsr8tetW9dmAQvildxYD398eNd4+UkVooTUeu6i0dITe7
WCi2x7YfHBTJ0960Ai+y0Pme0kzoJ7e1tPcfcsaTkmBUful3bvaI680pNpikHfTpuwjPx8JeX3Sj
aMtgADby20juk/pV2SRlQD2sP9LuurW8ksGNqo0U4P/hJPpTYKtBr2kVsaAgUDTl56lGH/SUtNig
BnbXz+3BvXLjRFBD/wETpqSOoMX1x6T8kLkLmP8wF96IoGPSKUOAFehan7VcX9qnps6aD07aaPHl
/qe9sVllJsSNTR0fyebN0S+ld6HtLiocH6M89aqTfXA623ovLB2dVs46T9CPQsD2hc3wBKU5b6ng
FUUTlqrZX6xEKg6qo3sw1B6azFi4q3OV8eUoD23WcjQ7gYlmr4WpRYHPXxMqpOBIYnxUwSK9oNKw
zOdyykozoACEFHwVVYqkCfaJn41ad6SqcGuFuVhlXI8tDPTL62+bLYudUJFSQ4EUoD9k6njWlf7I
72o/CtpbksEMmgvbyi3SXAhrLotsUMMJLb23QendR81Bpf/+btlfBGB3CdFkcY8cYvsdvaQFd06F
Nlw8kAWzp5V/tfUy/97YSo+ZvZn+fX+8G7OCsyrrD0iaY+os//ynU1i3uHXSgzbDZamXf9HeXZbT
4hnJUWC/Dyl49qiuUH6GRb+DdKSdjqmGXlVhWqfG62gP8YtdKclTkcXtp6yIrHOWWPqDIazm3ecP
4KQupbP4ahLccT3DcXC0tjIrEZZZlJ0da6UDjwiL9+W9CynxmeiYE2ziNLPF5+SGtcCAxalysNvs
AmR0el0N5ygVk1v5utwJoRNPIklwAXa0ZZ9othCeOg1taCl2fyoLp/DFYv0CEMuk+lGdHRTW/K6t
PvEZ/ro/wRvgBsaWAv2EFDTE1U2ubonMHJpFbUNXmcB5J5IoUrqOOMEyHfyq7oeLUdTOiTq8d7IK
rf5ioL31/q8JLpX4kH4Gj/IWMWpMFILWRul4lNd09kWqDnlgr112ZPS2P4gyepIhG7k11e/NwUgd
0GNdqfT01XTnGxSzfjnZ8eJ62IWay3DKYr1dP95f4v2TSIZN/ETNnRrCzs22yc1ZMdsGOhjNko9g
rWrnD7FkeXOaS1q/B/f4fjTCXzjIpEgEa7Czrg8GXaGq5Fb40bmoH4x+1T8OXNWoqVSHdfobY8m6
COKz2KxL0evrsaw29sw4zevQnbLk0bYzWKdVWTwqq64dvPT7G41IG3oO+mhknEgPXw+Vcp1NrHAd
1mrbnaxm7r+sQ9F9vv+p9tuDUZD2hRsgqXXeZnuoeltFMRzOMHc0capqW3mJLXcM3TVVPpei0w6w
FDfGI23mYuHlweJway6XJ2u0DHrahIboTYT+U6NYfGWMcfcGJJBnQWzB7Ly8e5IMRv4AfEgGipsT
D3m8LY3cbngcHARv+3V47oFXnKNm6F7yxo4O9v/+0/2QjmGO0i0XssL1pyvyZKBUTFcN47XvmdEr
l3hp5/P9Se1fIlphUmQM1LSN4Nxmf9gVuiC9ASpFzTotSFAY+NygtfJQxctvjpYUsd84lXum4/z1
/sD7M0DkQEZLpkcdFy779eyq2NQjxFeAIZTVuL55JEa/Zq22jB/AyhrvPgVc0Lx6cIIkhnN74GZn
Smso59Ts2jgPjSVNgpZS+UFau/9g/yueJXNbcJpbYeSizUFpuckaVtMczycoOW4WIGg+e+/eiZBl
QTiAqAd4Q2J5vXZpNOV4IQ16mM1z+VK6yRh0TtJ+zLEgPY28lQf52P5bgXYAT09TGXkSqoPX4ylW
nNlYEBlhaSu6h5WqUTXBHInWezRr0/703p2B1wLHDEgMxQgkUa5HswQg7IxzHTqi04MVSYBLbM3J
W1+oysFC3njFCYUIlcF6cqh3itli6vXCW5I+rMaoeHQzHRJVnvR/9Tp8dVQK0/FU945ykmC0D/nQ
pBVUE2MxzvenfGPngDBGhVgSKanCbA6D4mWJwp8MIB/y+tT3Ra682uhgiYMrZf8hkboCXUpAJqVm
tllmqkdZ1Vr5GKI2ZNKE0mkjgoJXnpJ+0g7ehP2cwE9RLKCWBH2GfOz6MwKp0MoBpejQWGPvpKvN
dM4JT/z7K7fPZFGOk5xQehmSmLbZLBgvZfqIDW3YzrXy+5S48/Khpxz4kHdT/CuQt0xBZNlajuw6
5K+/Dj3hqFEPgVpIpgA37np2ht1qjqibOVynVnvommF6gB2cn7s6zz8oaCm++wgi7MbFBXsdnCdv
3/V4vZOLjhCPGyxZSuQYsv5SdZ15SuHRHIS2uw+HcA+oeggEnAoS2807N1azNcHiMVhSZMRHbXIu
3Zjm793ychTyD3hkhF084tcTSqzSFmCWjJA86V/NbV1fH5t3v24MIjGDEkXK1bUt3VJPaVHrTG2I
rnXS/tqUjijjIHOSMn3Qltr+pxxqb36L8z6vHvPGKNyDQOXGWiLpBwyY0oBMYTc3Z1tnIh+LXA09
eoaXXlXcwNAT7aDOuNuMUiJduvxR8TDIuTZfLOZoQDP01HCkPfSamjNcOE3puldTtOl5sad4eu92
ZCqgWYleKbzTH90c7jQaGxw0TC3EvSH5DQ8f91Op5u5bWev57/dP+I0lJEeWn5ANY+8k53qLRKCJ
XC0cBPaM0dKD/ISoc/B231hCvL1oYsGFw0hsq3GTmmVEjOBYYd7Z85ckVbVgrmvlhCNgeXYmo7jc
n9XuJqYRQ95PmGATlJOMX2//qE8Wb1o6K0SU2/bOudFoVN3cBtS/tjpj9nR/uP0i8nwD6KAoRKpI
ceN6OE9tjb7PNCv0iBhwURQ65uOwldrf/sM43If0fEFhonBxPY6azqhqwrgKBy0bP5SpIIps6u7g
Gdt/LAptQA5oVJJrcH1cjxK1MF2bprBDDt6TUMv+pFhN2Gqucsqy9vv9Kd34UrwwNsEx77KkwVwP
pkZum7r1aEn76vRkeEqBr6VeIdvfHjGNbgyFCwtlWe5fnpYtmi2Oetcb7cUJCwVA0V+l4VT4XzQq
itPpQFnqINC6sYw0AoH6UDmhLbiF7Q1j4uQW8vChTT37meaXI3zN64sHO1aBp/dCOWpV3Jggi0hU
x43B39uUpvGIoGy7cUO7HqZLr2TDJSpwM5tG8W5EkexmSYoCMlxQxLYwz94urEZdJoZKezw+UGgz
xjOaNthw1nWhHtzztyYG7E7CUihfM+71JkEaohqXwfZCPUJBZ1DaX1InLR47XT84yDcGYmJSko4n
E+7/Jg5INRHb2ThGYQlFIZxTd7TOvejEV7OPlSM7vZuDgXTkLwCWoB6vZwW3rCgT/ApRo7Ab008j
d/hd6QrQHOC3/3z3MQNDJ6sUPGIkhZuJTUmsJoTjUZjp1nya66Z+FA4QWUXYp/sj7UJGUhhKZoak
0km3tc3tAZi/bZxWi0Jb1Nl3yvrWC7rr2rlq5+XUZf360MRe8nh/ULlUV/GiHFRqFSK8T5lk26Rb
q8LGbpdBS8XQL7lD/zbN3CP9+P2J5v6QXiKqxEaBi918sJTbaRwtXrG1/L2e1m/AqRFQrYXjL2n7
1/0p7XcHg7myPk8lGyLBZs9nsdsqQ8otHGttdNZaq3qiINw8GmuWHMDM9qsnh5LoEJCP1JXlvH+q
y1uj1w/LpFjQrNNVPUf8nzMoYzLgvj+nWwOBtkfnkcWTLYfrgZrYTEQ0FA4McnN5LBLLeuSCOTIx
2e9A+qgUymRljqxle88LmlPz7JaOrEQUPjaYiPA3f866+mT13kdIY9/uz+qHd+D17oPnARkYWCAw
VdhU19MqldZO03ZywlQb34ZMnLJmQcEe4tv44qnDJTU79IkoT9er9+ZUUxy0jnFEdJH7YfcjiFN/
GKpw+W9OOBQxrixoqqGN5h3uHUVbBDrVycdSJMhh1ggxn/KkWfzIGYfP91fgxl4FIy7jBWn6RQZ1
vQBZrphWH9WO3KvCBwOjPEKrR81N5Ed2Z7eG4qNK1QiJ7dmdwVokOOGuTpiBhn929dymhEYLsJoi
7eAmu7FbOVE/WI0g3nZ3ZtZUDqYxrGgtcvF3Cd/nX+G075Z/JJzjNuHFAS7F4m3WjuSot2vMvMJ8
TvKPtTMlbyIblINgZD8XxsDSkMCAk4du5vUXKqJmLax8yV6Q9jVgWzEjNTCTejqSXbwxEAG3vCfZ
iECON0cc9G87TsLMXoDUqEhCKMUJAUDdf++GozIN4ZRBwNNhg3I9nVRZiMJjK3vp524+o6mwBsNo
ag90NMR/GEqmEYDsAY7uOBBGUi8o2dX5S1I4Wv482040BjQVVuOxaqPyiBS+f2O4QjCjJSKQfLWt
SudQIl7Lq5y/oGxR2/7aGU2gCMt4i7sCxF5JGPTuS1mOKEWWiDW4xNTrtcSpIMnzdspfWGaBzby3
nDMSqIMXen9ur0fZFFWjXIceo/X5CwgID11fOz3Bluz9pk2LgwkdDbW5jmulrUWKf8iLajX9i7sK
/YPRDt3HxVmG91a+aVhgkI2frCWhXVv/zsppSMIMhppjFMvibHL8DjzuwUV0c0/wrMhgmw2/BXEq
FFmzulfzlzFTFR9Ly4e5dxAHsV8H0Tfvrj0wJdIW+haytby9KbC4s7KuMfKXiRg78MpxOUfRkD67
2XT0oW7Oy5ZACgKPPSiunuu55MrKX1JjfSuK7ARN/XlINCsQY3REQ96/jxS9ZfFBh3UqIQjX23wY
l9KpKB++1KuVfHO6bjV8HScTzc+0bjL8sZJqGt48DvNpLZxD4cNbuxIhGzlXbnugzdfjNyqEAaMs
8hfRKgb73u5FkIOT64ORKs/BEbhxC8s2GlEJ7nQQouWf/xTR9ThuFCLjTPcoqL4RcNcPFNejh/u3
8M1RgDLTtca9Gdzr9Sh24trzgNvZSzrNHgbdZvo49+NRlfHGwqGOTGQP6cKhIrx5uoxF1amtaFzA
NcpeaeSsiExHLkp3ziEL7dZYEjEiMQxUNtXNJklqsyziYilexnbx9LNWNvGfThR1q7+MXj0HQ1Pz
blaODf+sRX733wo2khZopaPSpUcS9LVWrPXfQVTeW525nuLztqvmu+N1oNyInXEVcOvQp7pe93VQ
tUEpovwlp8T1B6Dm9jxNyvDn/a9743SCc6L+SOUT7OS2uJrNSpui+pi/LIr9a26kjy54ztOK52Gc
60cf+dZWogZE8xdsAHikzcK3SVKutaiKl0R360s71FI2YgHscfCa3xxHblZiVcnk3GSnNhtVy922
eGmVqDglyCn7iZOap/tLd2sboecklw3MA4Df6w/UJlOT9kNTvKSN8TabioLTj1j9cYnfn1GR1INx
kK1zUGdbNllteUKZRrN4UdZ8OpWes1yWMpkv9+dza9WkT7nUbZFRwmY+RdUkPfXP4qXyuvJULsWI
OKth/vEfRuF54XKU3ZHtQecFNRJ0Q4oXgJL1ZXJzcTYHcD//r1G2amkUf9VGj5XiBYZ3GkxjR5Ta
L0f6GrdWTDZ1pWcMb+i2tuPETDFpGKVHIjaox1znJkB3+/5cbuwz0lvABfxN62rbBJysSjGHOl+e
lzIW2L7hfDC+qrlRflnm2DjSd745mrx0ZHtKBZFyvaudJE1NG5XW526C7+y7lWkHkZYbpy411d/e
PzNbAkEoaJLqbfVJEquIMrogy7Peuv0DqOG88HXW8zetSMaDZ0z+7uvMWfZRyUdAX8sCyObuadRp
qcbGWp+TDKg3kII+719Gd1Kbc25HqXnOlaJVAxe/16OgZL9NpM+K7UkECp2R7bW3FmttgmLXn02c
0r9ZExqImQXj4f5i7keB5YSMKnvFAxS8LdbmYhasJyYbemyvFz1a6idVG5v3QrwAHctYAI8VKe2x
jYUVrRJrbA4YOaJ58bHGcv1pUBrtgkr60Tu9/2IyV5YCdj/SwC1zK8ZPcZkd6eBXlE5gNHb5p660
5ofBjN2TtijaX/ZovBukx/yw8aPTSIOH+tIm2tEhWy9zzvzoY6arbw/ecNIXPl8wpiDonXEck4Pz
fXOesD8ppTJR6pvXJ85tIgi70gvcSCfVj2cngZCJeYPAMPNCTXfxM9v+8u7NQmyB/i1qOoa5a+qW
Q2TpYsKOIp3t6UWZ+uEDD/G7bcgo40OFA+woy+wgba5n5tGXc8pSZZREAb9tp/qjEantw/25/Lgm
ro826mp4BvBASnrFFr/guWmlxgoC6kVndtMveWIUFaLdtei+lEDo0ifZzpv8Mq370Y+gNw5TsGYm
qm9WqyJLTmReRkGnLfJf6+g0v3kp2NtQTVpn8g2vEsXZNIpe+OD6PQvVwbQcAoD9+dGztb98mQkb
Qba6YVVvn+AVIaradJhJ1xoYt2FcYP6LjzI+pl2+1ocq7TeuDJkpAUKXikrol26+TzRUXmJVSbha
s62eB0TN2kdPjVv3wY46TXsZJ5Szw1EzB+8rynlV/MQvLKnArCnVfZRxqwpMsqW0gbFgwFv6VrSs
MQKJyvRFH5xBCdzFiKrXdBB6/9bn0ZQFolNn9ffULsvoyTbbekJaAJH/r1Nfe+O7W0pS8I/8iMKl
Rot9c+lbi1hbtVPzMG9K8uh+SS+VFxdvHWW08/1duA+keTQhKlHwBklNYHO9lvicIOmSiSLsPXOG
9bUWZyFcFQwBuyeq13db14Dah5gB+o96DsS9zdlyGy9XI30twjESojytVlS4px7ris+6nlnqQTz1
w1Dh+ozB9kQ0HoA0nsTIyF9PL6LhSIeC4UpMMPrKX4fWGL67gPSc05BT6K58tK09B8KNiQSY32Wd
FQeTpbrNRyzbQTlk2pD+YQgb8Vo69Z19ybNYM16SuUU9BrsMr/rqpZk+n5rY0f/BhzYqoVRbFZz7
2FCSs91Tq/210EnGLoqxwsuYE1L7N6savX+oN7WZr/N7vHAdFrV7KFBwHg++8e68oKtAz0tCE3lo
4b1eLwIk0ypb6ioLx7k3/cVRslPuFUdIwT2gDqQX+5WyjGTz0n+9HqZr+jU3TChvAn+U8yI0hJOt
yrpkIir9MU50H7Mb/JAqCwEeuosP3bKmB3CY/VSh9uIH/QMKQ4lh8xuSrq4Ib4HmI8agP2lT1P2i
JUn3y/1Ds7vvKKshMSURiuQ30ImvZzp4yDogViGQBY2a0+IuTZCVkf5gqclR5+TGhGBm8rKDVJTO
rJvspq6NDusLW4RNof/RW7mJhAseMffnI/8jV6eE+ZB1UoqGiS0LbNfzycukceN1FSFHITfPzcoR
PUVmahknpe0m60mlcmCfJ0odf9Piyxe/6wzl6BWR32b7K9A2YXj4acx0c+shqNW1jo3cdtnW9ZuV
jtnDnJXTA7aMFqDdwYkfqtkt/sknWz0AGu1uQbJUqcsH1QBQE42I6wVYqKGaAmO2MEqGb2NuDh+i
oftqta7xrGZJcXAryfO2maj0+ObFJAuTdvPXo6FnGplKmvahUgv7MVINaOdNVqOpn9Zl1AXLVI3k
y8Jdj+7D/Tyhcco+O1p6YIi3ElFo51lYGCGAUgoUOp8mJ2e6ra4ll7Edm+JZRHXbHtw++8/KmLId
QkQscXDbw1Li7NZn0Rx260jUUlSTor5WAo+r9NSprdu9jlG/1B+aJsm/1nW3Lpf7u3t/WokTyNiJ
2xDFonh2vdxSsUObZlvqEGnWt7zw1CdTXaFd4W538HDvTytS6ly1aC8TpdLmvR6Km1Fv4gg5oEJP
py/mkC0fFqBDB8nMjRWVxQ5AoVB+oaxtJkQPSxFqwS1qL7mlBIh8qb2vOLBYzlU9LiLEOsqJPgmS
xNFXqbSWB7fsfhsReIEkZgdDBETY5nqaw6CZXVHDWIVLqshCSG53QR3bZfoKgQiRTgFp6IiDsf+M
MskgtUFUFq2KbZDpoRwI3rZbwzgf61M8TJ7vqcAC4Xt8fe+G4fahCA7rCSugnXN9vM4DKiwaFNLU
sh8RhejORqvFD1ozmwfZ7/4qwCuT1h0blBNJtn29kuDczCpfWi10CitCp2vQO8gsi/6Z0DD9bGhj
9TYpWnJwJG8sJecQaVUo+GAqtugvCw2kZe0BjXpT5z4i/hEt/py24lNSo594fzH3mxW0Essp7Vq5
6rZXjiNF0IrW0sO1pJCOT4SWkOYnaBBfWukuHsRJPgwfbK2cfounWjvqIN6YK5mJ5Mj/LzRxcySd
SM8h76pxaEqLL3OhE4+H0PxUYQh5cC4B9/K5rm/2H3UGaTZJZkyMcf05tbFfqjWeyxAK0lh9qJUx
G/y4s5JV8+0eBbbnWIxrdoo1reueuC5VJ9C7xFR+Lao0i7+0AxTU0AQ98GXsECRsgsleVbTMJrPK
ulPvRmt6djypVZt62Vh8tSObvutY+F1Fgpqwi76SVopABrvBOsem4w+mkl/Qxyifcx5395LPbfcL
KAglyG2kgssx/t01k9HPU4QfsPZ2Cg0JdxQhfHNsh6AurKL3u1yUdVBOtnPq7OXvNrfqV1qZTv5R
M1PNwHRqzN6q3pkfPaswn7reirJT1KgXR/HW7oxNXgbLfO07Dwgecri+LSKqtWpjaFnLjxfuR1E0
owhKr42nxDdA4LpBp3jOs4V5J5SdfnkpDX1agmFYlH9FPxKnx5CT/5De5FEwp5r3Vrn9JZ1AJSEF
3/ruoBW/iN4gv3PXcTUChwfVj9c2eTCQmRwC8lnX9pE3+6OKNMPvdQR5I3uyzi4h4+yvTaUuwNFw
3lgiYwXhZDWn1Ik5Ji5KRn4U2XMw4QoyBH1tX4ylQDvSrNSTyzOqBJDggJpXGT61fw38C3+YS4tR
ZyeW3PQHT8+rwMiSJDvnYuiGZxcdqylAQLFp/DFfPeex0HtI5XYZWf1DGq+lOBk5ciRnXDti7ZEq
U/TdVOdEnPg4Aye4GoaZn5qsa+knHYoQQWeqSv80aHG1XNSlXLuD22t3toBYwgmiBIrqIETYzUO0
DtbcYPYIM6FzE1pP4A5+0bMuM/3JUbsv9y+S3dvKewrJCoysiZoNd8n12fKSRtMnczBDharl2cqG
b0VVHimx7yJhqDEQ/Kgh04ZBm2gTg8b2kql8E5f7OEW30aA0EweruXZMaS3cT+ri1lHgmqPgWzdK
Xn1UqkZNDgLE3fsqfwVmq/wAIGI7Hn/t1oZC89INZ9Olwx2r9Pw80b1aTYZbuYfL5P2l3X9HAlxU
IzXckKis7axMpqFHQnZAu03rUAh14jn9K6kirzlRaG8/3R9s/x0BOcsqAP1mKTizuZDVtm/VhApO
OOpVHjjQy05zVR/hqXejAHeXCq/SoQV885bcSC3ZimMujLCrMxwvzTbuEsD8UeUdfKvd2iGCQCYI
l9dhRPKE621p1MUYRWVthQpmXHZQmHn8dRwN8U9vzekB+P3GWOCZecgkFAvlCfnnP3XOF6sekzF1
DSx7unYNEETr7KclK3TthJPnoRbLj09x9ZwBkaLUgbYf0SzhwuY0KJOsG5UDJcW4GQdKiqMX+Wpe
DtMHL0qwPF2y0vsMxCRNH/VWp+ZtrW45PlulNfYngWeF/VrHxGzPK9aQ6cHK72Infh39PowGZNbK
wlyvhiviXPDww6OgGHzGqSl5FUKdQfYpNQWf2WleSwFb6yBZ3h1OmfezgSUeCYTNVittpncW4+Bl
h8ucOA+l8Irpezy3hfMwNNFYn8nl1/f21KFUkLdREAR2td/MbZ5GXTbENffsmEeX3HQwFetWdzq4
B3axGrgaOqnsLLQpIC5tVnQwq8Qdo2wJy0qLzincez+bxr+9Jve+OMaCmEEdmZ/iajrqFe5Pq9Rt
pXTM3uYX/Cgt/bSxjSzP4ek2Sjj2ph12/ZQ9A1x9d+2RSg20WdDECAuB0NtEZ4OVukKLMpD6+L2w
j63+qzO00dvqHVrx7PcmBo5YZkMKkOybLRLUK4eur5zWIxHMi8/D4LgPSdW7l9adupPTq9E/dn6k
S7HfmD/cLfhw9NKkZtj1eRj6Pm0WOkQAmBPjjWypwBxt0pzi5HaLsjwkiii99+4Yqqs0xcF6yOSe
nXM9ZkWzojKtyQstTWu+9evsPBqpKAPgN3gz23FRPLZ5kf/ZVL12EHzc2DMMTRtI6swjIrjZrGU7
UYgdTS+M8kg/4w1tnL18Nv7LKHTUqPaxohCvrycIISvt1M7ywpLCtT8pkel36NIcLOP+YsdOj9eK
XpOsirubXtqsjn2OCrMXznpUBwhOuSfRTOLFrqmRv/P55YsxAOkJ1VH+52aXOM3sjasNpPd/ODuv
3riRdA3/IgLM4ZadJDVty2E8tm8IewJzKJLF9OvPQ+3FcbMJEZrBYrzALlxdxQpfeENbpNovaov1
u7Is4n9fH+XuJmEUlFq5mkGlgk5e4qzfDrQTV1U3e8v+pwY+/3Rw8vhgzG05/Myn2G0PikP8ezbR
FUHzUNGKn68Pv7U3uGc5BkskxdVyO/xUV1KtZOTxUIbJoS0wK1FnOe48QHfBIpPkSoHbwRjQkJdf
8dsk86meB3RK3GuOPoZ5tGOnBTuXzbH0Za56qZ/givXLqDsx06uE6QhKIBv2UDYbvwJUiknoRtUd
JY7VESQGh6xImnVtZe9aJ12O5QepzpPqx+bgBUYrY8/PU32ejyiEx/qfZhFjRfzmBV+keWmWUhLC
W3PVZ9GUittBtt7Vm5LyZIYhymJe2e2MsnHDcbURZVH0gpK2rlMroTPUeuNyGN2+9PEw/16FWuJr
RvVdm5y3P/T04IC/c2UubcZ1oDoloZ5OqInCkevV99A5ogdAut17o8FMzTHDPaLmxiWwlPqJVZfm
M+TG2+1UZ1FM2S0Nrz3Gd0gRQE5Kh8Tzncaedwp4Lyt1G9kBCiYwhhmC5yTw1tuxolFFVQS3zqAd
3bk9ZryZi9wNfqh+lJXGx9HJwvxsI2z7b18hR/DB9mI38ZUWrdQ81vv+EBvo+h97baj7P6sya8VX
dc6ItGMUcgu/rN3JOaqRF1kfapZ3/KBVONVfZtMZfxLWWcWl6EuZHnvEP9RAFp1bHbMppEU34iku
j9LGdOKh6AU61sbQYgqh95xlvxdN937olMg8aM6can7mySh9NmXpgIuxGju51LQzxoMGE6M79mAm
3WNehIZ5Gtqx/Ct30PC/zFFj9BxSs68OnqJZ33pcpkt/8DpTHFWYKCDvlCoVD5Nhz5UvPDuSKMkv
l7OWzeP0NJQOsrxOTWS2s8fvb06yTwBMS360UBRWtdW+USVQdKhVbqQGg9PrB7vNDYo8GsrrKXoz
zwsw5x1N7D1D942Y5YU4yb1JdgH04XZPEOwCEq05XVCupxPaG0NJa1LN3kmZyFPmGvOzFmZutBNP
b9zV4BhoukCbWWpmq22fDYhjDnGnXNXGS5qvKo4mbMJBV4qdKPp+ZYFscXGQ11tLQ3i1slD/hlhr
+iiI3VB8KkQfJkdr6Kb8oWtCN4t9nZ5l51ulK5yPvQtZcKcUujFT0l5oSMiK095aU7FwnXR6R0Sw
D6VMv1aTap6Mqrd3qpBbo8DYXKTLl8tkzXcaMxu/VY7ydZjM6JTEY3IwzfbNTRW0N8jdqccQe9GF
WEUsnidIWFpIjW3flIOvO/n8gM7OGB0UUe7Zyd3vTJ5w5oPIKRQyMHe3OxMHRnMQVREFbTTKoMem
6diP7Mm8MOJHClDVN9y19hxl79cRrhialLTNiZPuZAGaefTyqnejQCOfPHhdExGYiTejcRf+NTKK
VLYWTZ815jejw9D0sR0FSRNpj2bhtn949Db8WB8ou77+SG8sIxEZzWQI5hQr1sKNFJ4jkEZGFJjZ
fKjs7i+0UfBnqbpHmyrW0VV2Dtz9g8bcaNoA/lykS9YafYmba3EYZnHgDa4a+VGe5Ae6hOZXTxBG
vz63+9CAp4yu8WLNRMViveujrFJmgf1tYHUOLZR5/Iai1N+hrfY+LKw9Z6QXOOnt+0nlC2s1YNTk
5bQ2bnfk6CCLVDehch1coaUHuaTNV9vqI5XHIlHU72HWc3Oi8R1nhwi4EpLRgMqqS48klOq3ca6Z
Fy2zrO7U0XP5jjwxjYlu0CtUnKrOVQ62OVX1368v0sYHWUSc+L10nch/V1etjdq6Y7TCRlQeZXk6
7H+ngKeeEj3fib/vr1oqRnAVuM3RqKI4c7s8k8fz2HuZfe2ALECCpK/0iSBhHA6x4hofsHKQ17EQ
9rMw4/av1ye5cW6R8wUrgeTzS+HqdmzXLDJ7HBAaIPdNzmlnqz5VP29nv20sJYIhbDhaPaBq1sCi
mf5mL2BIX5PEsd8Vk0rTAgb28A26Sfjn22fEKkJcJJlZ8Ja3MxJjrhMU2A4Vp6k8RWXZPtWGu3ej
b60bQhcIITMEVZjVlhbpWIpyjN1rLenV1IAQCDfMvfBm45xSkqURjy/couC3mktrgP1qUbrHYWb4
oYj541gvQovkDr4hENN8+8qxD7kYuGbJ01ZPfpzWqTVHvXvFuNd9kFVqnGrF2kM4bO0FREJgT9H3
R2dlNUrd6wXamIKmgeWMf0x0iVwSXn9AFuLf1+dzj7ECYYUSFCjmF07F2oXTK4bIrhTdvZp4XNQ+
4j9lfvRc2T2WliOjo9Fkw7eqJ8/0CfzTChBa1yYH1UYe6/T6b9naL/wM3P2W/BdM7u2uHCq37HI5
u9dYUTSyvWg6mHblPrw+ytba8u7TjaH66SGfcDtK28QOfBubCfdp7yv20F3ysJS+Mw97+dfW1gQa
Tg67qA3Q+b8dKg2Nsa4NGhNgIps/Clftrnpvyj8RttR9t9K9j69PbeM5XtxUSRtMohvO3O14Up8G
K89rDzeRbh4WCoZ4qGYNJEVcdZ9pzhaHWNZvFuBf5BrInRcVAjoka4Rc0mqVNo6LOIqbIm8USuXd
UBXVybVF9B/uraUJTquChAbt4dsJDjAzwzjk9M097dJI65xDO9d7DnRb+5AeDIBZfESW0uftKCKJ
4sFq2Ifa2A5PSpnFJ2j4e9Hg1uZYRO2Wcwdvat0KidC9jepi5Hbs2e1DmfTPSVyV70ZHLR+iqKz/
eX1zbO178uJF9MKjTrcWfat14ZH7ctBTgquHKdKsL5OKMKIdm8b59aFevsMqmKF6BKLxpQfIFG9X
MHaRUApn1bsa1ohRHD8nf5ZeZ2j+PA9mdygcRxbvm6bSYt9VDHQSdSFmxY8qJX1G3c/42vV2qT1N
WZZ/8aw0/xqZ1vStRoLlWxlW0zOsleh7anapeqha5U9Kofq5CFNAB6031JchFNb4YHZ1XpxqvKDR
3c/y2TlxFrRvZu526rF10w7HnaSgtqZlhbmD/3shva2XYMH60PNAipH79XYJnAjmpgxJZ/Q8dj3h
5/moSj9tDAC/iGVYVJloWY7RT1fPbeNHjA26ezQqy4REmQB2uKpowpa8YQA1Pg35YIsDRmbRA7yM
GvOjppzrc9i2afhYql0bP5u5kv/7+me83zELiwaaItAswvu1tk0DV1m0NImC2rCTL0Nihr6bzXOA
31K3cylvhHcoT8DsWurvi/jA7WrpsVOCguZSHvViBsygRxqCksP40FRTlfl1MriPcpz6k6ZX4dvr
BQaFZS5oMM2UHNfsKxV9rLmmin11K5guXorwAAH22+MU4hPaN4CjCGNB2t1OMcssiEkjTPMxG2dq
cNSawWLosiuOaZnUBK4yf3srmRgCgSwknsCj3jWNHKdo5nKMYDK2FJfstkwuaSUUf6yxOHt9s9xf
ZyC0ucYAOoDaVtfkHRVv9kLFvTlIaRYB9p/aExhN+ehWo3GssnzcOWD3lzSAV4DZKqNiXrgGRkVR
aHrttCxnPvanmLLqETu3vZBkY1b0GhCgoytMnWf90SptUrOpivPAypIJh07zMuUU6MYiPCvu6OwE
l1ujAaNbBEi5NpAmut0iA3Fy5ekV2Awtk0ehNulZLzUE4DXxwy6s5vz6J3uhy97eUahBQymBsrtU
C9aKltlIsiWSoQgMo9PTC6UJkFUKBL72ITTdIg3ytqrqp9GEt+CPM/SD4zBZnnmI1dT8iQez654G
tWrzkz03IIucZmreD/AwQB9n6fCrUo2qoW5aJA6V0GIsfk0ECs3RHWT706ypFqNGIJ0vlsbLdCzG
ykv+iAHFzM8EMVNzhBOTqSc9Q87rVCmR/CQbWxO+GCa98YuR2+lgiHH+O2Kj9/7cd+6zDWoVh0ld
9F+kacJ3tkjd0otdwRM+7iwfX2O1emRpZB1E6ouR6+qRG5VYn03ctgM6GPFBM+b+WFTFfHp9lK1L
eAHmLt1l6gJrKTMNaEstLVEGkWJZX3RldL+GQ1h968zkzax0OgQ0XfkPdT5ikuXI/dZ90r2RS0nI
MlAj3fLRN0hPVqfuSb5sToiQgP4qPYk72b7EkV4OTLMMJmTyz0h1JqcSROG5kLsJxdZQEFwXEgLS
OWQVtxNSFDtB/akpgzgJ54uCpwgCsSK71JAwdj7TxnVEErr0qxZsOnCa26Hi0iuUWDHKAJFWeW5s
NzybFIF3ttzmhH4bZdUEpd5cpVUxloGC3vkvOQChaXtHu4z6lO7cr1tDUddbALZUd+7cUtqkbFXU
v9kMbfcJ30j8+7ooPoxjv2fQtLV0v4cZq6A+G7MBiCFhRhTp2RUcQnLIPcV7ev0cbY7CvoZ/Sep3
R1SIjFgVCh7xgYFRtk+uqR5sJXEvbx+FAQC/0QZD2GgVx4i+T+1eN6ogz+3wpOBPdGq6cs+dcuPb
wGhhGsQqFP/XXUtKBnEiSq0MClpNPg3x4aFwm08iVPI3NxiQkAG0Cm6RDj8p0Wpba9SHOulyWMux
T2iQatFjlEl35+NsT+j/h1ltgTB2O9dq1TLo7fxvLXX0B5KAwUe7a88hcmsk8BBUvWB5GojL3k4I
rcOqmaRSBqlM3DMUpbo7pEZkPQMxTN2d93xjMAiQJHncdOzwtc0ZsK8kzRu7DnQ37y9JgoxKVYv8
ey2cPYmwJTRYPUZ07BG1Wh4jdt+y/X+7u5028lJPxCJYpDhQGx61D1032VcxZdpBLxIryN3G3Asg
NgZdtL0XbVSdMvsqXqkq4URu34kAW2ClP3d2FMpj3Hr959dP1T0gAR81KjULfPqlJHY7uZysSG8m
uyTzGJ/HViC2qf7M6goqZfqUVkbiR9P0Gcvur6+Pu3FnLNWxBY2EVgJkn9tx3VaZxjRsq4CqVfGn
mGTyjO9OedoZZbkUbr8dcQT4GWTkFozcGuqQ2POQx5zoIJmSTv+kl7MdHWqTi57aYlk3F1cNU/lx
qI3YfCct4IF+Z/ZRd/B4a8YAD+M0fq/PNDGeukIfvXdlH/XNx0iXSfVuDpEi8+dxjlvU+WX/FTig
+Mvz0jR6qsw5Kq42RVrnYkg85LEPtWrCmIhPfvIEAEzgelCgripIbO2gDi1p0SDV8Ec8mIXtq+4U
/eP0I15JWt1X4vPg1PNH3Sry/jznpvIpp1SF2WybJv96oo77ox2m+jet7ob42DiDLXfyyPsTx1KC
QcLAaMFSrrsoCvK8dIbzKphyaOOOtLuDtOA2ZJlZ7Rzu+81xO9TqxMX53HSJmVRBbDjZCaPz7iSg
9775iDEKRe0FzcUrvK6kiHFEMNET5OBhpFy01DAONe4w/2EUqtq8XHCa8bS0bze6NGWcYPQmuCSm
2XnojXisUZaY7HRn0Za/aL3VufaWR4WElGz4dqCRrRZaDVs9zIR2aNyxPYpxwA3eVBr5iDvxrO2c
rq0dwQ28MHcpLdMkuB2xdfOk70h6AzPu3L8tJxVfjaqrVN+iFbGzjC/9zrvpgTbFZYdQ8I716Xhx
ZihdI9ALEBb2fVbW1h9Ht46nM+lT801qoay/uBNKU1SkbK08tp05jRcrdJM/RVLUqg8PWS2PbilS
D4KAPSNfPDfx9xz6hXdwBW/vAXKGbtBc9az+kHVzPnyxzT53/K7vLPccz/AKfNmVk/eJizubLiZy
rfohklEHoZia2OSbbmKZly6yG+lXXKLyiEPzrByiWnMmH6s/vTqWGJBFru9SoZCPqjPO2VEv4zR7
89MPgRLWIUJLYN5oQ9x+HxZhcSya+T5JUp8oUiqnzEszn4duTwRhY/PR9V+AMCS7NOJXMXoFB8fu
alMEzYTHR972qEK3Rk9nalYvcx69HVyP4gLS8ihvLZa/a0kxJ9JjeoejCKy0zH7NCItJv47qhsa1
kih7WOSN+4ipLcrQCDEtHcTbhUxQDrLrhNFUdW4PEMfSgxOH2k6Z5z7OYE4O4FiwpQt2YlXF8ii0
NBmhdDDSrPnEJq2+ZlIMR26pzB+MaH7XxF7+z+sv5MYZXvJsB6DGS3Fk9Q4bw5xpScKgVj7qfq/m
kjPg/m0Ww3z8DyOxDYln2CTItdwuYumJMaykK4Kom4DjoWMhrA9JgUHSyUx4WnY2/9Y3I8Dge6GH
TrF8FUBRr0pTFS2fYFaH8GRggvRB8+Y9g8itb0YDanHqXvhn606Dl5ppaBV1E3hCna2/LKhpg5+3
CW6hae1WXoDVt+meFCKwPRDFfeQGwJD4id0PGYgs/HY9M23GcXZwmqDX+/JHxvs8Rr4Cz1DxlajS
Mj8u2w5hozTNZt+IHKXxk8yI7Z1nZ2sDQXQgIqA9tYgS3P6MRtequG/zJrC0yjzXjVl9DAdTfLDm
pHl8fQdtfVIaLKR+1DcWN6HboboEsXlsYJpAZF4fXiIr1u3zGKJAcHp9oK3bDKPGBZmw0IrXfcxG
aoiLWxZfFfLmU5QrHbgQ0YsnT5/mrzZwyx3wzcaA6KDRnl1O/9LQv52Zrcwz5JhWBKnTA/Ixkl9e
XGa+G2UJGOU90NnGJ+OSppJMk535revJVhgNQC54FyrFEB/jTMhT0rbuR2mOe0Hjxidb3gOafYvo
JgjJ24nVKSZc+sD1AnIQYHOm5v5Y9ubbvxfiiDw/oC4Istb9tyJPtIG+Iq8Pr/hnah0zHaCk0t9b
w2j/gSzbHr39vqdC7ev/B1x3n2cwESg22SLoKi0nFok/Vnn+eQbMDaL6Hditf4Vn7XSgt5aSVIZM
hq4DQfjqNZdJyRI6DpOcFa05TNPsFQeklbS3l0C4TBagG4ggKiHrm1MzwqTsyH+CxoOWGtad4odC
Kw/DJPbqvBvXJ0OBEYSfBZ9ibS6lJJPShGPRBLI26KW76jAFXpglj0U9ZU9TqnenQg33ICBbo5J5
UqsAPgM1bLUpndBywnSM26CcnOhBZq12jsyhO0vdlIHZt+LBHoq9iGV7UDo49P1Q9FyXe4Yiizwz
D5ugpMPx2Ii593UZmouyXXNMSt7dvNrtHN2bXrOu6JoDqOHWpEqyeiS0yUiBmFVt0M9CNOdQyepH
l6X+iN44yF27aksEKPLy2KhGBqbatbMAQhJebIkF3/z1a3Xj3gE8ocHygJ+4wDRvL4M0gjvCk82P
KW2AGmI8doCMDxGWsTuw2o3FRtMPsQtYanCd129j2M95MyB4FwztkP9MDDX6gRVj/QRLP332DKUh
CKmiy+vT2zig9M3osCLOzNlZS+KYoifSMKsuUMw5ez+XpfMEn7zcGeUlz75NhCgjIDm7VGxQ7V3P
TfcGjDhNVtEWdXMqRi1HHL+xEWvAeRQv1hTWej4f8yzpnmhQTseiy6ejnpfy3BUStTBEWIu3fVmI
5fgnLA3mpZVNOXMV/rezPdhp58ir6lJZMcK6fExnL75aw/xG9uEyFMBzsvXFaZg/VkMldQJAtUnG
K7KQiq97WuTz/7bPb/qWL6MsbHlCANYZWbfbrZpjY204oxivqpGrh9hSmzOhz7QT8a+RDAyzCOPB
WuEiojm5Li1CUci6Jknmq9FSBQ5yr46by9BMDnchbQJQ7lrbVg+1WRrFycau9GeitHaPGU4v0aqg
hfe3nadz+bE04jku/C7p7O8ZfF7jZJilE+DYqlWnDJJGc2oj1Xmjtczy+5kB7DH64FiWrEso9FNd
rZ6s6VqONpV/uBgRv0GCyiqMfGfjv1jv/Lbxl8E400D3eJbY+WslXI9KqKl2qXGtbQ2+GBWyBvng
CR0S9gF9fhvduDZPH1KKZrqfa9SHz1iCqeKg6Wklj7gIWX+3PEbdH0NR28mHSM367GiKMkY2VYnm
izdNveNnmiK/dvogMtKu3G50v+hq1zi1SddkX3ttVsTRtGSnnY0YuRLGntJqZ7Krq5I2l4p+DhZE
i9YXqP1Vc6AObUrM2FMFfe8iJSFl53fO+L2ddbkTO22MtHRVkNujgkPLY/nff6tuFx3Ue7fQ24DS
keAFVn+YoqFVFCnH14+Uw1+0+nxw4ZeKAzU3uIarp8iG0ZvWeWZeDQ9xF/g8aXecFTU65HpofeyN
pPirspo3urwsmwZJ6wVGbTA9MsHb6Q0SjRSl1o0rGZhm+yboyMsM66/wzXaXlLN6AV4Go0MA0R4m
B0XSZQl+W0vLaFsvS2fzimSYwa0cz0eI1M1O42iVLDDK4rHBC8C5IxNaTwm+vi6cxDGvE9KYj2Yf
R5+N3HTfWYk2P2D/O+zwz7bGA9C5kPk44mzG21kluTei8oFoQpKEtg9sqXrS7CR9NGQE3qBs9gT7
VsH1y/xcGi44iFCzgtB3O17YeW2FTpR15RfF31F6G8417arHCqKiX6HO857+/HxuUa7fecbW4dL/
hsae5YV2BPRy9QHbSnchueIhKJSk8TmW8aULx39alLoehyQugkazkmNNSnbJQq/E5dLD72Fi3V8/
K3eHcpEKW/rdHskn7vOrXduV0LAbaojQpXP7TOFhPITwTo5KXe21iFdlhJcpL0pviD4tYl3rpLpv
PbWaRWRdGyI2v8gr9ZgUVXkshkp90Bt5lZKBp67A/S+uop0qzca3pv0JZwesDAyAtb1mAe8ltzod
H8pqtg8i0fsLR4iFtdIOIaA6PsFjR3Ypk9POvbdGZy8Tvxl6tc1k3bS2ImL72ggxnDptQnIkU60P
pl475xmE/SHksz/1QykPrZDRxYzeCLR6+Qnc8YvmFrznOyKuCds3q93UviZpYZ+FpslD3Ipdrc/l
sbi9eWl+QVbnNUEsgW7f6kAR0FdonKpXodmjc+6bkCJDJ7BBPPVJrFa+g8Bn7etton0wW9GPx76j
c3ZoPKfoDrON0dlOLnv/2SFQ0RNBQZxsVl8zWnMd6c8uN9RrG9fXmad1fDJa5x3xM77djvU+RS9j
J9a6v5spRLDPl3UGeLF+fsBYT4hzmixCYeUnRY01HyPDcecGuT9NXJEEqAvckh7Fui49Z7mgtRca
10law0HWsn9swfIeyzyMzhWAaHTu5/onOlUU5ON+T6FuY5LL+7rgmQzCynU+LaaZ0lVSmNdKqyw0
j7wkcAA07BydzVFohHPvkEK7a3xgqVlFkyuDeSXuVp9Y9exLGmXOjiPSC65ntW1p0BEB8c5Rol5X
FmvchJHUq52rWnl5fxVJpkVIoAlgbXgy1m35Xlfq1nqHcGMXvZtS2xt9My6jf9zZScPntq6lys2V
mhnkPKdF4yA+oMFV/VNOOIo9KNAIVcsvmtD5EoMBng4IASffEtVF805YlgBDqmSF6jwLLW8HP5ko
PB1Qykj/Uo241x9NR3YIFiiVPb5RSJaLgXufC4r1e0kPVneTFQOvG6PUvI7CLd8L9M3hUjvZ99df
mfuIjBeMjg2NFBQ/OIi39wKlVLNGdsC8llE4fi6yufscuR10+V4YJxrP/blRiv74+qAbRx/PhwVf
SmbF9b4a1NQjp9VnvHNrrasfdLtQMDM0jAfiChMfOS85NZ6bHuJOZHsSEBv7ls4oDyodMWqS69dd
z6sEUx4c/7Am648oh1nHTBZ7grHbo/CeIeBMcX990agd+xQsunMd+yk/0Zkyn/Bf2ytRv3DWVqeD
YhKxLWX3hWm2yhASrcESIYYBliIxiCuMAh5z0HBnGpv2LOw0+z5nqvE8Dmry2ePT/uSti4990/Y/
kdCenl//qhtbaUmVqc1TnKeuvM6XRY71W6tgXAlk9YmuyLs2w0vIhUQay3B87ylGen59yPsYiXrW
wuqEdQGlaR24RFFUW1C00UErlfBdJz3zlAxm+1Cao7pzq99/Ur4m6RFfk4ooiku3ByWRViSIBZVr
DuLB9ifp1PqxcOxU3wnt7+fE57TBw0Bt4oG8K9e54UhzrFWuSjOO3wty/cx3RKP/EQ7enq7o/UFc
tg4PxdK5opC0Ooj06NTSm13GCtPSOah5b5Z+kbmVOAKEiltfNZukPSDaMxkI6qf6G82nuOQssG8k
gvwJen8dBHjVPLeRVkYBdtOuX1NRP46j+PbWXcIgaLWSRNMtoxB6++nipOg6E4nJwGlr2y9Mp/sC
HXQ+lDK2d5o4Wx8P8MULOJHLe01L0TS+WYV3QVBVhf7QYPVwFl1hPVVxpO0ct82hcPMlesLIgTTw
dlYGBEZSog66uyw/NolZP1BK/mN2crFTSL3f+cjVgIxeXEMAJq2fiNrr0jhqvSjoWlV516l98VOL
zfL4+ke6vz1464CfoXX0ItKz+kgyTMYMPdEicAp3sZmV5bema8Wv2rPa92Mbdc8ChcCdz3U/teWV
5bpaJKlQGFu124sJl7DMToArumCZYAzxX2HZOb9en9vGMFAuOV5E+Exy3QEb4Tnwcnc1pnMtfY3c
TN5LnuTL20cBLch7wDkizl9W+LfKQ0yIk4YCdEyYy+5QA8U85IW2R6K423YEzwRF4NgXNXRgm7ej
oCG7EHqUNtCzPjzkNm9npOUZwhxvRS6/mECAjl6KXwt3f305gINr6gxA3rXru+6zMVv1j7423gjs
eBmFcN0kVmcH3NGoyX37iYwfFbYoGT6XM8qwc2J3O5Hs3RYAPAIyCx8NFK4IC5Zl/e3jtAQ03ENo
tXSjVh37Oo6O3ryrgHT/cUikqTvxD70t8Kq3o5QIoniTgGqFbJShnZLZzi5e4RnDUa9xC3l9v20N
RueMXg5CgAuE+XYw28RToTVC75oMc2w/lq4+Ukktiyn0dZi5O5f4XQVqcdpcXgmKQrwX6/e3Vua6
mgAzXC1T2L6dt5lfWfFJGYtv8VTuCStujYbhHhkUZ5Zu6+osjb2C5HY0h1eQLPqPsR4x88xq5bEj
s4t8K7Le2L5mFy7cemrb1D9oaawTHVVK1VOAcAYGiKajyJvuJK1yatFj7uryQjz5Rjm+ZcTFvwug
FiwEqumrikCSR1Y34LON32Zv/YPqh/LcUAf+/Pomud/3y5mCt8w9Cxnqpdr2277PYdtqtKJEgKKT
/sWrQ/En9CLx8F9GITTjpljoFKu5lJCQ0LwCYuDBtj/hSk2BTgx7mml3TxT1YT7OUj9ZBDfXFTns
wfBCsDsZeOXsfMjURJx6fAyejBSjp8weplNea28EWPKZyAJpjhO9oCgB8+H2lOVmYynoRMsAsbri
rFVZelQbiWA0zIHj66u4RHs36cRqqNXVLi1aXg094UAv3PmzYafmcYoX9LdmJMckH7Nnb4rzx0zJ
htPrI99nMhyypadDSkhuRg3ydpZI/Vlod+syGPs2fsxi0HWmnVdH6Wa4+4Rof/ft7Fdt6FxEq/QI
nsMHauH7gpn0c7ctdn7Q/d1GwEg3i26TBp1hLZPJItRzM8oh0FzcVMBuKh+cxC1PIxLWO/H+xq4C
5wcEeennLp3x26kjoiqMzozHoG/T/AJX0vbzrh98bWxyfK6q6dSL2Ng5MJuD4t6+MNUxcF9TC+gt
DLmC6E6AOWb5FAETO2e12QcU+sWzg3T5r9RN9/owd4UxHdgDcsi8GdT97oBAJDJR0VRZH9ixWqQf
UlFaPqJl/4SLydeM5vkhR8/blwCGtEtvObsirxtfleBycW5AZmupq98utVUlfVt30YDuXCjPozMl
R9FHZDkyGh93dvRyLleHiaLmokblLJTkNYmo96gtjJMxYDwVtaVfRo1j+ZFM8o9atqjbGOkY/iyZ
5exLTY+VY96ZyPnPvaDCFDZpZO2c7q3JLx0FvgFcI9p9t5OvJU1uJEdw4Suw/3Os3jt0g3Lx1KK5
7Mx9CZvXc2crI+hJVM2fq9NsL0YmtkzGIBT1aNEhqT+m+Xc9dy3ItnU6fnNYcPgSCWbDfo9xiW9h
57XTstK2Jmygg0h4gv0Ioti3E1bh2FZFz8HS+xYMXeZ58lTbsffO0gsrSCLtR23oKE0l1Zh8SzPx
GKvuFzsy48zP3Pbs6YV5qCNUDi6JQNdwJ3raOAwwXvgMiHtxFtZJqZzg41uZOvIwSt16sigTWwdB
Pdzxc2uadT+xmi+6CPX4aCJTlPjU56Npp/Wy9SN4MwlwFgEC6ja3S5RgxOf1SjcGvELNeLRd5BwL
W4SPWkorxvUyeRCR+m/jNPmPwe3QTH19p9yHWUTDJo1MbnxuonXKgsByI9ScayiRNV3MfHyvY8R5
KIhWH0Qtdma78b6xD9gLJHs01tZm9EWN2YOTplPQFHH7qIqwJncRUDN8c4reu2pR+wjDt0FN7LeX
Nq0FyJZ3HJUHOIuYIFL0XMMFwySNwyYup4C6aHFu0Sugq+Ji45Iq9bMSIoBpdBYWGkKYwkUgoak+
e2qLE0jqyVY/VjgYBsY8tJcol8NJb+yfZTVXB6Os9yKO5VysTu//sDxEOi9M+dtN4SpDq+P4AQqP
b3OWSGr4XWqaO5fExtZbJIf5+pxPGvOruMaoe62u4mQKMLqL3yu6DlCjjDSsBWbzJIdsQmfNEp96
mTW/cieRf76+815sze9mibSehaMOlKZ1+Fs4yKPXvDmAR+R4mQc3OulqrCAcgSZvU4XysxF52ZeI
K/XgWkDz3Eip/ThPzHMyKs7RmRzDnyJLO6RZO55ciqo7h2PjjYYsDpBAR60RNcXVhd0myOVj+zMF
+H/O13KY5s+jh0aPHxtNQytSD9tvea7tJKprbNnLRuVOWnSVgNhQhrz9/I3oyq7vpykYFK8+WLLJ
/D4exg/8zk/sXcwf66o8OVXoHU1n8buu1f6LqK3xqafOCOLc2dO+2Di38ASxcwdPp4LoW8Wl7ZAp
U5jEc0CzgpawOvRkgJ4ikW7o0jG7iMZpz0ZOg2RwleyP1zfK1legoEJfx2aT3FHeKJHKRkeXJWhV
rf9nMhCldgzi/RYgrl/nXvwuzzPvv3wEamGoYiBYDaVgdTrQWcsNfMCmwHWkGkyuxlGXrVDVS1bq
KgrKFq+Hr8eJihNcPsZ/KHA4y8cMBT0L0f+saX2SLvdrhXn8t9cXZOPOJnJCRIMfBypOX30NNPNC
B4GKKQDLimhHmkJZ97XYoc8xN9G70Ri7duet3LqR6CwQsoGJMGhi325JnF3VUrEwFJpbvDSUMbc/
zXIuduqc98gPrmjg/svlvLSn1kF/lzC3MhRTUOlU4I+h63onbYqIxZWhatNHzxH6x1LU5r82mIF/
FYTOonMD1Qj8h9S1PUeUzZMIWNbmpYKYi6rN7bRHy0QfWWnmoDFSezwltWqbfj2gqXpoUV06qxlf
2MUB8i/PLNIOiQdd/TE4Y/HOlk2EJCDWJr+GxGmmvZXaCK2I4yFCkR/x73WdqfMGQwnjbg7CwTC/
VuhLqMCqrPnUlyZxhKVNReBJD50S9J9+ZWZ9mVHheky8iJKXhLv454yUgI8KmOO3CArspFQvfYvb
yx0CFZoymLyg0k58c7tyjTrmnlYWaqBTZ5VP0guVzz31v+jBFCa1HHr02fuSe1T7P+a+7LlOnE/7
X+nqe3rYl6np94LlcLwcL7ETO7mhsjiAWISQBBJ//TwkPd02jn2+9tVXNe9Ute2AAC2/5Vni2ojq
G0/1/TfaGt6B+TCSHYWeb+HDHKlspSjj77kAcX603LPAgMIoIDKykEeik+eT/OmY198/qpRA5d/3
R1phzBqKL7yNnAQiiNHJ66v3+ZfDXQKEW+i7/qL/qXm54kgL89wBzoKcNzge5yzsB6e9NJfBIcnr
t3ue2ONwhxDAitQFnBEaUE+fCgy9iJQB5rCxBMBSOmJ0BhybNTxnlrDZCTEeJsHnKyPQFMEQKoor
Dt2Yb1roylA4iCloiL8+pvWWTyYHYmjkJKixgcaHXWUzOZTbLqSwneUcYJCZxlPft9kMJAxszVBU
ODMCOgXJ6PSNmQImUstby62Gz6+P4Xlysg4C7WccKCvUbFs8HZWPHRuaDOd0gB5pPBN4dsWl0+2a
ylMobbrGdG54doscLVRJAzGrEwhbhVlQoQRKhIH6iKHb90rXQ1opKKS/Pr5nkxHDg2cOiLbQOQzR
pdt8NgJ9z2IS5nmLddvFTkVaL4bYi6PS12/07Gxfb/RDlAz0Q1SsN/MjNI1mqSGoe07ntkWg0X0t
lbozRuOBeTQFsHnnm/3u9Xs+h32hiYXboq4G+CDi8c0R5hct7KTBhT7XFmDqiZCGfO/RsQBSZCoY
DDqVHC8R8xodQG/EIfHSOX4Xa3AvzSPP//zQwVhcvGdspej4Auvx9E1rp+rRpNHm+eiKiF0aFQKo
Uwun6AUjfRntOuR9JJW+q4oMGLLBg+o/8D0IBSVwh9AFdu9efzu/+PSIiJGroOG39nk28V9JpT2A
KWKdc0ewsyIy5TXxdHQsO19X2WYVovCE+BuzC1NtqwJpSS4VRRx6rufZ/+aLHvD6qjemIe2b0usS
o9KsPjXhbWClDFl5kSxwxvhUiUhHsZIaDY6Y9PYA0w4OqtIxNsMPLs6T8aHsivoNyJXIgjBJNt8F
NTADUcDUHEhntV42zJY2rmxobRUubB1n+JBb9qT0VY+fQVQwIjBk2xUBQtEzCmxxk5mBoVnWAtoP
En7TmOOeVfB8vJOs1Crthq6dP9QOceed7c2GcdMW4cQeQk0XfoiKOvBETOya0a/MIWgVxZCl8Tye
lvAi6hbQ6GanT8uew+ne10ujvvjAV5QXDF4X8rwXTWcc2Tafb+U48VE6QiiMYxUyKJuJUQ++spkq
60PYaBsQQkj+fHMb3/moFjIDnznZzAKi2ouAeHYN4txrosFwH52SdKktrKq7ATWGOUe2qvVDPP1Q
a4kN6Mm16YXptNmqwKgsyFi38BILqvmSe0J8QpcBa9nyjTm6rAJlOrCvgR3h/vWF8mzrQn0L4ixI
mACtBFJjM0NMjdpS2dvVQVbgMe/ZPJRh3kKGDZZiLmuBZIzEARSqksFBHlqqR77Hs3WKQirA2Pgf
ehIgcW6OsXamCJx8vzqwNppZDKPR6dYO6DFuwPPXi9mPcBiH+KqfvkWaBxTHjPLM/tBDpDxMHBnN
47XZQLr1qw6r/nuBTOUz3KZgx/D6630WqeCIRisA7B7sDkARrs//KB5ahX1sWkNiZVB1eDIakZFT
2A3nrkeNI0HR81e5RgOo9IM4ClzYVrUomuYuRJOFHjTz9d6GA2peQR88ff2Bnt/FW7Xu19ug4IVO
8NMHMqrWpkxyejDH1gOfSAUpdcbhSOz7LD0Dq3F9BshkYFk8qzOJaSmixhb0IN2I5lBRlPkc9u5t
ME1RZlsGwu7XH+tZOLXSKFHIsYDeBqJ3iyGyo5DK1pHsgFjfhqcoslQYmDnAVO60V/vFJQLRmr4r
QTtUGTSMgvkTj8ZqPEakej5fAFMBJRZ5EqjowN4+fb3TEjkMEnvDAZVdujeZrYsdGNWDFcvAOkoT
+MVrXjsnq6wG6IUwAnt6N8/uZ5RpK3YwMKWyfuzGfR/qaD+Vjk1iC0hT68j0+cXzrdxmVMxQvAQM
ZzN9SENdDagrO5SK+PDMIQDGRyTg915gqO+vf9NfTFXEIyv8C6gYACU395KhMmttmuxg1Q4TieuU
MP00bYlK/es3+tVrRGcYsPS1y/6sukIsGCQCe8TglFqbiQMbsnOUptiFLQU6A82s9JEb/vItQkr1
px4ECpBPv5vJpzCs9cwOdEbCDmyxeQrtyuXUDxFqvv5sv7wVkGfuujEiiN6cDwF86+XiMXaYi8jv
kkWbzpCOXlRGJ5UI5vvX74aiOYb+5CAEPhFhZLhC+lYm9WYBgEjYzj1skQ4QRIbrcZQwx6KX0MHt
zmFsT1MHQs93oW+cG+b8mYBEn3VL1O80Q1lfI8pMwqWZLpQE0CGGO+n0xV2Y/zDrPtGqCZKqbK2T
CpStuHfYzBMYYiAxsOsGJmnUih3ZVjnrWmiCij6q7ypLnzPhBBeR9C0k+YYR03716W2i9oCStjpT
3A0vx7oaM0S7E1ySpvNpEOjqGkWrD7qRLDMrP4S+VQDFv0VXd7W2GEXnjMusLCvY5EiZ4lLTzpbG
x46TC7/o1X4wIdE214Vs45oFXRUHJR8PAJJbZUqcsHvXO954BtGT5qxRhZn33qixU5hFDMnMy74I
2wyjUocQptS7QTZ6kNUJmpeqvCOo4t9ABlB9sVhXNOmgo+acr0o+yVDN3L8IQMuv3wUFkDeng7/g
ZUVQzY7ee/CMISnwgPg8a3fudu4na4pb2trDPtIB/TKquari0Rzgn0VhctnsdOejRB1Xnd3iiyw9
Iju8b7dnB9C8rSU6rUsj6GFLxIKvoTuTeh+qaVVXEN00j9VB4GjWt74JqvseZitucQeSX839RBIo
S3iJKS0x772gGb5PygNUN6xU5e6gYqZoLqxV0cysm6reLUD3I3YDFwkZMZbWmBUGnANSR/O53kFr
jC0ZmLLqzABF6LMtxwFmnRTh3rSMfrmrrNlWiQgENJJnoZWdmsQMaeKNgOnGETSb4aliztyEbvLU
sr1oedWfqQjeTntP1LZKkSF0/e0MtqDI0T+eoF1YtKiEQ63CR4AA1wvzHAguz8rbnnTwAhvIYINm
ERolvxMtGY1bp2jm78IdHe99j+2Id4mLjluTWNTk0a6KmmDKAblHZD3ZLYil2gk5Q7ENZ+wOzgVT
n1lzQyFENsvwo+120GAAUkk28Tj4A9yGUAFrsslj0buhZ2aT1KMuOtivFTWN3aic23yYm0G+d0HE
Xj7WFdf1O9ZK+mmCmZDeM1ZrkvYD534cUG/orgsedKDl1CQAQcWvRhTTXE2QAHjQcinHmDSS2Ams
wu0KGSFv20/OUPUsRm9gcmQ8zegoQNKcyBsIKIXuqWzK9sOs2hJwXhC8+NUA1J7TAkhh2QK3WZWz
HN5pUGKhOleclhymYgePD4G/rqAiFKfCg0vqYXEpKqJcBPAkqmt/nnfQHNbtRUGKSr43Qmp+R5g+
VmnlIWvDAoI/XRZaTDcwuzCn8Vo5ehQ3PBKDWNU1W3M+wIKHOTG8h9wp7pDNLKcBJeaQLNRD4dtn
4aqkBbv0iBcxFH2m5iRcFCZSCKUbf0BFcXFQfhadb5w1UP8Kr+msnEqDwFC2QYqAbKLfXMBWovcV
EUOVssUf/MQQpjZRSpcSmnwqmMFghgV1rhsvnL8VVkfbC4PgpnAIsUu2m2fY09tuEeKAB0+WoEVM
KkI+lABGdzuXuNMUw/Ye7kIFJBXuKl2yMfaCupKXsB/WfWzqZpZnEIjrm9xArG2kyBA8Dc60dINr
X0M4LYG6oxvEZiBclml8NxFHyziSU7cJOpm2djfQ9dRqEHh7LS2z1nenJddMtN15AQWyKC6IY7MT
OXr2fNC1DQUH6XVwc7KgXgWqS0/GAgzKtZJRL4NpX3k+JkVSF10J12cXjmu5aeqhO0HFHU5kckHp
IfbBo/4ATUBUHHyjAq3baE1XXsH8yDHBT5/tKIl4xLtzCB44xjtq2vV4jYFw436ewF4/BFahqqzH
BPf3wdA6S4pairBTfOrQiZexWe68EsJ7FJ+3civsFih9JwF3tZcEkD2fsQaKwvYSWBlzL+06C/rV
mPSzzIKZ6DAftBJtaphsqK8K3zJ6bKJE6jgEmn3OmQu6WTwiCRVxL/jCrrTlgh1lKcj+xT3j2Os4
Lkb3ehUdPOkt4nVn+Haq3S9jhwrwHA3dh1IhlMWiYpiszTCOHyQhUZdSs2deDCQ9/8QgFnRfhkFh
ZoGAGhKUEUG8PxvQkIFDYWljz68VgH6QlxuqLq80aBgxciAOyjntwVEy2snXJ5CPqyYsbkph0kBp
bcYCKMyPJhtdnjAPdMm9yZVy0xnbpPmOFgP6FY2iuorrdvVKDnvIYcaqq9slU9ofvesmFJqc8EYK
MJXkZDgKvVVtQLnOrYisEl9MUfOFuNLlh8GI4MmFTatgMdT1QrHzHOqc0xHUiCUmutdDHKpeQnRV
FYux40PnLl8sEjbDzldF8HGiHuUpPMRQ7LVNJlXMhFv0kKaCj2wOnYjKji1m9qCqaHjbxtxW7rul
X/pu52GENwvY/fzjsFgQMwC5CiSWBFtHS3cm+Dt3tbl0FDvQsvRXpYDLB6p0IPGk6FLyMgc6rAFw
Y671kBG8hXUFNaWODTWMUQLTJLT59STUxxFIGbWjAUROkolaCywy+zmyb0BUkN31BFWvYQTGtKub
pKe1NNIS7OjwHAR1536ZPReq9SzQFx2kPgHQbB1n+gBvE8VPxTI18l74unLjpZQGPwEkKujj2lJA
d4yhV/EMKN6mzSGLROp0GRg4Hmg/yuWkaPlS3+veDMYdR2u1TqBCJZfD7E5y3pkhH8N0dstIX3jO
EL0PXNKP+2KwbH6jUMH0E3vwinE/Bqup80ALyLgAyhpO1zBdIe2uMcLFOMNhwu6hBg0b+og2NXxD
UST5ijISqVKOl412tgctxX1TLoxe2CTog49I/xAiOCJw5syfBkMeYHhn93kZwo8uWTh8DzLl0bbB
luTQ8gAUQwc/CazOYA8epNkmVJWuvYMiG0JBdDumJVsQqazdZfS0krAbvCrmynGX3B3ssr20HQHl
yqkvJ34S8VFbp9FSBbBp6i0gzzWmProKmjV8V5le76em1QxT3ooF4QsjdvlBhZgWp5j9gNSZFSpr
GdzUWn0GV71p3CkLVNBYNrRq3hWOUx9EF1hD4hcTwbZROLqFo6clKV7OzArQoNe+G049p0rtjhZ4
2jDor+YaGq+72l3sLnctBGG7UkZUng4M0W3WlhUzbuBr5oSpy3llNDHEKCYEerBmiYolme2q1Z/L
iJOojkVrwJPJmBrKEtIy6GiAA07ZzhgHtFTHEO6pSSBYOafKKgzjg7sU5ZeSCNu+MSo23lmFBS3/
1PS04nsftA24fFc11af1XFv3o+EC91VIVOviiPuF2iEIH/Rl1LkwiBn7fnwnbBpFJyXM7/oYAR4f
MsDz/X4HcdQKynGO10Y4uAb5wUPd79QihU9OQM0X4OvhjTS5ajHzISA4j3Pa9l731ZrN3ksVEcrd
U7kY700EYEGMqeupVC5W2CfKJ45xMJTZ1TuHUXFKHdIWu9Y0HA0jiMrrwbU3egGHlxHbQLu4sFkq
PVN1WYXtODqFPMqA3b7oZH/iY96LeLFGBckbp+muDFv7IQIwhL+H2bGYk7bI9nTsN3Pp4f9T5QNZ
KtBi0byKgtMSlXo3NozWvoEXgEP27tD0QWxo7D5nw6L9KHYHKDRimSAQzvGlZJGirDNZZ7QrXH0m
Fg5rKBU6UJcoPKYwz4KlxpSB9iF2Iq5Yd+rbwUBPEHAImhBYL8P5ohDzQ7PYwZxbi1uVuwJN9SX2
lfDHXcO62slm6P9W11gLZMqZrNAAauBwFCIZ6xZ63lulavNuVbGJYVEJpakEeqTTtVNbDflSQGlK
phY3SKWSbmDsipYN+6Qr4kIj0K+LgWEjcER4RgGLLWMUUQ1Y/SKXJMUOfLo1OaR8MSuc43qqLxoz
kmg/z+iNnmobSVeOWkhUXEYIqJxdpMyoTJu+WriKAR0rxoOqHYrYCzgSkpkaxOu9oHATBIoDooRO
6tn1Uh0myhlLSSeCJfEJUJMJftzxi9UyzckRwoEAjJgxrE9BMoAdq28LdG5JsLg3bsPm/uCTmanM
JghR7kF2Z65Gb8DwoweCTpo4OHXlgQw8y7YGoMrsSnDAgbM01BgDQTFIdB+7iIcxhC2m5iuQgQu7
/pGj/9dX9d/lA736mYzz//wP/vsrHfQIJyux+c//XA4P/Y0YHx7E4fPwP+s//ftPn/7D/xzqryPl
9LvY/tWTf4Tr/3X/9LP4/OQ/sh7Ho76WD6N+98BlK37cACNd//L/9Ze/Pfy4yq0eHv78/SuVvViv
Vta0//2vX518+/P3lQb0X48v/9fvLj53+GdZ+9vN53b6/I2O23/08JmLP383wuAPyHxAFBSYErj+
4eT9/bf54cevIvOPFfUBo20IBaxkAtRZejqK6s/fLfcPSJaihYx/BAMPtL9+/41T+eNXzh9QK3Hg
ZAplTBTJo9//b3RPPtM/n+23XnZXFKp2/M/fQRN8UlsBNxoyHKBjovAGqDa0KtaC2aNidODCQ9pZ
fG9HpuJWwjP4plEG/QwY3rKHYyast5Fmg7KBKLGI+YjQN4FqjwWtkG68EiVtEx/uqnYsXNNYwx30
ueIenlsfqcX1me+jdpr2fqmQfAVFlZjc4ydWJFTa11b/3kIb+lPhO/077jvQNSwral17I7xLx8hq
zgbaVXsYXM2IG20FhiNmcxKMjMIwJQi+jBDyS22vXmTa68knWTG2YyZryDYndWk6d1VtONiUvUbf
94QPOm0q3zxUBV8cZEqdcU1GLa47q/O+DTWWFZhLlY2si7PCBD6wdsu4QfMH/DmXlySzlpbunRYy
5UmB5wjS1quDaE+UpUTMOhsJm6UI+zjSYDlXttXsWGC7n2oBRE4iDHS2ktZ1KTY47UV3w1y6n5vO
06cFEF5pG/bzJ1vqIooHDpdtaIKnYP0Hsebh8M3o26XC8aJxdgLP7rUouXRdJqpSXLa2g8LFqJwD
wrCKZD16cqcwQ8/7GSJpTeSnwGN+N0tPAPTXoekreOSk07LoMmbKJiRB+bk7WK1BLqCeduXaLflG
fajDg4bgw/TCjOgkkqDjZZd4SJDel+CXFmkwSPqZKm46qQ1U+F704EaZWtzDYGeIidsb+7ZDgUcM
6GUCCjGm0HD/2LkCzm6i9IyYeMZF4RnjFE/TVH4vgLbIgYgjMSPW+8YaL7gpzAPUSp0UkBX30zRW
n5pqXhLhGXAGIqLkgK2wqoynFjkVm+1UQjwod+rhNADeYgcxOTSqhHHQvrwoebvEARzb/KRb9cMX
SJ3uARQ0dNwZrb4umOkfmt4IYkR+/HYJuuarJyDK4GkIJubeIBaBCRSGd8tiOSnE9izUdfTtAuGY
Hczahr1wUJlCIhpaPepZyGe5AICyHAWMrUjlebuxJTdTUCOeCL2khGV0HIWizTqn/+7PSFUMZU9Z
yQ3jwbPWqhGXn8eeEMD4xf1s6+uWOqhuQdMYzk4TiDMC4RYxCOBy8pOvVpTvijLpLecL8xElu5UP
TpcdGbuAB5lk7Rzg6A6NPWmlPimdZoW3DXyH/G5MwUXZKxFd86LB3xOrv21Y9MAhh5HAcbLLJB2v
Bk80KR0sthJWotiwoCuWjQFd3i1CQkQT8kKoc5ggYGSDa6n93JT1JwpBwfvRtZddac8zsjIN2lfj
202M3PWamg1NIBND01BYdWYrc74Urup2bed/0AsHTgRGYF+gfgVY4GRx5x4i3B4mUDHKOtZIzBLW
k8iMe4QwwFdbV6P0sJoaw8Vc1U6qoX9exUbopcJp+8RiED8ffT0lYIfbp+UYVllTuKuiMSQanN6O
UOSUsKRi1MpG7UYJYHBRDANzvqOFBYWiufGNAmhQHn2wYXx0boSDxgZkLlOmijZ0Uqdlxa0LXx8v
XSDRVl6YM1D3SPhhJeTUDk+lDt65wwK19iEoxJUCR+AUpgn8TpdOcaO0nt0rwNfhC2DBBKEyagDN
kMTNKLOcRvOsrtqW+DcUz0RS2Pypq6aufJKWlrb2C4oSN+UQFbdiCpa924goD0fB0wZpzmloDjwl
2DUQ+0d10sF+4908CeCXGtUtO7TCCBQAFmtKet1HObRe1eU0K+ucqnbQQPGrKMGv+xzas1zHg+9x
CMSq4hTMRnWlCfF77Bl0evDkusIUHz7DMR1nRqT64ruMwqG5KsqQ3Y2dGrCCUay66VnArfM2EOGU
PDqL/zrtHp9uGyzSeriBNYfmGbQGgOYDH+Dp4Wb3fY1O3eTtpiq6gIK6EzNfZqZoTrvaPvVLuLc2
fbMHAQr29AEKKWDl9rtmvO0pu2vQcgBxYOFXr4/qh3PAP+2Mn6NaFQEg3AZgzLPWEJARplnp2ttJ
VJwSZRR3HhATC51hT41q4QlE+G4thPKm7L86mIwxa1FzKCvjtqn9CzSdRFxQGCPTHvXgiAKt7HVd
bIrwFlDhGRmr/N5RusQweTxdJ8/rw9/gy38OHzkxkGawzzOfiQ4gE+EDTPQwfKn7HN4xp7PmBwgV
fkaVnsTtUNz6Eb1qGYLkwYZxICpqJx5RsaNYJsHbLaei20O96gjl/Wk//69xga4LGzI0E8H7fPqx
XcTDKDqa3i5o4c0Dp8IPbdU5MYpVEJMMfGT400+cxF9R55Nw6u9Qdhv13tIO/7cNZJ8Evy+Gu0/+
Kn+ga0zJt5f6/zAmRgf10ZxZY+4nQfFJ/60GavBneL3G0D/+/mc8HAV/oJMH8CqAHT72mBUW9zMc
9sM/oAmyIvOhVgA1w7Xx/Fc07Hh/gEW4ygVhQa+CEPjVX9Gw/wd0qPBDkJmBOMQXtv9NOPy0O2zY
mNbuKgSxaTDyAuL9TR35+wp1I++ST/8KAft/10UH/+mUjOx68nmrgkx4VVvBw1bru8r21RHI2a+H
DTzC08uTwGhQLOqDrBrZOL6b/cUsb0sYhnx/9Pl+sY8+7b/+M/xNnzfqliaUTeFnAMzz5XpAFmmC
o0E8C/IpZmfHLnrox7xQXnqYdRCPEhGO1IPMZe9nigMxHwPAh14QRZHj0+sP83Sb+OdhNv3xAJyf
gUTaz6Q1uAfLgg/RDYqUpg8SAiLX3AgWH+aQmg3vXr/hSw+0/vzRAw04a6dgveHURoGCUAqQ1cmq
indMsewpTuWfJ9qcbmG9zGgIO142NzyYT9FmKexkaLhdwXW0IvbBko1sEsYZpMARlbkW25l9NY0/
t0HsTr9OIjeo038GgFT5yRMiI2g8rr1MluUEeVU7zCEt/H1o0EZvYpTzpi5GrGMAAltaTSZtCqd2
+DeEcHt92zvGxvB4BG2pu6n1ZrwC9HASZ6TfA2+ujzzfSx9wsytAacKfQy28DJyx4N6EoXBcTJIc
YcS8cPUtO7oNSe1zZ/SyxqnrB5ihotZl1OAlvunNbMlO1Ji9gSHnyFp0nD5YM4MRa7EEb9t5tmJj
YzuTYbCZByob3B0yEy5uY4p2MQ3eOPzNbmCr0gphxYXdgALikWjfV27MGJZS+vr7eWFvCzaLpwM0
ziOyDPKuRbb/Lug6Jj84bInMU2GgYHqtS+r4J6/f7KVvvdl7oKFs9Cg6G3lPdeBfwUGlEh+g3WR8
f9v11/s+2mp4aEpzVl6YL9TqMl3CFCtWdcOPKco8LRb9vdC3EiVopbitBOwsR86xdLt5hGlb1s7a
As28rpAjvf4YL91ms584Li3CeTCCXAhpi33v097Mlt5q4WcHgzb1tnW9JWgyOrHCUR1aq3az3Daj
ri5B7Ytu3/YQm10DToMhmgNelKPMXmctHwPnvHT1mlB44b9U/fv7iwSbyKIKy6EJgyHMx9bVJ0a3
mJdRCT2S+PWHeGHCbkUwaQGQHF6On0sww1RsEuV+9Bc6ZG+7/CawkFNAgfD0/Xxq8QVEW3aZK43g
GM/spdFvNg9ZO71uNQGilk8NvoEOlRFzU8Ok/W3j36znJjKAh1F4+5HVsf5ksLx+RsU9WOYjueJL
T7D+/NGCDmztcMtQfh7xqv4QhJxfqbpkxzCDL11+s9ACPYLIDRH6fHBcUe/F4ijwWxvIJ7xtiW21
XVQNvLGwR/SReDm4J7yzpzAmEpp7R24Q4kX8k0v/M/83q0yXpDS7GZ+YQYNhTEmJptVVZyyTf1qK
omsyVdq6v2+70Pkk+3Luj+zkL8U8W1oP+DUF6l0ztsI2bAfk11BuQWTfoLWYhQJspxWHQVCtQUlm
AOlJLWWQ+u7sUPD0xFHfyhe+oL++l0cTRBe+AeyaUeRdYMjUqecgD4PWOTK/Nxyev1+vv1mg8FhQ
sP5jUe6Yy0izxQJlKvOKZWn3AxoZ+rLkHf0+oPHa7d0FmIwLBYnC/gDV8ZDchw3UCo8M5YUH9TYr
AWx6FF4bvUCq3HaT2QF8g3dWfeTEeenqmygg7O0lnAKGwpywq6Rx5ITWaXDMzOyFq2/Fm8KeeAOd
azdHmY87ib9EDwN87NnbBr/1kW9HCOCiURnkEEud81JYqGKWTlh+e9Mmt6UpSAtm5ECAuHk5qPAj
kGMD6vHGMT2il97N5s0zp+yJAfJKjtqXSYAICoFQlAAX8rftEFvqA68ZwG1qDHNQXgv7JHTH0fyi
Bgu7RWWvuuA9pDm62AZgrvw6dAu33/hZNjmJM/ctFsDo5/By72DcyGwOhh2YxG88fbZw6AUGPCB1
jmtF37MylLJL9DLoMUeLFz6Mt4ksfPDiesLUknP02fMFuiKxPw7kyP750tU3+5ZvQYlCIczOwQDr
EsDWCER0qP22uMLbbFvI2Gho1XTJbeS8QMZYd33pHguCXxr6Jqqw/AGoXigs52WgxQG1TxOhBUMb
6G3zZiv5C6yagAYkdjqj6KITUPCaFB2xY+okL41+c+QDmzRCgJ4vObMAi+JRX0IR3F12r+8VL0Tu
3mbO94VXoSlmzPlseA9IO5tp54oGfR54OB7zZHzpCTZHvjMFU0+aYs4dTP53kaBoyLq0eVs6vpXQ
ESCKu7DNnUHF8vwTeDTJFHDANy5ZdzPtLdGBBLkQmaMJ6Z7VbReA/NW+ceibWY+DumgayxE5owS+
rcDHcji4KmB5Xv+4L7z4rVopHBV5Yywo8wx9rU4bUYpzWRTHHJBeuvomlkZ9FLhGCZGHUZYzv3Fm
M2wvPSDbjtHuXrrB+vNHoRK6pRMrJ1shJJRL0gzeRx3pY8zrly6+OcY8YjRuGBZTBo1wUEW4tGMG
Oa63BT9biqIzEGjhkHDCmzc+jjbiuz5SRfq2z7pZsw10AI3Vb+vn0F2b2bE3+W8d+na1emEhw8qa
smhG0dher87f/GK24guNOQ3Ak+LqCoyPBFqKEr7PQK+/6c38cOt+NGMqMIQB9DZxddd+YLXb7sq6
fGNla6sMhj5rGwKcghezyC5vg2hE5uUfU+l7YT5uqZgKvCRwjJop80QBtJ41AY48FOJtR9RW6xc+
KnZPHVNmsF6Dn2JVP0iyHGPOvTT09eeP3jpfRugvVcC9dw3gxaBpfzQmbr/xk27WKTBMo6MrQ2QB
wNkpV/VnLpd/p+bzd7a0lXFiPFJwaJMyA16nAqWgho36aP87WvQ/V9+s08AhRgktFww9ktaBoz1y
VYD98bYWlbNZp0pCXcnFlXNgS4GWXXpwslNDGCF/25zZOruCWB91ciinXLtdD9MRIGTBGLLF1zet
1R8+K49mjVUX9khVh5O1gDdDRLgFBCs55qf0wpzcajnIsRicUnsyF5HzySL2NTR9rt828E04CfgE
6bQ2RF5XxgW2x4+QHnhj+e4H6O/RS4nqGojvPhA5maswlZV3S5vimGjwS+9ks057OGFA81vKHKbc
ddKS4Dyw2THu9UsX36xTtIXngavQyPpWfQMr8g5guyM88pcuvYmAw3ouDZzXOsdlObDUNq+AdeFO
+bbUxt6s06n0YHjljiKPAN28dwX2gZjXi3UkxH5p+JuFCvSWbbbwmM87Oi4pVcGXqh6OuSO/cPFn
rnQh+KRTPcrc06Cvd92AoTfHOq8vXXwT/Ea970ILuAPDEYDNAzwkrEMLXci7N62jH/KUj+a6LWwx
wmYU07Eqqtjp5vsgrN/2SX9AYR5dG4TACNy/RuajNzmxFaqPLQuv3jbuTdwLZyI11w6ubRB+60ow
EsFPetul1w/xaNh0LkCYc0qRmSBTJAYpzuvFfGOOvUJBHl/csoYhWAzbyCAzc9np4GMIjuTbzoof
Qi2PBm5UiNOhoyzztuqvaUl3RXfMGOalSbhZne4wa0ehpp7RZdqPs33mem87QX9Uih8NGg6x4n85
O7MmOXGuW/8iIsQk4BYyk8yay1Uebwjb3WaSAA1IiF9/VvY554u3aPureLntcCtVQsPW1trroeOE
ux3l9V06LuUgq33PrFv0e8v00swzOj3xjyh0KLrk064ZsiWfMADQp7XHR4QnMAq0s+d0/e8gw/8T
rmxtn2Zh+sXBTL50qvNfV6eDspshetzX8c2pGQ7VMnRtpkvlQUoQQLyXVdmXfW1vVmSP6okYHGjv
CEU5ZAqEfoc9xs6DjWzWJCa2EAzVryVceZc8hm3AAc4t7yke/zC7t85vKbwmdBQb7yjoi4SUFpng
fWOyOTQblHlFonG6nFOIOWyoIHEX9HVf45s1afH+7txQqSNUyGe4pGUHOEK95/3/pyHZnJcS3Ike
jp4oSGTxUzhPP9vIyV2jglKMt3sgJGqOiDRTqA4Ln2K0vcxmb9ub09KHrWUYLj5Sr0FI7ua07m5E
tNDDniH/l7VTo+BFjXgWEyVeab6S7iOjza4AC3q9t6MC37bIotpAl6iDB+aARBWsFFDp5Le7QiCo
Bd/+wGR5VOG9Q5d1NH33rPmMBP7HfeNynUX/sYkbeBlKGmJc5hn+9GKGrTqoFcmuOOJfwHXZmAQ5
3QUdX5aneSQ3ixH7Vihsa9/2HEwn0OubUJVpH94zCA5RgZsEO0d8s0LBQIbmcja6JBN7hlt70cF+
Y9+Ib9dn7A2Qu3NVwiMrKCz3ZQH1+a9djW/FVQ5ZeZVyrSAwoF9rAFjbJH7Z1/RmfS5SV30aeLJ0
PrPwOUnECUV7+5QR4Gq9/ZpjbEFvhHynxDPMegCz6SEJIbTf1/XNAp2nQPXwLJHlCPkLy9Uswccz
xH3Y1/xmeVrUtRIRzfiixv0Fp5PnRaU/9jW9WZ4aB08zoW4XdSP1h2WaLoTzffNwq20yVdrDBCKS
MPIVzdHYOjjALPnnvn5vFmcLbxoll16VMOkr+gg19el7Yed1VP+tgPC3KibrIR9spkSWDTegT0gA
G+HxOy1wXEUV2a6A3E83izTuh2Xo4QtQsjb8xproszf1r7uGZqtgWqB4ZDSpJNa/UWej4Fjsm3fN
+K8T4zejsxUwwTsmbmUYoOOR/5kbuGZE3vRpX883a7RZBFwvSKNKVPdG9riGs4vyIQUk9LDvBzbr
FGXSdTqnDFNy8Z5bHry2Yt9dHMaab/cXBtdGXJjRNODuz5q0j1VIdz1DAQ67aTqFL5AwTpZhxQP4
8wX62a9tu0vpiwqCt60HiSGxATmkrAhKY5wUJapt9wnG/C36jy8VUCGqkeVgJpITk5wELLL27bpb
LZSWMPOKMgw5tsdb44JbFi8719BmeWYWyIxO1LJMqnrIk9XdZjD42tfvrdIpwywhS9DL0h/NExwG
7iTR+/q9VS/JFq8T1HqiVDT9DNjvM+vfQ6NeZ9tvFv5WuVTBMbqvp06WFCOTZxCh58Lx/463/v8v
t//CsemwE143ZgLvNo0oZNA/z162LwTdynlgSgjyWUxEWbch73KLRMVxJh7ddbv9F7oIfj5QpXUO
6yZzKOmcKf3AWrLu/KKb5Wm6mFbQ2olyzWRQ+Cp6wEm67/Uc9KW3a3/2hnSMlxHTZcwi0mOvdb1q
8jQz/a4cDurh3/4CqoIDCBblVCaRfmlr9Wx7/bJrM483a7SunA0Zq0WZDNm3YbR+3qD0f+ca3fQb
smI4UiwD5gxccJJiQNKvhNeY2Pf+8S/nRdfPcyp5NZWpB+R1YezEUcWZ2J2X3a3YyOcBiWzmTaVs
nDrwmnY5vmx82jf0m1A9gXNfSgyZypnRoCAUeni4We7c17diI82gvlOgFJUqSmqd+2vQf+/dMtT7
vu2Ws7a0ErixBWMzNh3s8jT/uLzLxPnDLrnVGsGv16JWe8a4D+l0doqok2Vjc9437tdffXOZNvAp
YHYquypeP5OxAp0iQenvzoHZ7DUoW5/iwOGzZmCagCM6g1V/5QmCc7Cv/8Hb/uMREZZlk8HIh8pe
pEw/NoLte1Pwt0IjgZQ5LJn5VIayS78ByrSc557/v9LUP9Zk/eHDboVGmniLW8N4LDHjMxjgGAGL
Hy857hqYrXW8dB7e6Blaj42b89ifbvrhPRVTct0Qf3Nyb2VGol0g9U2DsTTAKVY5XothA0ngVNfD
KiGr+zOfnH2ZuWKXUIUeLXXTiPgVJW6JeIKTipIvWcLpuce75Hju+iGC4yRrkYyvF5ESm69RJ+RH
KwJvLogTQ/8dboGeKCgCy+Dgx8i1H+FpscCN0EeWrKB4pV4us/DSrgwSOIheUHZtXeETZBO+wOew
cycfnq3JAR6haNOyVsPkQGRXvDwL1vnEg2BZD8rA4OHbkkRR9aQj6nU/4KogRJmuQWZKueDvPcBc
Ij52xMCIfICfdw/r+6SezzB8rrM7mg6oCyNihXdTmlkYeVJ5mVol15KMWergcwG+/cHIqI6PJrER
UtisMVFRswl+csRkmStS2cILhY+t9G/tUHXZhYW+jkqQlGtbxGFvLuvq8Qc5GBIdIgIbs7yrZLW+
ML8bk31RyFZaI3kNq4/JjGWf1vMnmcJgVcIwQ+9buVtxjRhaDXU+7MEz5PLyOOjumhXmZrtm/1Zb
QzBycZROY+nGqbqaI9quXARpdwaXW3WND0ec1Qu7qaQ1j2H3pIYZhiUeDGwP+/6Azb6subCV1+ix
xPvALztFN7Gn9onRwX55u2dOs5VGwO4X/vIZ5DtaJQsrwqwLfu3r+2ZPhgHtGhoAPEomsjWFlawI
8bQJh/19T+D+1j+bLxG8CeZwLGncjMhHenlQg/q2q/fRZuTDqHK44rCpbCj/u4r6lypp962oaDPw
Bm+ECxyAsCfPVakydlPF/x1Q+39uO1v5YWygmfKR2yxR2b7klZf1ecb8ceeYbGJXCQ9NCvj3VNaw
IMrhGfSLdvJ133hvgu4OhddmSMhYzm6eHlA62J7hAsf3xTdb9WFDW1hzBBTEStlHdxFuVqjrmPXX
XX2/mh38Z/Rkp4H5ZKkRIBAfNo7wmTy2bbszQNjqvabEVt1a4wjHG40soCijxeRZUu7q+1bsBYca
p+IW7qfDyNgNDQ1YL1TARGrfFrxVeymAgyBkGjHZhzm5aYaQfMOd1u1LBW/VXuDLwRRMIe5DKmu5
VFE1lwnRyb7dN9hk9YKQzTCDxh7QtbwulBV1PmsYt+wb+U1iDwi3ZV5wTy49N4R/N1Cb/73yme9T
fvr/eNr8R0gPQ7oBltD9VMY0Md6lzwa/IJW18Ttvh3+oq/O3wF6Um1YVhQdauTI/lK9T35qxqBJw
kA5Wjd4rCs4ePC9j3QFRXJ8VdYZL3anx4njc9/X9zR5twfIYBi7heCsX7wfvbPhTelh8+77P5vxC
FTAl8DUfS+tEkxYe72q4TTTDxPZddrfyM0rCFUmM6wFcab+65W2NyjAnnCY7195mT13JDI9mA2Nc
ALLBRgDFzkYwa4/MzkNyK0KjCnT2IcAPuDmAKHqdP6M24Oeu4d+yXJjmTmfzOpSTHFSx1OGvVcd7
O755EKjF6isFG/MSkfOJBf1NEKh9SfWtAo17HqnBp0YhTWRUAVMzPGTY9cO+QdnsGbphsvatGUoY
nqXHuYFZHI/bnRHhViimYAA4gujGSwT9D4lZb5mo3/FyuS7J31wVtzqxesE7I5CSQ6mWoLnxmQRX
uh3tvkPsn6LY/9jr4O/WpqYPeRn26VjnXZqKmyaZh2bfQtoKxqJsGUM6EF4m8dAVIkvPfeS7fefA
VjImp6Guq6yFMVfU2DsleQRn5c48/+8z5jozfjPwW91YBnCvsT7O96tbMQIroursyAjs3I8UsfOw
L9jfashSRyt4otZjSeZQAxQS6+46+eFDue8s3iKHuNcqYbIWczMOXmZNPtR+tW+jJ5tFBXMJnRKJ
viNLFR9gVg7IIrwRd37ezSEFzgxA0FAFwn9cVh+M86aXAU7S+86QrYyMtYM/k0AB6YG84PPEw7jU
bZzuHPTNETghuwDC38DwGI6sxCjSZy+Cveb/PjP/sCWQTdQ8Oz242bUMCgFYOBUoPhRfVwbj0p3t
b04/GNJU1aQlK1eZ/EDu6J4nzec9XSdbNVlkCF6rUSGIws+xgvmpms3fNhT7HjfJ1iWsRR5haKrr
sE9phYSjSi+cxu/R9H4/7iDwvr2tjEEH33WJzsNJHWknH/a5cDnZd4aAVP629YyuiYsV8m++1b6D
ZzD0CEU3DJ3ZpcwCj+LtD6TGgpPaNaz0Aas5pDUhTyPq+T7s+7Kb1epoizyCFQAswMV8vOkAtXsI
wDGY3+n9P6mhf+/HJAvfdp9GIWyR6YypQ8FCeRS+P8zntjdCnnARm4MToGsUlM6YLSOQArgV3E1J
J/jXwA+j00yD9ZIAtxuDJAGXXSQdvb5/5EO8BAUXwrXFWjfV+mOsXDufhglnbjHDyvFnyKPo1kyd
vnFtY05hNVs0AQ+MJofdfbS+NnB/7p77q0/F69CmcB3FhS2ClTCXtgBkfa4fgHnz1gP+tWrvQzC+
zK5QD5TTt2MCXaMIrgXJx7ryuwewP7K7oA3Aydj3TTcbzej1MWiNpi9hVfs3AG/PmV8/7Wt6s8fg
rum4R21fhit0tiyILsGo3jPSuC6Z30yVrSRunj1wcNTSl2KCV8dFqpXZQwY4AKx/EcPXF5pR1uzK
YZCt+5gvYGwOxjtoQJNHj1Fv2WmdWP1x1zhtRXKNq2bcEcO+NGPUHLxq/ay74L1xuq78343TZsvx
Sd3OvZz7krK5fYGqOnpMm3r5vnS+907+6E8/sdl0SJUldTCJ/ggoSE8PjRYSMCMjkWy/gGhRBe9c
qv/0yTfbD+QJ9Wwoq491C4vf0xwvPtRhHju2fE2DAorufVklIEDfrrkaLFoO83UM2hB4ELrRz9iI
dh5g6WZBA2/jIxEAtJSPF3Qd2pMO/Xc26D99ic1iBmS6T1fU4B76WiT6kjEVn8Y0w/s5rQ0ju9QF
IHS/HZ0YbdO2TTxYXcBIELXu9ZcMzvD7NqStkE65TLStk12ZJLE+QXOd5lXj77uswAj+bd9Ni1Rk
OPtN2YL1fZqM4wdAGHfd40iyCR4IBaqNJaw6+AZE7CrMo5HuG/Mt6NOFhAFViqbXNTpWmTjB8XnX
/RCmtG+HxMEIrVVZDy5VG9wmsXcr6L4sHnCJb5uGrBCDBGzJYQLx46ZTSpdeHL7s2ja3EjrQEhvj
Qg+T3a/VcZpklLuMRad9rW9WKcl6WcVgQJRJq6ZbqF4/Awe+zxwWNOO341LTpPZMMLclcwE7zZke
zkSwfVJU8s+L9H9c+D234GGPy7Zsu04cgAW78xKpjrvGZSujWzpQwsBzyA6aR+1yCgL7EZydfl/a
DxjztyPTjJkWLBqyw2DEA6BKJezX9x3iWymda5alBkumgYUorPaHeSDFyuJ3dt4/3Bu23lgG6vwV
FX5YRMqMOVRjxUThKLxvzDcrdIVhmDJ6alG1xF0x1NMIjLgcgHjb1/5mmWbcoeaijzMUWo0rmHSs
krfjAt5Ysa/9zXE606EaEhFmB25XvIw9QwXwTs//yWb/JrzZaukiuvoweKqb0ndeaG5Jy2MUGNXw
8nyF29BYtqDch6AfGB4fKbJrthC6jw0cMifqTmLOiDiuE+Cc33kSB6as0rBNdmXgyVaFt8aNFXo2
CjhFygp44cJjIqr2+SjAuv7tSmGZDkHNjhWc/gGviisNx2Kv3/d8TLayntAG4cp6rY6hBVMKtfev
KNhc3vlqf1gsW1XPbAVMeBKnji7x17wnPWgn/c7dbyvqAZaQeqHAqIM9qHJwbH8R2eyrTiJ0s3Ev
ngCHNtDXG7DU9aUNSTofG9UDU7JvqWy+6tC2GsDRJjkssqE4c1w3D0DQUz/8uesHthJFCdLeaqpp
BgClmY4cPOLDlEW70vsAML2dk4jCQYwL+Xz0r3ZoNhYovo+SXZJ52Hm+bXxKTKQqjcYBWOxzpiKR
g8q8T/5ItvLEqJlhcDAPM7BkgAuGvd/lSDL92Dfomw187NOUkLDSRxMAN5d6QKmIJSL7QpWtp2QN
+TCJvFAfR4il8rGX9QNLQv1pX983m3dkpwkMc6GPXoanpghM4yMoJDsHJnj7TVtp/RFv6/oI29Hg
aeBL/4OSNdkX2W4leN46cVGxEBByVM8cMnC7CyzefY/3ZKuwWVEGUbUGgVUyBT8UD194E+wrryZb
gU3DkVIep2g+tkRecdtBdawAjXznPL5Ou98cmluNDfN7EfRjmJ5oxWLz1My85SdHAyZPEZjgZufw
bz5uZcIq8gGqPcZB6h1MENfFsMz79DYk2mzFU1MlWlO0XtdDe0ghtimy0f21a9JHm22473B4Q88o
jxOQWEXLRXdQvNq3S271Nhko6JrHsTyCPmtOvEmDHAbG675tcitJdDykdJVWAqa2spOv+o8rIMn7
PulWkLg24AePyPUcp7RJCs6WroAkdZ98nmwViUPiEp2k1XT0uCeLbgUuNJzcPucmstUjVlHEpA9E
07HVoinWmLMCYLR9roIk3MTQs++QcpZ1Cm7usL6uZFo+dSBNv7Ni/xAxbeWIVQim+Qyx8jGWPupR
rqfTFPjv5Qj/1PpmoYJwg3S1y7JT5CF1bryfIxtedy2krfqr9wO/Aj8jOcHnq2K5AWb5k24W9WVf
85t16oMgN65EZqd44gNkjt1CmzvqsyHdt1a3CrBJpTNCvik7ZcrPuyy4YWTnsb0Vf8GIS2gXoGke
IVi9KhaGfcpYslV+gc/QVk0istN6tT7qrR8BnpfafNegb5VfHWGNXt0YHeDCdR7k9EToPjdBQEbf
xgO45eBSw4GKpJA/dIN3Fw3t875ebxZoDBuhRoZDdAjozH2gqxnqrhvL54/72t/EScPkC3AIx+QU
jf4CC/VIRTfXUr33/ASvYe5vDu1gs0hbD5zM1Fb0xCdPnXVlDH9QCanrI+pUk+pS89U293qt3r1c
/2FbCDaLizrge8dBsSPJvnTRKzX74tWtMCpmoVmUQrth+yGFaqmNdyYatrIoUP2CrGqT5ESHhZjT
lBlyr2TWv2fC/QdZHxh8b+cnBPmBxrpNTihMAW20GVt9y603Qo+r5CRKG5gOxdOgMwVPiwr0UMD0
1CPF6C3je1ak/v8Fef1uLmxin8QF1WA6wXD1XOywFD5rWTAd+x6bITs11dKzXIwcFCFgpwVCrqVz
ckguI5tow0/Id3Q9z9naG3dpKudV38PQQg05EEje+zzs3GptjthzEnc90HbTvVGV9ell8aJE9Llc
WQ08LgmzNqxzqZMJ8elIsaLyOBNj/X2SDZ/9POqTll/CtYeT9cEhz5LUByeMlUDGht3yAmc/a0Ak
7UFegoO5axc15H42ezTKMwfH/v7sTz0FkYAjlax5jnIPNqODKhmHj1PAcRnpki79xSeO/yxnERkw
DiM4y84YoR5sXwtk3+rmBTCsnoRq+D4il56AIS194ts8TmndfB3aqM9+8noGfwn1tesoeQ4Tts59
uaobz9MKsmQ+wMtLFda2yu8PCepZq+OKl7Tg6AXVoooqxQaQFYZaF3MQZNeY3PqpodmpjeeVo+xN
jO4MeMNQJHQy9L4jc5seSBvasGgSKhAcpzw9pBy+xPkiaioGyGq7EaR4neHOnhRIXC31iJ6JQSZ5
GtAE5TymLasoQTR/5aPy+QZfa2xaUOgRcOeZ7zF+mPkQfBOa04N165L8nNsV+O9JjnH/sMogpZ8a
ESTJA3ivYXi3Vk061we2onQoOmV29mFUsdJkZvconEnxvaa2ndC5mqxZPZ8IzKYRJHMyrv3Z0XCx
P0TKW6BFR4Mc/SVBYVj26i8JPCILNkQAvNWpd3XnZDMbrIfiohVaOhgbJbOZjw7fchwvQYz8ZnCh
/ZA2eU/77ET7ZihGulgukRFxnjLXgN+oWzKr/mgljo4HOtZz97osQT2kmA5jMJ+6MFZLMdZNFMC8
t3HsgORQk35NdTiMt9myInsG3vgMuridNN5YALGNkwCBrdZhCNQnkNfds9+nkp7ge9Mvt0NgfTw2
EA3LuxWv/9rUqIIlToFkyRsK7zvC5h8B81DKJE0STS9JzP30AFBz3P3AlTRlWDQ8Gs1BdfGoHvqZ
1PQVqjnBT51LUL2VjWSMb9bYC/o7v7H9+lc7sHFGIZP0xuhBYNE2x2FqXHCZuN+Jz43HgZLEqdPX
AMsmPMqmB6J17/+IuqpKXV7VGa9La42JbwhQ0OOXzlIXF7DzJzAJqC0Q3XDcjin7CcZ9DZZuL/r0
RxxSMX1G0f/agIzdIqRAkcPo7iEvVin+59GLfo6dNOuFB5Nzr/1KfL+YGqykn12EaX6u+2B90Bmp
TyQQafeYyhn0SpK2U/NB9M2yPllUNwQeBAKwc0gBVcaiuSirh+FXjwe15rajInTlOHasKgXw3/J2
FlkSFF0URsHXlAZR9pdv++oBlf3eDV731p+o6+B5ZwHWreHb5B2Wdk3tDdAeZj3D0yn8wrI2yg4T
QyHnc+IaNjz4ddX6Fzu2szsCwtwt58xJQsuELj35TGjVVx8akdVTMTntwaqyI5lCBQmn4CuaVcXy
XpFVk0s40Yl9BE+lGh/nOEuaE2n6MTnopTPYO22cyuYEWbsv70Vm6E8Gq4ahqJD2s4/NQiS2kmZc
7JHGo5b1geAR0dz2HXynT1U9gz29eImpX5tUZdGFT9NEc115kv5omqybinpQve7ydPArAiRUFC4X
xbjSB20D4h20GgI/B37bTl9DnaEHh5jUPlwmF/Si9Wol827x1HAcrk5JOXwG1/5BWNQLHuNJgulN
nKWg3tXA0RegXNB7RLH13xWWcFJ0rAl4QbmNx89OAJsJ3ynO4USXh/26therUQT86oANlGAOC50s
2O/XyY4j8NeInmyOhwijftrZhPEn0EUkDoQeJkLZB4ZWrh9y0rM8xhnFA/RxsAGPc5S2DnHJMj/r
jwBvh8zlta/T9RZQ3xqp3wXAr+xMKofQHQWGTXNRgN95+Srb1nuhcS+DQxPR2TsoYvzskLh17T5J
sobd2ejVZuXMR686AMhdubsQTLUn4quufUH6PXB93jKmsxPM/Gt9k/W4WD44pLXSU9S3OO90VcUC
AvmoWe54Tbq+GFfp6yKaZOKhnESqqrUoalyV/0ET8LzzeYi0fmoXkgTnES/53QNYuroVuXERuEaw
e8+FBVD+4oeZ0o+xEt7wPWiXlN1RFirMsaHhrPkrZOmKmcDhpKeOIyjg5oS/bOmOMe8j9ZH2pqlu
VN124QU1wpTdzzIACu2I7YjRAwhWYfX3CgdrWM2rpovPamzrGqJwlB9hjgAFDB5vp910njoeXsnc
EF+To5oAo8yNdkPwgt9MPxm/0cs3Bi9/lNxnQTNGhYArZl142J+qYqmm5aULqA7PaTahFi4eBmiI
uZGpV7hp1iD9ydEuqOsxiV/gnSdtntDdOH5crKvbszcEER70WoC+51fO13G4gaK6WREVDevyE6eG
GnpY1xLiP18f0EJShI1I1vuVZBFX2IlXV13SDp8e/r8UHLg7iw1ZPALsoeSF6CbTQInTLL6e3EsD
q4Yaw6hUrjOscgIbwXqd60K01rnnMFtYBhT4nNJTEnHsb3kf2k4+Eu2n4vsq1RSBKqzNEl9cFJLl
IcLsb750agFdB39kOFaPPbKU9kPaYxBv1qCTy2EI51ifcf57E/DwOuDmaNcksTWCJz2u+JiyNidj
e49/THyn+ZPBmJkb0UGt+9iZtmmLqGtG9QWg6iD+yoPEpTyHcRsZJoxUyOq/BljZkifABKLs+xjR
rP8mmOgDXHvhUxkWvAu65MwTrRzit4akdMyFNzschWzB8YFoD06+1ItNclDwzhgdpJOJ9wNm/y4q
CA717rLOon9NZszvY08so0W7rHi44skQfY4DyFWK0KVVVyBFECUAVY7JXAYsiakBbplw8TA1okEl
uA9XVYT3HRvvQz5Zj+UUFZrfu1Ho5RT7bWQe/YFI2CLj+Tt7jdLBNifDAAF6EkETfkkVADYHFVXI
0KStp+mDG6YKYb3sbPCIZ8Fw+MD6RK23fjcAnZ4PEdYG6gmgH0zLHt628r7iLJuWIo2i+slBkOQV
C225+aBWK1CnjnLkwILPjoOjSDK/nR57hdRf3vCaiWPoUO7MTihh9Y9pFQ7DQZIqwJdoG+bfR/N0
BexSdQ1+Uihem7rIUhMHBz4L4gPzvS7uc5cymFnlK0fJ3uuE4tfwU63oeCeHGRFX0dSdV/gdzPpc
gd3d5Imlof4czHB1ONfUTjjvk4UgTA9RVz3p3IWRpy8tukCe53HQSRHEVBx618wg3C9Y6l9jIq05
BUnPfMCrJJzogHQP00PIoNrOVegDuo7DyOpcxlWnHmYo2rKh4JQn7K5XlXtM3ZVLu8o1vFVp2pNj
CjjPgmMUIcdBrhG2fcuMV196OsT6dWaVbz4McvYLvHOI4JtjlTVFZZvojHANMNMe5UcjnitzuXTN
udETfEMilLvjsA2LddXZlI/gPNGDliQ414gHPluehLc1HK54TrNOqKLxA1rDSncK8nEEM/4mtbX7
K0JRVncfYOnwcu3Umt0LL5BPxMJ5F1egUN/VNA1WxE5+JJ+MN0FNrZekoKjuv8ebDGrop4SHMIlH
De69k2nwcbRefeyDjvY554u+NT3LHmsQ6c2hxzQu4mW2RdBU7TmKouxuprW7qf2FfXO16V6ykMmi
JfSZxZJ/jLtsyPKaTApqoJn1vcgX0mZW5TWiXXdygPq5MzVB/Yn6y3SjO5dmB0xnWvB1XpfTILv4
xkFVGn20Xpq81MyGcMvHrTXxzhVPjGV5hZmbwr3ANeSvVldOf4xjSl1uWr6kUNj6xrpDe7VpuDC3
rHCzSaXvJgCPhVAB7jFtOHaHmhrfuzF+hFJklJ1bciMbv8oelLcofTKwXyCfVsoCWmQuMvp2jqa4
/obIlYtjrAMvOE/t1EZ33WIYGLz1YFhu/Ummn8KZTeRRhHM4HWF4A4I7o4o2l9EzGfvqNUA8d0UM
On17IKprdD7HLULRTM9JW0iGGMXmVeiFIctd7Ob255LGobgzy2jWH+BtWYRDjU5jzG6GtRVPeYdK
q+4Ic6MqKGXK2u558ZGSOY5DFPKTTrDvHHCjqZOLuKoijyLhQfiIaqQuvoWsOfQPfrbE2cVHvdny
q4VGnj/OSqcTKVxWm+ZGCRUSmsMvJcUT59oFzD3japwEuAVDSbveInWisC80Q2L9+4ljSb70uKza
r33cZ5dohM4gVNwmX30V9t43jkdSXJOXMQabEm8DTYHZgWApr2aD3V3JeTkYXsv0M4XVgv6UWuzt
X5QSWdAd4kR4OK+qIfbMC7Vrh7SHFwQJQPS6krzIqpAFD2pNF/crggsD+0u2KAM8ph0Ajx8ca5YM
PhDxKJ+A3o775TgYmO6WWesF4xPFKsOOSEIpUmxPzZIgh9sMyLKcu5A09hz2TU/4IVolQoCcUUpr
uPOPuH8g4utE4cx0jUVA19H2udNS1rbM+rqXn5jyRnMaO09nF6WyOcYXWzMrDyJgi/nWZzGKImnT
Z+qbtr1Arqgm3CuyfvZvW1FXtBB4zNZ3ruuiGp8kaVGjqfD4UcjJCASlgsIt59O8RlkKAwVR3Y11
gPxPtaQfRBg4jeggXtfp0THGcgmKao5qunoOgU5Lu/HkbBq7ogZ4dr6socIFrcnmJFfajt6U61lb
9Zz4Nml+GRBn0uPaE9IcqL2eq3mtgP44r5THPxz4hW2Xh6OXVTegZEc0KhRbO+//cHZmTa4jV5L+
K7J6hwb7YtalB2zcmfty8wV2l7zYgQAQWH99fyypZ6butNRjMpXMKotJJgkiIs5x9+NOPbqqym7Z
uIN3nPiac5Rs9sVXb8uzkDPeTO5afeijXOm2EWGKkigH6ltDBirw7uArruySANcr48WYJLLAac5S
cfCy24nB1ZIaprttmwecSKJ+tWBW1LjIskaGQrHyOZoW5kto+hQgvs3JtPzqFrNKw5yv5RV5/nio
ktxuWJHJeGxVgI6Lp6dSP4yJrD5cipX52pTzcJSd01RZ6K7rElgWGwdQTJp84EZS5GFas3fmRV9e
pFQp4DbsYeZD5bhZILaVuBiGctR97vRGdemkMVSXPhmH0yhEW3zV+8Uto9Yt+2eaTiOqFYNRHt6P
7R7WzSFrrVrM+dXCI+az122VuHhcUXJuYuoMv5qdOjYIAx+DjvK+DVz45onUP3cBdGffHIKu65eg
GukYKWyEtwQMIq2pr2XcvN1a6lUg0C+hnMb2Rb+0XiOBV6SyefXRmScre1/mqdvOm7msxQvuK61+
ru18zIdAGpPIT62Luglnu2UJyZsHYkwm804nnTGcWmcp8JVICDVuOOedBy0zaF6TgdbIt0n1O25F
oiyoPrtqC0uYYCv1E8ls1/ekITHloJeUzn6Cd4f72UpACM4san5SBxcV2c4m2d4uiuu18gnOSO/P
M9P41V0/k+R5NUfMhgLX7cV8V0PpfTO3RsEwLLVk9pa1KSNfpRSiQs1Wm8+17sncJ9c28+eSpA86
ZlIB2fsm8Zbl9IggckNcDuOq+ewRS5L7G8idFZaOnWXVaZ0d2kyfKSntgwK7MYKWRnS6W0W6zQ+q
6BTnfU66Zrwbp9zLj27mpXUe1WNS5ocpzRYtY7/VrZ/lTDX5Ua7pTIG9eQKv57Ltthdw1hq9z0RD
Xi/+wlne75dimFnZeveqG5kRw1RoJywCOEhcC6Nuv5nt0XlhPcxV5GUyw7/G1ZrlPLtjU36ZaxpY
v+/B2C6aotvNpyg8rwzLNun1Z0Xf6um6qnQl16Qlp+zBBYDS/2i7x6sYDKP5aTWD5+wXLa3UwDSx
ez5zkKUc1uli6XOY2M7iioCkJ8SrwaYhuHqa8OZRjzY+Q+qJG8spj6NtmILgOXVpLp4AjvJtYcy4
dYus/1QtI8+u+pY0aNgStWz22KYr+j1Te47dBmQQbTPsQ7OKmCTTuY8R5Yg6ADy2xm/NXA8K8Xyb
dA9KRdf4rlZ1R+luU9+FWu+JglFI6sz6OgKTlAHqfjmMPpY0mn5Sbd2ihrak0uxzWP7p26yv3sCn
shO5m9PcncPeEqKMKsNwu1AnD0WWftfXaxZT9FbeKTEx0UL6V93CqcjqasMiy73lmEhk4QFTCqln
hfgAqAOu3kkNmwoR16ZHe1qMja1ZCnPPPtnCFXccYT5wk1b6jCtuRdjVzVjF5jJq3aeTW2WlUCJp
pjRILMXL5aco64ppohJ+Rg7BVHMcmoFS9d7O1oW+LodScw33FcfiWp5v99wi+OC5WZhBoS1Ge2c5
ebW8KXwaT/EzTRrtGN+8lKm7J3ebzOt4axROidKWC2cMak3sjdYkTe/WWhuoyfrRsNWJnozW3AmA
lC2KcnWoveZ7vrJlI0NanVr97OWkdPGItSp1Icsc2JyslLY/Dl47undWVkwpJ6JbbD/KDND1oyjm
tozN1GyUmasrjIYkYLvPH0yqGo4G3XNMKxZs7d1nJkxrdn2peXgFz445us8aMERO+Agwp/zmYSZa
vgplbJX7NgXXfphu9TgT7atb6YEzdbjqMrQl+uqQ1cD73CSmMOLeob6zI1L8xu7E/FlqzcEGVN5S
0Oe9kzshAi/pnmYBYH6miHDtczma5vDUVEXZH53UmNuDMpLU/QHrkqgBhJHNSElbK6NfOfqsnFsV
B5oHZRzG/F3ZSMULPAqAJlrH2u2v+SAZs6gt1Zmetwr1VeCqA1h2blQNBid9qsjvrj2I5NmYhyzQ
G9z1i2k7Khvh0T39UptVh1mkxupTZhSAFc4ix/3aNp6x7wET511V2pv6CnhiWce8hPAIhFpDP0dM
s6q9ezvDN1r4G3CgxF2v62Ng2HWh+Ky5iy2G1YRSsbBPiFUNYW8X54oGrG03INmrXxHw5fprtwgr
7DPHMvdyGb1tL8xFURsMxfR59IAuUpK62tHTirOl9cPwag14en86qTnWZxUI0IkrKxu9p3kGgQ6r
1C1SZuOQQ93nTVPZpyStmvJpdrkwp1V3y+GojgS6XCbeq06e9rpZ98Xo1OlxKWDqXqhn82QK1NFe
8y4sWrcGnTNxCMvVYGQxCyXAG8JeRQjd4bheXCIdvRnoOl+wvFQHLfA8bAzrqAbxHsaDU889F1Y6
hejvl56LBjXEnUCktu5465PBZWe0x7OycnsBJE6WeGIlx962OWd6BVs56UriwWzZKt5p+o2tcPWd
Wti22JWF01nnrWqZ+9X0tZVf5nz0MDUoR6wlYknU8Jr52mxbDlSOjuRH7QZ3Cmz6t+GjnkxXv28Z
+h/0+GY0qtG6LRbR4m6/eVMRePU8l+Fa97c8MznYV6tPzOZgMkc677tGjEaYTqtozvqASwpIkAqt
1K69M8Y5WKXmK4OmKTFUjMzDyk09qmvRDcLxbaPOja+LQ4b5KdnSYnnEEMCUQIxZ0m8/jMYy0m+i
bNXqoBoM2h1UwK3uwsx6L58rDJGzl7axzOWsmcqw/lw7qxDndU2VARxj0d2ACgZwHBhtBELOhwGp
WSfNy6jWwxzIldjKQ89bKMJx0/UyQJltQw2a5k0JOLmxhwjzWk1kZL+oc5kOl15uWnN0CF2jLuAT
JijtPbmSSz44ZvENNEMxwsJyFTFguUkhFgwNd3sdgb2XgANspLduZr7VI57ST0awKorWs1jcrkes
L6zbFfQEXXnqq73l3Q3OVCkMu+dO/mO8nY8/nJHhfSaZrfTQtR6liMp+Vz0Zfa9L1l5q1Z30hTsw
00snTUyRk6m5Ghq6pSDuMNIuueqZI+eYbRQnvqlq8ulTFotYzu3m1NYbxYBtLn7RFeNxXZ1teXOd
Wkx3nNqpsR8oV/waM5TOJ4omvWGCYpk4c+Fp7imOPec4ZOjcr+DBNePWmO9vdPBdSXNuEZtoWvIr
Y5Od6zPWos/RYosScKLvskfYYC0Np4l48scCXR3nIgkPOAd6k5t4r45QPUSxjQpsP+2apO9a6edM
m5l+60KXGgEUXz9+0i+nYFT0par8SlO25YpvSwjjwrfYZSVQSdUya+BjkS7mNF4YTiSapllMO/vC
fO869v44E6HS7WpajrwI5g736vlIP7xYWtgbGYx1+K/1GvZ/r6f41YokBXhccqV34pboxCok3365
oFTqAo5nQHUQZvd/GGv+J8oN7RdRS98N62Aahh0zfdw5T3JtkzEUKWUNo6pU/oHKrHlFEbKszf5f
f7h/It341fynQIzC5qFbse0SACDxuIg6EJT/4QP9s1f/ReoiiA8bnMyz4EPrb2Wvvc6uSP49pduv
XihUZV0t0sSKVzIG/KxfD/lYGf/mi/+im5CaJpt2tK0YZCWCHsj9RKOf/veu+S9ymWSZcml5uR2n
qjKwhU8JfR6b/b/16r8aoeilMOC8uS50BhiBSo9Iu619+tcv/k/u0F99UOxeq2exFNwumePpP4Ym
r+dAtVedEBNXr4UvRqSfe+T3lvi3ssCYA/yzkiZz09nBIMKKyV603syuH66FBhrwrz/QH2vrv1HI
/OqI4hSrYU9rasa162XgKl6zzkCG/O9z1aT9alJo8V8aU2vsXS6K52LLnzXuNGufDPmYUZqmWUQU
3I9lMsiJ9aXDCfz3d/e//mRrO/ztP/j5eyvWPk8z+cuPf3tua/75j9tz/vfv/PkZf9t9ttev9efw
6y/96Tm87j/+bvhVfv3TDxFlmFwfxs9+ffwcxkr+8frpZ3v7zf/fB//y+cerPK/i8/ffvoMhytur
YUPU/PaPhw4/fv8NjdL/9QXdXv8fD94+wO+/ndY+XbdBfv1/n/T5dZC//+aqf9V1z3JsTWPq2oM7
+e0v8+ftEdv7q26bRFF5NEau7dxUYw0Ji9nvv5kGD9mu5/Gc/3poaMfbQ4b3V80BjXTQmVqurqI/
/a8Pf//32+Tv3wcX4x8//6UZ6/s2b+TAs7U/tp//cz/ZnusYrqOyWduuq+lIKv58265KU0K4m9l+
6Ptm8Z1826I8qRQ8p3R9b4gBoNimH7guchv3nK/zwaFBjGCmlD1HmzhhLFr9qISu3FXpkN8jj32y
M22jBjGVLpJFpx1kpc+GT3i1vBS0Kz9hSLTKZ6NNQqupzM9pqoaadOtaiccR+KRsVkcEkLRTGtRL
1+/qxXjt3BVdB9au+T0se0M+Dgeq9L2kMd9T00u+c0Qox2ICovHzwYQ9sCYluWtqTfNhV7cMwBJL
tzbdQ3a78VhVV6fNWDOttPQ3kRfmp5bn6W6YswaUr0ays3jLoVucvgpsPDGibXDshzoDK/Zy/WaM
6wygOdNwoKx23117BtsU/ejnUyX2qqWbMqTfIM+YrLPs2QL0O6rEMyN4mrvvQw2F0zNcDRGY3a3Z
5gQ0lToA4Nbs4RO/gd8U1BdiC7kBM2qFIo+RRfnmYBfx6BRn1VhhJKspgs+Z/CK136TyfejqO9dd
qAOtavxQKk8JMfOwfSpIGYxz+jFgkHHNt4tm7tPe/pxBGYOu0B7XRHzgPfIuJMIsRa9h6+CS7ezG
B405bXDjFMHi2tHW4IyIBckCCNp/mz0RMGpEqrrT+aJoqy85FSx8mKvs3Cy/WMJA3QDMXDb1qbfB
1pyyW19NOWJSaEWNflPybHu7NriKc2Sq675CkROgpzlSQpvHpkl/zLMMpwIwtBwTC+cTon6LKFvL
3VC5yrljYD9Q1pnTtd0oVUH31prGtX8Y9aHdQ3Z8HYUHc2mCEw6ehckJrluGkXj+WK/7cs7ePUd9
ZSiNYOgOureG03T3iWpEdpZoQVHU8wGbFjLHWF/jnmgZJUJr5PhLT6ZHUEJpfBeuCoVBY7X6ta1y
CzxAwmK1MBu7Qqdt8zwIG5PpLnOkd2mrfgzrVesj2BBuCJNyfpdYtfs8qFUebZNOS2OWjxvjVYw8
TFywbi6+Vxk8igVNiNl0oRAmghxMsUibZno2N06gVI85vly+uhpuhJX+FMMXsNeXdTZFjWFd5t6E
9NDXd5Qsy26Zl0PuNb61tkOcQI0erCSXV1dnidHWJ69jatRv0nq0IId2Ti+LXVrZ3tOElM63EZWt
Ye3m/b3gkUiUc3cwzBKvdxrnmxpi6l82shSLaYTxUJsm0GqtiqUtxmNfaNpPJ5nSQ6EmwYh+cd8S
PHunZuoSAtrAG0uaLADQ4kGonTjqDPIG7uwZXxWnaEJFLKdF1876aDX7cqgf51Srgo7+95AMnX3x
1CRlhFTsq4YthHnSi9VWHl5xUn2Be1X8ou6Gr1Za+EVlBcyFdqg0nVA3xmAbvWuvrjdtgrNXaMuQ
SF3LVUEPUTRt5JbC85fqrmrqn4OStT5t0Mbdb7HbYJOdqvNLsS5qILqQLWc98E6Xy+y1b7msEPug
F6uK7kuKyj+o++k4zPmTNnIh00kPCzGhJ1yO2eoeGOeOquq8OcnDMhdXuMjjMDqRkWavoGOW39Vz
cl21JciL7CNfUi8gSrr160q85sUUGnZ1lGCwCtBo4ZNpWV5QBm57CMJdXrE5k83Bu1a/2HaXnoox
Lx4NBBWYx7HcHQnP3hchbvWIAgrtPHmNfropHENpuhEk/S7Z6NVrdRsQmACjY7CwTGmNWltErZKH
q64ItCVZvVNMLZyRTYQqfja+7jb7ukJ3IlXhq9uS7VX1WZFDvsfYbGM3yI9Gv70LVenChsnOXYfl
pD+s1ruaj282HiOrU4nQNsGJNK9i94NEUtAlnZTG3vx6HL6U3fCF2O6Ofllfw8rCyMjVZ99YpyUw
cnPYz3P6aBDtvR/NvrvbnPTUlmWUZT0CUM91nzFuf6uxUj07Vv+wqO9Ke9sQ8ZodpJh81V2PCJl2
DJhEmutelKIOjF7hmPFsZCnCCmjPMYFEqbfyR2JBzs3VnEZ5rIkYARD60Ks5Z811EcTbCk8h5Meq
E/dmutpPpF7Gx6Joto9c8mB3Vhmow/TuaQm2WqX14ZK36yqJCqHWqO/CPmH5qdwtdr1yA2fi0dJ2
s9ccbfmTzPvhldXBRpjb63WBZQzRgqB7KIaDM1jpzhrmXap6CWdbd0V5eL+tRdjUInlpPePF8cri
MAhrCXWrHMJiMpy3RJ1P21Cuvpanb9msnOyliRITxnlCBB0m3Tgdy1HM8SA6PUBdZb3U/WLeG9Ks
79GI4WsOHp8ohH6aElf8FaCkL+V7pybwtpx5JuaozmGy7SgzK3n78i5p4iAw87D1J6lyhnJA5MZI
6LDPO0fDSiuTO8jjoMyxWMiQTNGYF2OgpTUKqdbZuUK8VZ4+n5uiejRmmMV+NU62jnHHsLbfStF9
jN4ckouFCikjAmMBNouztL82TuUbEN2M4cP3l9UayyTbFc5gBq2l/ZSlezBawLBMoFx17Mnkb7lh
gdkX6sVaC5NSe+jQrAeNpqDBLroXoRV7LZWj30C/XlpkS082KGfcLmkeZH01hm0/qWeN3TawCy1Q
lkZ/TNWuOSco1PxUSob2ErvZb4sqXjuj23YZkQi2WH2ZAoYzIbPX697H8mCN4GG9AP4jNmYzSls3
xwAyN0Nhb94dIX0hYnoMw7zpaJt15KlD63tKue1b/EB1BU+oarbijQB2BdExxGBGOdAhgysnc90N
abJb+iYuU/SNAPVDaEr1Ddi6CDU4Yx2HG+TwWrxgC8KSF1fTzJ8TqGUgehg2AhSRL4N9GyZxCira
mFBtGQVDWs4WvvTBsCVy32xKIF3bBR2VDzduwJcCNl3rqhBdFpBiw2CAmVRRq90lblpGY0H94HjJ
oSrzJICClj5e9P6abGVgDupTryxntJGOr2jaVUdS4mtN553pzSmzUMQy5VIB3TiLj5K+2s/G2kQp
9cgltamaRuea457m5t7eTZb04MwUC/O4ur4AMU8ajqx6rj8mqv3DoExwL1P2CGcXORuQJPO6GUkf
Dop/PUvVA8OefWCqyFeaatDe0rTrg6XtX1kze02D7ETjAKU0F58QNTJGsePsLeQjob2O3HK5/m10
2vZxy7qHgQRQpphnJxqosDTPLTh/2XwdBPXKEwXpHNwIYn8zcsgTe4e3xM9WGbUHBZKSXbu5yKo7
bM0fXg7gB2L4o+ypAlUqawxA38fa4k6QNcsB+cmnvY0SL1pvT4DGRy1195RYSR8t9AsxWsHs6+zY
WNdNthaj8EYVqwt72tt6q6a+ULcPRDSkwWRLsstTQ55yqa5neA/IzpnbakPm++J19ncj0YddZ0nV
J5/WoYJscsJN1YVbREnlk9onBmnydMF33dR/sbp6mUOBiuvDtFrHt/Ik9V2zFPf5LcClsLcdBdhB
at2T46xn/JiI1mbg5Al7uyki5MX6McLPB31rNWel9LYACXwRlkwnRINIO7+rhm1vrRronux0QE5C
l3Dn6YejZbfHddJ+ohD8rm3tGHYiPQ1VGSZJ92HlbXLfMpkVIYt3drVntPvK+ol+sg4y07h33fVN
pirwMoT7HvXBK2QXY8yNzYzA0CD3GyWIqKl/y4Z6T5TUdqFI3DnU1E4B0Jbi++cnpX1qFFWLBsur
IySOha876hRM+RVanO2mxnC8tyna5bBfzBwJqKuY98po+Vl1P3lGdlHQy0XSqYqHopQmgi3uf2t9
hOR4HrncF8tT+b/4cNWvXi7RNI8/tERo99VooZks11fkZN96t3gcUuOqdYTdKY623CdO1/ierXN4
iT4PbQfdamfOiMPXlBymudSX06pZ4KFUMfebO253SKG2SJNpdrJSmKPCobYXMJBh79bqdZy1uJu7
n4mXBpXWXOotx88S3wckMlRqnOfpuM2h2Wfj7W8YUVpl7WUek/ndSJDfVpkyPdM3otFpEcDQyI4/
c2dMnhky0x6tqZl/GDkkvue581UXqk5wp2ZX39I+0c9ZQkx11NhjEq1dPlJ5TeI9g7EjR0k3vufk
MZwqY3H8rKB8mYTyICrUH1texm1feTGTHD6yrp+2UPwBxsYvLb4CNBOv2c2XqcTwll1DfDG1LRhx
zQsttA5+2yMXIOQhCSdUP0wVFNvBSNHoZMbma7QmIbk7edCIIoaGqPbuqE/nshCHcSqKgFU3Xic1
FbE52yJMu4V5BHbPBou+PSMP36W5FT62sqHu8XqjPfpKV7xsuQarYRii88dhVi/bpF2rNj+syFd2
AvHh0UpT4etJGujeQGniTVHqdDK0+my4CG+86NUWu7MeeMa8Rl26fWm2YQA2V+zuzktK72jacyRm
w3xz5+LJMr36AHVq0PfNDC3U67c6Yx2iDGp+lEn/ZHVLjOMOh3Xh+Gg9Iy9FjKcopXlFsEZjcCjG
vaKvQVsebKW65I04rJatf5093YrQ2Lxlvbs3sulKi7rhk9R/9rXHEC87pdRvjeUNPNs0f1mcMPW0
NZqZ7TqXTmKfWpRQIS1oF45NbwRNOURZO2ZB1m3W6aaIDga1QUGpq25sjXVQreKulU1ccTWfhA2A
Uus2SgOTaZ+tPjR2fVItqph5syDvscgPekVN3iymGfxpXpjJcrpai1rDKlFGS+Me8tgItCl1jww4
0FyqKDeLkU6zbEn0Q8T4MDjGDMpZ2GHnWG24CE978hpYUYlx0BLYKda78ay3fZQKbYHAq5MnzxM4
RiX4u0WgV9N56XTxXKPUOqtrnxHFls6IRbDRfdSTzo5KlPMx3SQO+V7ZHNzKnPeM5yXhOGloNJBC
jd+HbIPMNWETRfm1UnDFCYfUZO1qiH/Q4kxPot/cU6qRj2SpkiLFqGI9y9ooHS3o1LV8M/BvkAKf
lQptzAUtVP/UOeIMZknRyxr2vR7RQr2opRshjPJO1tQdp5GIJKFa26FcWkHEQjsF4GlFrC5ud5Oz
5q/JSseN0k7ZjcgIfpgFNU0kKpJqFuMDB72MLZ7rTRFA56pl+ptdVZSbnV0Kpmo8PCtyMqKSdOdB
EhHKtlCEjkfHRkNtzblGyz5CuiPSQ3owJkFnKumxXhYvTM2KtNWtdl8x+3/LFgq1qrLb/UwlFloG
i5vxwI9FcNLUQn9uV3mSetnsmI5HQIkW3V6T9qJvrExVs4+qA6LTLCSyJD1sHk2qEq/Czl8GNjW3
73SO1YbJh/QH+i8Oo3RqoLvd5qAWXRoiaBK+Vuov6igYd071yk9da0HjYK0HVfMu88BBkBmLHihC
r/hd5DS+LLydlkB/ukzQnlutfR8yxPlrVqh0HaPqO1pnMJQozjrHjV54Ezg0ZmGj7V1bW4W6zOtv
S6XWMSITGUGSZX6BVkcZPMOHtkcOZeUX5MLf06R5SJThE/VvrJbpsyOK7LX3rDLUOkULLAZx/GTL
9QdcD+8r1fJekblx3M/VfEPBan9VdCtsl0z50WpKsXNd64WYQc1va8eIWtWJ08I9GTXU1cpgDBX9
CklbnlC+I/1EdRdrafqkTfpd3S6XvMqyaGSMhTo184WGyEjY7ms3gFMuOW2xkZ4TJHt1auZhLtx7
vAHfu2F5LFAPc/Jf0f8wamLHVteGTC7toeAM6DhEPK4eIAjbO/b8nFR9kfkMYnSxpquPEPC3WwoE
zG6KwZ84KFjipJkiAvDnFPkHoanZ18RcgA4lJEecV3n6JWVCjSSObPWBVtJ4MFBCLpJg1c1mZqna
HrUhVb4mVZFdtrUJM/7l2M2qwxCf8qqBj36KlnNHjvXRgqn0e8H0VGcYWZyUP+qlYX6x1MKUicd0
m2KbUbSoH6vXsZj2ADLNp5lJ3l6SdkGrVGnMWGTcoHV6RjkyBUvhOrfiM49yb+QU0Q15XSyU5V1u
aLvaWZ4F2ZL0Rf30xkdsD61hvoPx8u6aFJzBYaBamckTSBzPjvXezT6hPx4bQIigXDjAyDyJb1ck
7AAM/EEHUJDb9DwLgCqGAxP2d2cK23FhCHgC2hQ514g41zuD7xuEan3UUYr7IHvTzmBusGz6HyAx
2LhXK/FxlkRxRWsTWI0GDDyX00fHduiz2zxbvXlgruGxcMRDhXhhv61O96CXfMtov98YtL1XErCa
KWceK5uNhEQ5dQ7H2awf8anRH/P5tn02+c6cky+tSC8j9y/TFsrjmGQYWA5b9gBXc5QOulOlWA/z
1kwBSWFoy1tcRdLFX4dcAfOqmyjTpmM/ychiWb8o+L5+E7PFsFpagfMh4wV+JK9Onfs7MuZ6sNx+
LxTxbdySACJxp7WjE28J56fuHedq23xR5x/gxy+Nsfxkiy99Oqzu2jZT6DrM/gmzP8N+OCFhg8tD
ozMqlKdJF5B2ytgWNVAXEMbXR33hLXuszOReAQvOvV7SYa7zfVe3p2koZLigUKSTmDF5rUV7mOdj
XeZHK7OQfLXK6mNsV/mas1EVsdn7aQLYVCbnzDWYXbaQxCvDFk5a96F0TReh8TxQ0ioBAzHmkU+I
6pDu2WJghVTg5NYKIePiA6Z0Ku1jJTdJYEqjUKF384uCndjJa7djOiUlklTyMSgUB+Dl8iWbgREz
nPVCMrec56HntlFK5VyWso+Rje/zyftAppDe67jzJ5117TxzCtAkn5DHfkUuca+v60+PKpcZTi9q
6uTYwdCgfgfGsIGffzaJ9jCQAiiBND1VZAFpzHFXpwYq+J/miEwrUbiu9OtDaAzqozT1u3abVRhm
mcd4vFVRUVKLTfpNINcnJxMvzjuMUKtw6IzmR+3CYujro0zTwLaR1iFOoWJfJVITgWyI8QfzYs9M
W65IwCNG7jIWb+NGbdefe0eYO4tBLpyQFXaIoWXkNvljDiVwkna7KxsuO4dqHrezGkjnC4l/4twQ
bRcU7RwkyxJX+OL4NnXok42+5R6xgBF1CQ1MXWfjXdXnJ9UUN6CLTqZobqgXKXJpPT5VunNNKDWX
FpCcOmqEg6mI5yRwSiTDscHlmPMc5K5kZ1LHB8e+yzQGYbSBEQkcGwmcbovFN1PjXkFZefIQiMV2
DgLSMcSdUxfrykCy36xvR5MpccI/HDtWeH2GbYbYNMbL4CkHelRQFmv9bIzi02CsgVHf8oHzsmJ8
Nd2Jtg/zyun27iQZKnp1sdFioD8paRtQZ9P85Z/uqHxJKINQq2jmAWs8NRgSbQyGiYqhzHdzpTwo
1i1krOgOTD2vvtimajcJ57AUd4Xj7I2xPSPIs0MLjF1KFXFU6tBAaGSLiAzRmtTyCyNZDcMkLH/M
ArK9bk3JGcFbutea/2TuzNbjNrKs+yr9AIYb83CLnCcyk4NE6QafREoYA/MQwNP3gu2qX8oSqf55
1XXh+souQ5lIICLOOXuvHcbqBkNwQ9PpiSTPcN/RxOExlMZjSQXvR0ZysAt7WmTVtE5cnNxa21ZH
yotnTJn3CF0in9t639suyZb3Wh4BaUYBy8i4vUPgiZIpDuNVjbAtcFEkRVHULAcONsjgOVJ1SfBF
tKO9GpE0rrBmVCtd09stnkVWuUHWHzqJQ5aFxKzu1bHrHhihHsuku9XR6H2jvLyrxKSdunaIxY1V
tQ1HOcSdX2Ld2hUcneQ8zRyL8JiHdnA3loW94qTZ0A+yJhYpiTpqAstMXj2jgkpkyl0fVmenUZ8x
W2UrmQhBs7/fMiko/L4y70sgorQnJ5bPbmN5LQtq4VhfFFO9cQKSULWji1PGFK6yk1VGdVLnDID6
VPWok+RXvO3TKpDTkz7l46atxR3NWdaCjh5u3NMLi6o7YreadSnE2csKvCL0SgfDWbgElqyQS2xR
E8ZJuaQzdseaqCyaCr1YE4YPOKBXQiYkOqZa3690t33B5NRS6xnpB8s2KVj7ZN136VJt8bU2urhQ
9i0CQskY8YZME5TknCYWKh5cMX2KTcfowhUpmmvZF1ul1LyF6iE/pwai9NVRo6cIVIkP9q1wenY5
tu3D7FlDTb5mHbRKbAYDwxO1vBmbVNko8K9uxhZ9zRSfqlx6WzyidA0VCLM+zbLOT7re3aU1mjc7
mG5ita83hTT5+1Eb4IT1PKTT/A6CVU5Y1U3gNh8RYCW+NlrWQmncB0A1lT+aduY7STxe4sZON7EI
BpQStbWPJpwKmul9UA3ADBEb2iI1sNM457Kr932hX1omvj5bjo5eD8WcNvXuYuwcjfpfnFKsXUTf
3qYdfe2oT5YTBVHZh0t838FyMAhejNRpqw1Gu0TtncOKD5rFhIzen6KJToJiKD6jE+M+UHV7KVtv
H4UjL7sjFrQY4yWohBPVvV8DHdna1DCsN13nu+GoHY3c+C4anZaF5ISS5cxEYHAEXRGYS8+doh16
vIwjUEfWcj900QYzQmgiZxv0de2m5tarpbbLkVL7jJ+C0R851IdLTWTpuU1KZelWif7IAPYA2WBt
S23ROMmZLXPbuOjKMUUh5+vCEddn7BSZHyNHvQ9HRd1Qi/B1kRCLXC0/6Van31uheOrLaThbqozL
pTDdZoX4OgkXbahZm9jrB7/qSzdZuSO+l8QzSZlJ4ttIh7eem3q7RFiun4OhHD/XNvU7imP14Cri
Ax3bcskRVVlEihMfEPJHzJ6GaNlP0V1qymQp7eCLrpg3GoeTIX/il114ycwnyKNVMvSCj8CENu4e
E7a2QU9WqjPSkRHWlpPmcarmkUC3x9vIHAjXTNDgRmREelsG2d3YyPKuInwHDSvlUis3RUoTIrMQ
HCBUV5NPNvuSmvXnbJK33pim6aJryVkZh/C5M750dsVYmeSP0Cd0lenms2XeSI5TveWsURxe3JLu
QJIYe8Sx09bTmhicQH9y7ZlOMsul15HRnFClHmSHFhiw3DKmw3UXF/oLoJbhpMgkXf71kdPxxUMA
CF10meEgm70mrEjdcA6CLGIp7zESlX6vRM9wCj6G9jYf+w20CHZ/Kleh6Z/gsUdQVIcdVCzwOY42
eOuM28D4gQBA9Ea+6fUMKFSlJUxA2Xl4Sja5wTIWGinT2cz7RK7KXV1BvqvMm0zKzwSS0MdGSVOX
6T5uc9zexV0yBO6eGEf85ZOxt0ruxzAGxgGs1XYqqttyYtT4V6tVlC7dSs86m5XFuKlDCJurlrJ0
MDEtPaKXYcijwhex230Y88Fb2oNn8r+D/MOgxu0isBRE65pziK32JLt868IFGSzjUs5a9aTKlUNu
AeZXUpfKvqn5w3o5LgY73rcTzUQHUa2fRTkHTuA9iaWz6iThlgFDu3LrgoK7KpyTowl9paoNjCwH
g4LiK9n0kqdEeDR1WK8NRAoPQK0Ekpq6wMdXFUbie3Jwd3FdGR9NHb2sP9p9uAk1XTn1f00jMisj
n7MG4lD6WO3Ep0RDryK7KWSvLeyb2kTksYk1IE6VUD6YWexcRgIZTklDS3Gd2JTWJIrw1BZ6e4MH
OTqGIIXPMEqaT1niWLd1Ib2XoE9K15/kkB5pNoDmmFxGFmPVpbmPcJrPVUVix/AxWAHBMQ5NDFqa
eUlgPjQ9eaVaLx1mv066cnApLYSVkV0zjPZmVK30Ba71sDACBMQ+gJZ8UySGS1nqRcOmi/vhpjMy
uVF57Ejsju3bDMvTU6jPc1t1KG9Q83OycWrrWcr4KA2tf6Zpmy7GIFpnjIeEWm4rqd1YRZUcuVvl
EVmk8VnVRvU89W23bjWjWBVxz7EmCymZFLEIej2EYZ1Om3FsW9+qRuvOcDvtRdiWuiJDDSLhGIwc
9pqNayMZxIxSHYPM/uhZ7QcUAzpj1GBtxkO1htJkfi3NYueoJ9WTp9EMmGc4WvI5sUZOEc7ZkuI+
V+THHpOfL63I2ciSQ79nlvOA1b4LMlqOCf9J/ZZgi+95OIS3eVLxJXsZHL26T2f31MrJPI8mqURt
sw7w4R1z9bEp0R4uG6nEsV+hMUa0BdZJIY9wTKqeKUnE1KGCsGgKm0okE/KQaONB1d1wwWTIw6nS
LGGzLF1DiVbk9M2vVcPMF+3Wi6lX2YLaH32MjtCAjQDXUZ19jnXK2V72A3Vc0670NDEuLnQ47NCT
WMRtsu3isKc7h/uToaG9o13vrpA6aBz9XUd7iIqsR/gOeokYc4jnvh43CdM4N/4WVVBARqT+LZb4
gi43xm4aN38fq61lk0Xmp96SPaqQktmBZT73wlkgOBdbd261RFOP68lR8iXDNeph1c32Q8sgzKnp
6Qqsf3ukacquT0f3Y1XDaMqtijG1Myr7NHXERTXcCaCJUMabWvKGMw3I557x6E8NJ+ZwsmGojtQ4
ftfW+ejbnZ4/h2kpVsjR+4MzNNO61Ak7y3LDPOCJjVduM6ofp8l6YVv67BjeDrqGdaT7wDZPVLb9
ZYxD91BngBN6GjQnmnvEp/IyHwGzWaeur+R9QTuan9dT6DSY2qMy6FWwpDnbH/uuLF4I2m22muOK
2ctst+zK9QGQB6tNriTFqTQc4fdB0L0kbZTeW3bXPUm9sqKlWXbjBLckpF+vD1PQL0PYEQ9St4dt
3NXxlnZVsnTC9i7Phvqi2aZ2qHjxd1Ibi13LsnxAIl8fQRAhNrKsIF0bjUB9rubKS9Sg1arTLvxK
EjvGVb0cmOmp0mD7bckpHXGo3OWRXi2HBI/gKmtkcBuZub4WCjr7PHUzyFQN2xhykZmpdKvF/PJt
edI5PK8orh2ILOF8CnTiHW7LZCXsoLzUJYzb1kbvYjqVdk9QdrSzWtEyoqK+8aWNlzmncbLtsnFC
F9YPhq8b4ZcMqfki1nLUculQ7qzEzD6iv6sWZlt7fGbrpVHiemGVVXlSNdhNmmJEj/BRBod8MiBy
ThfdIsxS57MfUEnfcsJ+l4ft8NXp8vJBQ2Z5wvE9LMLihGiN31tTlUUwGdl58uL+U1jUxXe1bDXk
dlYmtkaldycD8Q6NBjXqn+BU5dPCJu17oWkRLeW8+x5h9b8Jskld0cSVq6RGMGcJO7nTTQPSSCYQ
icg+ufSZRSnZpiLZJp1GvR+CmbroA0tRo/Jqq0muHXm/muXkqg5UDnpeo2ebO6Nrjdl7mfGLNdLl
G3jhJ6V1xlPuOcjC6JH4tV3HOzWqp3XcGvViknm31i2zO7hDrXAgjKJl1Ad876zBcKg48lLijPqg
VLG4cKX0QGVnf7VsyGfMifAO+lkttEdUAgldR6g/t5FrnyOn+WjCVlpEqG2XmQ0abipcbxt1mnun
0i2rN4qqp7e44/uTAPz3GcQ6I990Ep/wIKWMCg3vxobGsQXW3y4bvGkXErDVtZHW4qYsCptWWB0u
MAHOMY5tcRTUFX6BbWgVJ0WAUi6Nzoab4UHxymg7BTp8xrgTlwD78WYIRbJOtJwJwlQ4N1rWxAds
n95qqOClJ42BF9BE89aN0bGBoLMwZW8tEnzbBKUyY/O91AxvMTcMn0NL0hUcKzzYddN6X/tABvci
1OvHgfSjZVFV3nMYW7h8s6y/SGMMbhtLVsOKyVe2ZaIAKoSnHVRUUs2HIdfNLthUI+jS5Bq/iKmP
PygM6FaRMqsJvTq9UaLmQ+Kp3kJJM+dL0snZBI7ZAouMGy4DrZBHA6obLe+JDqmVwQMwinTRiJq/
p5b2elBY66H06Q+TRTiRn4BmwwQjbQ0yg43Sipq2dE/xVJjbQjeGZYgZ/zuydXM9qmDy2oIeHUsg
H8HBnr8VJAhgcpb2Eg0/dlk9o0EK7pF6MFZvKV6jeKvQhap9pJnOnBMKhE7o7TppPYf22shRLi7o
KPZRkZf73iaHEgmtoVH+F+1L6/aV4UNc0w6lycyzpwu+m8BaLL0QeZ4M4TYzSZh8HGTWHiBku24x
Be1Gb+qOZh8kKF87q2dY15orZSjVp6D0xhVTM0ZvzcWoQxr5lLD48EG3YXuu3HttNMJbCyT3w2hb
zbHBgh8tWsucdXi5uIyZiW6zz7UDzlGxakvUeKZCbz7WMmVdhENz0EAXnPPYMJbgKqTfq3Ax7SCv
tmlWw73RpBUeyA3pgU5R3yGGmy2MxfAxJo3QLwGvzcM9FE+xmr8Yie1eMGeJZzmj1xYOLD8ymWik
NEJ9SaxBp2En3HHDMbdeK0DsxgGwL5YtvP0cp7ziWe9tZQZrGEvTNtCoWH321MRVfh6trvpK8Y9S
BjlhWOrY7p6LAV+ugSZqlGnyXWsLscT8Op7Gyq4av7C96uIgDZyfKWIRtKy3b5Lg3MThQD/WKO89
YBbU20qqPkKmbvhpWsV7YKqHthZD6WoEebfFVW2pPvtl/A2/MMyTTLOme4BrEaROIV9KA1GC5iTq
V3q/0R2jHxrDkLZQWRXKx7hjsc1AEiIuyXqUpg1nTdewb1IRMg7QR6zkg64/hmLo1mGVucdRdBwq
7GI6WKgLtmrTMEErapQ8KkMdf8hZQhiDg6WXSZFeFL7hHl2GDkZOac+a4k53oQJhq4MKNUu9oCZ4
tSiXuhJay9AF+Z+NZM1oIpCrAcWazeANczbWbpNtRSEMQE0uUhpLxVCrO3JW7Vn1mfCVkdYtpxh0
UG2iFT8MYQ2TIHPKc0D5C+o008h+NIhCgXAwRD6twO5ej+mJ+sXQWBdXYXDW1GP3qOit/WiSVLfp
J/CYuGRbegmyzCZ/zOUWJXuzhwGXP3cmR08bZBc1Y9Ntcn1K2RYq77EWnf2iBJyCg2rcKEWkrTIu
uAw72Rw43yHvx+AZ+rZCW2iGRN2pqaWsIBTQcndibpY38iQL13pCuxQeKUaKOy2bBK3PZD5wSjGB
+ZDeJXRT5VKAw1sNwBBRgRTZndpWn90Gqe04cawjsCpb8fJ7iyIoJKOUNj4mk+bcF+Y82qzVeZDf
lDYyLTTw1FKYiYxsSJ4gUu21oahP1Cl4iMlP/NSXZbLs0zb+hsBLmijCwnY3SvgESa0BNrFaDfJ+
SAf0nORonhAKKMcsCzIa5UaTbMlIKW6KHjGLb3mTQGxghzGuddphnJgb/ZPZ2tFzFCTcAQh8XwnE
ol0H+HATZXGwdl1ERiavWr03dVqatHqH8MmoUERZuStObuHWuzjAeeiPjhFtrSw0mq2n0I2XlHv+
IAQVkh3Zt4DBsqUbZMAyS2yNiylyVSRtMbsfNpLHYZLlZ4U+3p3jRfXBbhADixSjqW/pGq74nGOX
lBWe+JI2kxJrjAv4pxgFPC+7TQJoCn4OKe/RpXH9kDHHkQxoNKffdwNEV/pnrbFsBilWyWgi2Ktg
Mm6MuKWviWCBIUsyaNljF4afnImCGYuxJT8hi6WtU0ByPU0WA9hFruPbTotRA+2W1hGE1cg68rB7
WL1ld5ai1Pjy1Jq+UgjqELfV6FrbiYsiOejcVavX5h6wRPMY8NUPGGJgOFRZ+0QzOUXd1SE0NtBo
QiGRtF/xq9wbcar5xNLmC9nBpnCg62yqQdy7enuLWTY4dENsrKQbTAfHUcXHcrICgA0Ff3FoFDaJ
7iyHkLKTYjVFxpaXX7oEzPGiHd15hq8n21olGUmTcbIuctRZKX2fh8wyI/JerQmKRFQuJW66W61V
4h3G1v4wxlx6hKi67ibU2FHjBAuwNdSGEyJWQVtJkQ8hB+lDqSmKLxpDfzS90sRAoYhz6IIA6kqv
uMcLLV6KHjeSL9Q+PpkWpkO/QUG0AkNnzyMoE83TFKqfDSRKt6IORiQe7Bi2almXRDO7BZ189XPS
DP3RNAWb4Nipt25IfgbPuLg1yIs7A5ZJPhpJ2K4bxDVHLxfx7cDZYs/4nq6zXoOkMKjY2DuYqoeu
Gq9oELirPLWcW29w5DIB2/lQcbD6WJZ0sDHMBcc+LMd1UtnuCyzW5JOJ5vjbkANnClHgLOzJyCmg
TLH2MjxHPvgE+waSnfPZBqXlSzNNMceMsQd+FJzP1k2c6DEGTA7oJKAvrAwodEergTNKUNCOjnDw
SQXidwkNV27KOomfJjsVy7xwpq9hZRSIGsz2kCiDs23yWWxlTuFIa7lX/U6hkajGfHDFUpJngVz1
wXKz7tiXWr0fC6Pcx/nEKQAj9lkBmYr9RjOX+DgwTkMsXlD+td+GSCaHweyS56EnWFSmMxrBtCxv
wYElZk1vvChdAQKl4O7Q5H0VNTZM39Q1fAEeHcOSPe2LBk0W7lV6xwFQbpvBggPMSOIZUXpzSLsk
3QEltxukfbyn7LKuWsGO7KMvblX0mwgik+81brGmRdfuXdpJC5ZTJtQBhoIG28sib5E1prY0dgMu
lc8c5aNvHqrGRx31a7RRhAfU1w3ZoLyKScPsSfIQ9InwIUzI7wLAoXhbw5HmEr43I3vHdBkMDnJD
kV6cpI7ZRtYANJZOZ2OssZ2CcsjaKSNoVHarieCiYHDuAVwzw8NqFhqD9qXRPfNDqdntFgyKsQjt
OHrQ4oLyXzYWbcqU5kxVRCjOyrDnhnamPM9Sb174fkyRO/QSVpI1VX7O07sZ5DhQPwR7FnqdOboe
3MaIH78rbkWXpNUAuerKgNGoqmKebQ3/NtBpt49eYis3t0YBNkBHCs08xsu3WhKWC0zcA4dtz5ZE
wrkM2KNOpLt6rrForIx7q67658DTg8cQfKFFl5aJnXTc6gXesbO24KCtdchjS0sdtbuJ0OllpM/9
4FrWt38UPfPVsZq8TWuI5HZwemNY4GWZlhXd1AenSzI/ovW9pXf+okeaIRYOCxn9FZ0DZRDMcCV4
fdFqUnqx1RMViqWOLAX9XxVUezYg/WK4OPq3M9Dy0a667InzC9Rl1a2XfzCz9upCjcJtF3j1VpRG
+z2ZUN+ga2ahFAUYCkb6SE20gVQrVUOo1QXTqqvgE9BVUTZQJZtdg0x7WTZ6QW9r+lYz3r+xvRy5
5iAGxjldbnMadDWDsaopsoeOOWi2SplG4BLMmRCL1iwZ/DL20aHEJfpRtbpsO6aKeaxJC7+VaTrs
sxBne9IaMaV2yPDFdWT8cXJKZpc8hUysOBZdOEmc3DbuvsZeKtdAg+sVjIboIW4RJa9Kh0m7NJAz
JkbVHUWF2N5FRLbsc16Qpg3jeyGVJzvjJAl3TN87nhrt4cU3j3KKJI4NYV4A37n7vDaLpaMCCk2S
Mbr8YbQ9NbnpxNtmImLJqBRvXVqOuzZsOlZxicY30R7Zn5jGg0ac/QoxIq7amqg2lKp9DiFHLwlV
wi1hlGIa/TDnCXMcvf7M6pCvKF2mNf5gYwkVWy/9P0wrdjEqGh62mK5cs3dpF4OJ5VEndegUKUH/
EdV/+RgilFn+ESO+kYU62JuE088GxBpikIbC+I+2iWw3MrJoO4fanpMA/bFijyk8p2TYgDWtNh3O
one4lk/xM/al4nt77Un+ycZ8W37L79v627f29KW8/n/+X3QvE1hvOx5W9P/+l0v4PyzM91/y8CfH
87//nb8dzI73p8k+baqmbRuqSyD9vxzMjvunY2m26uEa1k3+m3/yj4PZ0P40XfBxKmoT1bA0C0gF
2/ZfDmbtT9V1bBTUnqoZf/me//XZ/hcOZs2eDcr/z8Cs6JrJ4m4YHvbp8odQWKRmtLPbONhounxC
XKUt+5Dno2Vj3qRwKcBbjWKFpzPfw0qfvQdILYtcpa8XxjWzBo4lZYjFLlPoQpBLWC0VAW8pN/LP
sYCQ25vUaBW+2S91GPS7WGEaThHZruR83qndxkZMDyZ50ixJx7WBTsRZ9NEu4ucqc2CHgZO7ydIO
gBpkly+ATMcT5l9wYuDe1sSL65Xv1PbwdRxadd/B7cLGoah7TCkYEbpeX1BienvcEyZM2bJe80vr
aDCZqdIRLXBBMqggMBxP7oWeUeNLp7A/MJ3vFgKuJ2Y3FQQuYzZqf7SugYblpPQENHMo0ruYIZLf
9+VHJfHae3Y18OU6xlyAYnS542j8RpO6W3sUSpS++QAsBbqx3hjzlDwheQBczoJ+yHeMBy0zfPgs
HLH5ODDikFs6/aY3KbBGlTmopRXryErihzDDL+MEbmdTe7MkQyC+y0wSbCMjPw1T5/ElKk1sqQwy
1Nwcpb12Cl+ythTwtkPnzs0DjpXFgA1CH3s6G7U85nEzAE0qFAqhvtmPXrzNbf3JlSntOwSRC7bH
hiMEjkO0u9kaKE+xzyd79sXWzFU7ObkbbZAPUYVgFBQeHnFkKp5Zn+yUE74FOGGRBb2yzUKI59xv
zhuo/CHvPoAJXdlDEuxGJ6QD1VngMF1MPmHJcKNCm4tUWIbbSugXgRyX+SRt8q7N04tdt3PLmqOj
12be58ZoYfwBQAL1DYofLqe57dFPfOhR7IK5E/0yCjvnABrHNhAH0lLSJiYz2UCVB5oUuUxHre1A
x1yZio1XROjZx7/WhX8oCz+9fP8mN1zTHf536+TDLxkQ/xcXyDm/6/W18WbmMfzXoai/fflpiZz/
rb9XR/gQf9re/ObZKkd8b+Zy/M130HRzRjW4Lt5xz2QOzT/5Z3WE76CqHGddT+c862lz1N+/Vkfn
TxtYhOuZOld0+Ov/D9/hVzwb17Cuk7iIoKF9jArkznPo9FNGaxvS/9R3kE7mq1+RThw7YMQdVMol
T+Cus2f7I2aPH+7zL8gUr31ybtqPq3qjdWw29ErvOHrdogR1l43lWO+8+BW3yKCVypvYBxegeZ9L
W9cZy2Djfd8nn7/RD/uR0Td0pAM+eTOnFDExO2DjNf4+qvzEV/kR2DF/wv/c7Czd+PninjWZtIGz
8I5GcLDqCGj6kuUqUkHmye9gIM2/6hUIZOBPUCZikO60sZOHYkjXTqYG70iOni/OA//jzXFLTsAo
74PLlOE9BVf3QbYq79y/X81fPDKv3ZsrTBF4tWQa49i7OH1BMVpTslNfRAs3+l2w3Zz2+4u7P5Na
fvz0bSHllNsolUKnnE7ZUJbb2gLMJ624pR6YDSFa91VRnXTz9ld65S24jv3KOO/Ilqb7Jem6mwnt
Ns1oc/zNs/Taxa9eX4sogDy3bOdCRg+AkD5bFLX191bx6nP61y351a26en9hupad03T9pam0lV7R
f50K3w12evvBnR6LGlQCnYr0Nq2SFZZ9hOnbrHsOgp3Trvlr4T2jx/zNF/0rv+9XH+bqfaebCeCa
ye6lAzE34EufwoMCKyI52XTyLOMrQzdfMtzp9V3vPjn0QvN5d60oVtWjAF77z39VvTX/fwgmQhbk
MJgmUaf4PgNE3v69/2K0/eqTXi0e1L/Q6aK+v6DA2BnG15G5oM0dMeQBn7U2ABXB0K4AyZyqtdKV
C9gyvpPJBYmcSBaq3zC5/nrZf/U5rtYZXDCJUusjCggxe8c8HB0VJ852o9ncIVyxOg0bRlwXNLPM
Aqn3jwVhDBr4GSS+AYdI2aLhtXdpusYT6VNWvn2HnFfe8muMGoK3FANFGV8q0eNvrZ3dAJvBrUyE
nKiOW5jBQ13o2PHLezLCgJ42PV4iK/kAEOjYqNX3uPSOcSme4Ivf6aNy6rz4iTydR6UBNAWiBKPc
fqDYrqPx4GrKySH9FBxAsyNE7JGh9NdUqMuBTiuOfvkZOd8qyqol6TuHTkEOEgTb2iVAZiK0q5X3
nAv2KFQ3HYc2hbSLiJP9fMdimEc0ZW+aHgSmqV0SCLRxXp2IW1QxaFRbD+lrFGeX2PZQhihYCjN4
Gln2YVCGdSbTVW0ljAtRHQF+31txuQftsGn66sB458bQyPnIynXYpzn61eDMVO03u+drq+DVGq4N
IsSPnVZnvWeDiyQAoNmNvukyXZzUJjcZuRsNEP7kN7/5awvV9cIu6edbI91OVEJrPa7p44rV24/T
K5e+hs+RiRLjONXLsznwQEytjUu9/PS+a8/374eDgFkIzuilUZ0rDJV+ZAc3rhvfvX3tV96Ca8hc
rzQ4gR2rOmuqCx5nREl2SfCP3dLi9sT77vs1ag698eiY4dicx8G7dGa2T9T0/Pbnf+2+X63ITt1o
HvCLCvsFXGI4s3cdEuDl2xd/7ebMf+gPN16B664kRthgaXeHhWKlNFWbVN2kraq/87m5Wh+lRaJT
ZWv1GTbCeVIURJV2/p60aA5J1yi2zsMq3KOrONN5JenQCuvtUKfR+84U6tXri2YnaVwza86ZzOb5
mU/2xLe3b/xrv+rViyq8aIzVqKvPGrYm2vTT2VRRC73n4uZ1n8dxFbKlSLQ4E5xjLjw++SIXzrve
VaItfn5kEkPJi7lJfk6l9zxltG+LWP3NWejXd8Wcu3A/Po6ZXo+JSZ7qWTTuJq8xvTQoZ36zGL92
8atzloFyjVYAFycfdk23e8IQ2PyOJPvaxa/e0sCSNVZ8l1WmqqMtPmJrmQRA8N7+QedT83+eMSAg
/nxfRM/IGIJye2aA0vmg4cixSu9h6h4Y5X8fzHift+joLUZU78i8dg3Tu3prG/J9CPKZb1aZfud5
WhD/9Q/68tUT72v3Sv/523iFE6YD0sCzXpes9h7YlcI0t2/fqlfOY6Z39dJCJnDDuMQj17dO/iUX
lvJpciaCRvuACJVKquuUxwxoWKXfuI4HbaXCLb5ILe2OI0N1m/dWsJ4c1Btyso2bTEWZnpfQuBSb
eACUj8MRacdLyigfLYlmL9/+3K/dlKsFAX2hI6Gut+fSdb+Fki4lyYu/ufavjyGme1WMBZ0Iag8d
55nQLmUrLIJjO8P5oMJxIYiB7hoewlVWqs3uXd/FvVoipnYgYoCpyBkDu6/VBEJpLTSk9138ao1w
dPypdaew1Y52sFBqp/Ubl7X57av/ekOkIf/zs6kZuE7BKLRn7OsxqmVLHMyhFcum07R3beime7VU
dImFCISsvnOkEI/XStuEhYU89e0v8Mpz5M5//4cdPaiMsiUGsjk7RHIysm9e7BGH+dsX1+aX6BcL
kXu1LADJHEWMjuRMdpRJLGKB5XaInx0d2oNRlRMRUz1mTzci/IzZMDINo1plEZPotz/Aa9/uauko
HJKfDbuuz5No7oqyPnS59/19l75aNwolMetaELpZOOZzqZovCEJe3r70K4MX0716uZFrG10wYx+T
QnY7rRptJpjEDtqtgukxxO+/LDFxLckS+EiYDUzwSqsI35XqXoEhC24OD5s3YYcF39HdOyJXTvh2
gvXgiYLqZlSg7QViAbCU7ThI682k2xnhwKq3IZXvoeoDsdSmYZ7XuPqqVxi4R25kIdEER9Nrrdi2
jBOX+GqMtQvsENBWVWFOsMpdhLXTbyGh3ShzqgEKkWYp9Ml9SpFDUfnhJzGwad8XINOfgnQY91pl
lUtGpeNqdNXnbmyShTo4yXJMm9KfBo3YEcfGTmZ7T04vEOdhvoR+2sOglf1XgOzkIgniYt+++a88
Ms7VC0EgR0ZoVFGd0ZkRpDASkqK04jcr3Ssbs3P1PiAhcs0+7cszPDqmVLHnzALRb7j76TmAWwOU
UAakPyRUHhMp3r85mL6ySjlXC3pfR2YTqnZ5ZiknyTbIsYR6otpJvf/Nn/DaXbtawnVQv6ntqkge
6+CokFztF3qt/eYnmRfTX6wiztUSnupDEfT41c+MKTtE6TUiYo/Bj4yUcaeNSvqbX+e1L3G1mMsp
FaXqaM25Katb0oY/q3nx8PZT9dovcLWIyzhF31sN1RlrmvHJrQ1xl6sT5DPClZZv/xGvffqrtW6c
qjR34rE8Q3g9Yu58SVL349uXfu3TX611dTnqyRByRqqzWD+0HXO9ETXwyaI4/s1v/NofcbXkdYae
OiBh7bMeqxAD4fshPqrn4GycEG9/i1dukH31FnRK54z1qNtnGwUSyrPxMfGG4/uuffX8T45dxX3J
tQls6vwuqU9l877OvmlfP/6IwUOb6dc5yRa1tYneVwyjPfh563dSVxktkDHnrG93whu+hIb3vjOL
ffW461LaVd2o9tmJPRS4QZj6yQDd6H03e/6Bfziz1J4yBeSSWucq0rCm4mJfjFq0f9/Fr5ZoY5D9
/3B2HstxK1m7fSJEAImEm5Z3JIue1ARBShR8wibc099V55+cqHvUiuCoo9XqUhmk27m/teB6F+7Z
MbCQNnl3G07G33wPl5/sP2ayfxb8f7/zse6EpuX5TKdwdTuEXKREAekvZEnQwAJJctsjG/i/P8kf
hpR7NWpJ2DVe29vO2R9rrvlTgi/I9YxbOtrV5n//E38aUlej1sA+R/zIcs5DlZDkrV8MEXx966Wd
q9EaJfSRVs3Ej1wbGdDnFtipQ5vq9179arz6Lvk8qNm88SnsF5avHvvY+t4y4lyP15iwNJ3rzVml
JThzcipxJd/+9/sWl2/2P56gS9fPv599lyazOMVjeB7TE7rlrelnkCA2Qj2FMSi46mZMnJVpbcfi
S9ifuf1qyvlouwRpyfPw32padTL4Q3+Z9/65L/uv93M10jHUl1OWFt7ZBwThjritQURZ9E1OAVGU
8MRFhdR3Xp3us/5WKaI+IfNjLbewuNL6colR/9Xg8Yen0bn8+b9G15Cm5ey6eXlmc7Ap80unSJPq
7006ztW8gOkqqThKlufQd26gZR4GYfxtJv7DNZp0rtbuGL4oGXq/OPvAVn7CWNEXzM0HxXnamOZL
sLyGHgfu4TMO+ydpVS+ABf2H8eJRqhzIerC9gF1m0GB6l3urskfhaVdiuEOgHN2XLX+v7XxvV5bV
e9ISUyhG8YPLhhvsRfk3v6Gr+Wbk8h/9XaPOZCh/C0F/GP7x+S8vfnm+/+s5u5pp5qJ0a7Kgxbke
c3xlHR0RHOzgfxUfIhq+N3Ll1ZwzcINEUn7Iz1404r2KPt3h5X+P2z88mvJqviEOAEeSnt1ziNy4
CFIaL6u/fe/iDxO9vJpwki6eMRWP+VlzZ7mPMX88Vii0b4QBc6sCXQfwq60qdPB1s+oiY7wlIpM/
zJoIaTtU+WYgWLMCEup+xknZn3xbmZsooXTYcRKkF8J6csQoNmE3fI2NDaFmIGGGyZBTS5F870Ze
yquZLcpBUmss3VQiQMKI+CIz/N5sL68mKfIlys6bKDszirYgcl+cLv/LhPynH/ZqzvF8h5Nr3mXn
zFdfQRW8We5fptY/vfLVhGNiePdMXabnqHGitWzdhhBpu/3e83g14The40s62ZIzobpibUW1tYKy
+7fBeumy+q/R+s+f/2smtpXhVDNRmnPhbXoISuxqKI7dK73nyr24xAZTUC7lh31Z2hNyCSAKJfld
gA+U5jJrhp7orKAIUD948WW8cUDCREFMspW0kfXIOCU59ZTBgPCrVxob2CMvMls8hn29bqlO8i91
/tvAn8L2/r9/Fpvt8ntf3tVcNJiGIHKT52fk9Z8AYpftpQ//W69tX01B3EZbqZ2V2bnpS+7Kx02Z
iO/95vbVHESLfOQamcrOYR2dStHeVfp786Z9NQGRdE1h+heXeZOSjw/bPhrz5+99IVfTQs4EExO2
Ls6Ouw/luf7mem5fzQllkStrcMfsjH5ZEPItoj0JB2/zvXd9NS1kIS4eDpy8elkjWNBv1OVev/fS
V/OCKusiKxp0D+acwVHSGTReolWr77361cQQO6Xvjr3IACUQYmlLtNyhCL754lc7hKoULnBqnZ6n
PHq13Jhc3gXQ9L13fjUqwxnRPfFJdcZumm3oFfbRKn/v5xRXozKjT30C/5OdrRQpbz/Aqi0CkIzf
eufXvaQzVafItZIC8pLEi6I+IY3/7SrQci/D+z92Tte9pGFUZZl2VXI2BW5tbzgx7B33hbnWqf29
mTeLpNi3WLiYowlIrePuFWLlWkxiOUUz7F6O2IVxH4HTtLW9bUAAD+0vO3viFXIKw3bunASv4pJV
t120uZfMXTHtbetEjg89Fw9p+Vpy+kTuSRgbyHQHlHE+M4FXytmVet+bm8tU3XoDGYJ0y5/MPBbG
YO5ZP2o7Buj9YyxLb9l0N/yPIpNsEAgE+NOnH/4y/WcLca2Udxx2TywG9uz/asY9cpwVs7/Bj+VD
nKjT+LIslPricZFb/vXa66Cp1YuRD5JUD2mxz/g8RvwVThW/789Wg4vj3+ElLWrBZD8XfXrDX/NN
CfF578D59gtKuMX/fY0toYHG3naS/QtwVGKgRQ8ZfpOGX7qvNnwhrGa9WR3CXK40mtfCC0nr1ofO
3ARhxH/dXNa4ie7+os/vSgtw4Vi/hgGdltWrcPbZEJ0uDfAWIvpIuK+8h4j6SgTCRFhvTQuiQDnv
BMuPoQJOUyvMHmTFInJX3Y1wTx4XSDGQOpcKqsaSHQEEHWcU8Y3eXb5CC6sShzJtbnTjkqvfdN07
dNCFOUxHAq+rPKZ9sFplFcEudGX6zc9cZCMBuHRzVX+zqPDPIelfm4d44Lo3ADh7btOLIzl0fhAI
/8vSfVmR/mswXM36EfRhGBocI7xueAJLP3ADhWzDBkq+SJq4gzkEKuR7w/pqDfBLaC09PSHnLI5O
8LueZeQev/fSV2tAndUkmHWbnV0dyz3hdNjPozd8841frQGVHgMX3iTnaKN8I41xk3XFX2qw1uUd
/tcPcLUE1FxaO85gJ2fFsx+P8RIFy4EBFmsHpMfmsuNps3sYlF0f7+LZurW6l//9nf3pp79aH/Kx
U/mYhunZt/Pf3HkZ5zBoq6fC9bPfduIEtz5Ru7+sRX/6mNf9zM0USrea3eTsy6A+DgEpbdWGwNzI
AS60NsYb5afJMkprTT4fRi5j0gr2FU4d0DiW3gMhsP6yvPzhg1+3OnuunedNXqizCf/hhjxEfgvK
NX9LTAkVUE4RXp+8/d6zY13exL8GL1AIOHRTqsCxDR9gO96KKfr43z/gHxaya/ty3tlz0dDEcrYi
uK1F4EWAfEgJX0KiezNrgp0R5NMKxm35vSPYP6bYf30YYvFTSMgpPwuV9ksaXLhtzL950XjtW/Y9
R0Dwm/JzNpTvCh5BYYof//ubusww/zHI/nkq//W+7bhpDV/q/Hzxxlhu/4N6518epj+99NXcMGkj
61Ip0nPnmS9hmwJ3c/5WBvvTa1/NDWXaNp0JHwNuovmKwGST191fNnD/xDj+6yu5Gv1W6Jc6D2Ry
bjxRHMaJqJrp4EFt4fKs41Qk0cKA5DHCV6zFBZx+70kPKEHgFOkqxs65LctYoIYxipUx1f0aiwis
/SioVxQVrF2DoWAh+8jdZHyI1SAslQH+r8O/fIA/Hamv+2mbdsIcWAXxWROyzBzC8MwkMFOQpfiL
Ud2zn5loqOA/TESvWc99AlutwX11oMukzvmyo5oJErGqt/NZZPgADikS0zyFNmNuOFR3brHOvAKV
GSYXub5sHVC5Ly+7rcT+UWQPusV6KLmTb+Wu63+Z+q3Xf1kX/vDT/3826cIzKyfl07HxTaat9bdB
Jrx/upb+45e/buhtgrIZqI6m59yq4scpqfSG4un8LN3B3/VgfNZogpt1ZhUwKaHKb5UBEujCPrO3
lm+S4AakzQ4HeWEAJl4sabMoXjIRU68wWonzqbWKFQnJ5nZoEorepesuei+FmaBjhInB0N+OpZNB
9aI1rK4cxGu9IAZbuZ21gZmYHYdOtcsmKsTBbCp2IoCf+k1MzyG/kDSe/TJ4MHNz5YzWXdyhtbFH
sMfQgZxFN085PKmqWXhxdeFNK69cKNWDsE4S+2TEgc1OfoKKoQv7WQ5y3kxCQUjPjeS3oYf0w4d0
9NWXffUVV2l7N8MDAaIbZOsAB8KGFm7Q1drSr+hPozUjxFug61UUl/FrJOlonkKa+DduNeZ7OzX8
VWlDqbSczzS2JxKxMLQhpTUk+ePxQJ+dV0OPSdGDBdE2q+uPBOk5vKxe3viy+JK2iF7iOX4PMHq9
Iuxyjghdw+2AomPjmFWxNAuUUCSIh/6OuGy3HbpR7yZXu6ucBhWSwol3kCTdV/RWsFMdgBkXZfIC
GaC6TQ0gQkYe1i+ciTysMH7lfkjo8Hdp19yzXC87I5a7qZbRmtdWC8vEoZhN2uIvcCsNUHtAs1Vm
69zzorswa5O7BMEOh/DOgEuR/hhGAJVTxjQyFTCG+2ISq8aw+mUGrurRSD3GaSV/0ziEy1BE6o6X
pdOjMZ51TkN1Fo10CfbAmg5Jn0z7aU5CsCWpa3zCWhMrW2kEU23S7WyrNhbRbOtNUnhi1UZxv4sy
Ze1TafHrAKCA9tlN0d5Uubd17WJ8N2HxroJa4nFSo7ntAnqwcGECrMTTtTaxLJwNX6vPiw8EOgIN
QRtIA+khdNNoQX83uzJvmp5ylYOlN42Y+j6wKGAqueu3i4a5lfYx6Ga6C+hAAqYHOMcCDrIApzrk
SwDa8ylgDb1vOhl9dW5YQgjJ7U8ZyabgXBjiioQ6vAkMZBaWNs1tGQp/NQUGMgx/BMk6m/Zr4bQ2
fA4j7D7S3Pb2aqiidTvl0zKNTaQqQvftb1M6PKGlmR188nYfWAf6pZw4XeoL3WayjGyra6g9vRul
0F7AVFHBhQ3hVAhPez12uxkw1b7B1/EROsDNq8GD5lLm1ciI6ORh8KDdNT0HXs2Ryq4xJ4o3BwJY
IOJ904DMLkZ32NWJNxOVCQKIc7E6qGC231szsW+sWV/0qgSpD5qBydYzB3gH9+k+bqtgHbGabM3B
b+t12nnFi9Ur++QYEmI7gF1uzFCmLAIvt7+czC/cZWqbGmv91B4bTbmGwmli3cZxkIW7Hlk9ZgNz
zI6z7UDVIctj7VEMqDu/NrNgLQJB76jjFC+DctJtQaLmuWsvZGvHrktgGzEB7MAqMghQdWIBFi0J
UM2x4GyG4GF+hNPnLsd6mH+1zkxiBUzF5K46ZzSnDcwoQgi+X1g0v/oGy4+QJcw+t4o0feBj9zM1
AMjxQo5+0UFGUStrht8VWC5YvfpiiuqFre/9uXXXvRDFvM6DvF1pWQ/g3msMAyP6XMS8M9HBUFe3
tSj67dyV9tqpNOkq6bXFao6EOqQIxbmz4NOoGDV609q4l/Dmrhs8b6cCA/ixbi1jXZQNRczSR541
4wBAqTdG60AN+t6kQLgaU9dctx1dbVk/BMtE2RhRIb7BBPPKr7Tr5o+W3riFM80hMP1kqet6GZZg
QWZ1qhCElVjJaCpTPPAjfj7D26WtFivPgDA8uYAJwsQZ5CLskfoBpzPjT7+vSTINpnO2I8udF0wV
ckW2gCxd1aGEdGDnQUDFqCCwFmpHw0l0cbLlVjwvkZqxf23hzlZxh84XekyzkmnbubdWW4oL8Kb7
0Q2dfh3w+p0iWnF3tadHZIWhnz2Cbwvv4y7pqZo0yCschF4rLYIYnFVIKmshlTkiz+POBhMN/NQg
h46YuNaHPTnd5wSmcYnMo77toF2xVY+KgxxxHdnxSAXBUgiKSsZR60A3gHrv3rlT0o6LDMaDJuiv
HlWIOCNuerS6AkyDGRTqGbOI2sUgUW4roLO/09glpjeOd34bsm9JWvuOT2UDtBmHrzCcpvueJudl
VwX9Z5FKfzNPvfEqIRztB13Z7xppNk8XcFZ4w8xtAfDaKDV/WEn60yy8uzhFZp62ln2fl3JeyKlH
U2TpAS1U+DgIFoBCAiPwW4UfJ3DSletDOpPeqNHSOx+znORCAP9a+mLM8TZxh+HHxowqBsAVbXLd
XVsM7aKd2Vb2vQ0U1kbkmljoMXJbwOQiOrGo4hgflM3ers4MOGE5LZqYG5yl9nAns2tdTAV/Htkf
lUrB9hRLdNvFEjtldc9+5qep0NqlzoUyXgTGDcn5Zl/QHbvKK8dn0zrS6yI2QZ3vp7hJtkVz+URR
F22a2EIrHGFNNE1fIRjuvNsG3swmyCrzYXBza83FXbbOZGjT1Wtm9jYBX8m/34AiVXgLnrDg2vam
bK2cfZY2oB3bnohXyIzNfTibikbOqdlo7Q5L1GbuZrL996bXP0vMmLDDRbjOATNvXfbua7tIjFUO
RpyHfywOuD8YEYzRcC3E2G28TGMgCUvZrUvhBJteRV8YWqHbekkuIT6qPlkmBYhukpNJ8+ROPiYI
TgKr2ELUDF8127ZBOW2ZjKjhydbcNgohcXrJZiZgSg+21eNsqAZSo1UTBfs+r+0TvWsPMsF1JxOn
XszSCBc2AWY6Heqvy872lqCuhsshIDMjKIoc1KmcJEoRgceNG4SyJq7RxKmcrWGDfa5UDEsbXNS6
0ClQJlaSQ1EKlAkYT465EbzFc+ruVSKNU1ENz5EJzMSk23ff15b97gbYaVKZ/W4mFOtZV754FdJ6
yUaO0mlGf0gzO8azBEr7QQXUXDaVozaK7Rw2LQB4ThPAIJ9Aivj6veUNLltpqdvEcKydX9bhs6uh
bMwsn6tLvhNH7COTybDqjLF/rmcz/unDfUcPOc57UUf1BpZvu2LEliBU/JHB0QbJ1s7bYAtbBENH
XxiII0ZbnNTQl5taeZDV7J6kcNB0GC6tRxiBbBQDsrFV67knbHPRsUrdjPqjsg8pexO8sY3yYbs1
41eA3ddbDu2EPj5UQAMWhgQaZTFBLCqZDx47moAzlOFPSz04+W3divbk1iO738jqNabU0X8qmwZ2
eCQS+yeCIWvj9k10BM15x55RPKV9/4JYK1wOtP2DvIzMFW684iHNSnYa9IugxLCDuyZs9JeJPvgQ
BclvN6jMtV0l4nl2YbIuiLYjKoyEtYvBZdPZn3o3eQkfG1sTlXc4fdMprDlSLFUe15c1u16Uup8W
zJUhXwwEdnOoTQOcvqfeM4WTbemixliZMsmYC+F7x2ngb3TS3k515B3xTSQ/wKimW0LO7mIuinzl
AaPZjX7xmxo+5xvdxseMefeoSZhsxg7/Qxiqr9zxOlCP+E35wuLbyUaJE1rs+CrRN3SdWtOmSZ0Z
oaMdEIDImoVE7LqzbJtpUcaSW9sBdbfWM6DNeQIz6KfjcjKSIFln+N+YsAPRwMMxZbeMJe4uLrzB
4sXVW2GG/glwNrtDNjFEc7OfZd1DgJ9KpEZIsnmiTKjqEIVmkuXKZHfRBOI4xFGxSH2Ei9El21t6
07g2kuxLgsa6t+1mWmsKtJsRcVWHhtUonqAzFkQgCirrvO9fuirgEoWRsUhF6m3GpnK3kCKKPfyh
gP2uVhtQzrS5d0P1XrsYEaoE47btzXg/qY4DMUyguWV1uzL6QW9xVLWnATrXDqmJutGjVe6arocz
Hk6YCOmJX6auDm51b8vnBmX3yekaEJi0AiyCjkcqIlCBjpfpDdhqzmEAf2JZstykxoSpri+j20zb
l3U+9JfcOnh7167Ui4+nj32Da55M3gIssMSl/ZwdsTvB7xxV3txacdRxguXurJboBuRYxiu4Z1g7
PZ09phPvgMq5tydCEyf8dkYAtB2+5wLB9XvRdtJe+2Xkv9Sd16WLccJ/4GMgvWnCYb7L2Xws88qT
v2fqCjPQOhjtnGPD9qmfUL745uj+ihC6Q6z2mmXmgkb1Rw+8UBSPm8Rx30o9+MvehD8hA+O3tE1z
AxDGBrYXAkgkFQbFk9T0UxCx6qGgKI6R1O5xKk1rVZUByMYc5Qkfb97AD79cEnXuwVQWbS2VEp8l
aMxGEflqODFwvEmtu2HGRLZwpAIvm7QXJvOHkzl9CfEpj9dA/H4NYZysCyuuFrmw9K5tWbG7Csau
qVvzlpPwTBs8kcqsqZ3NlDFD+bqd7nrN7DZVgL+HNJoeOEoFD5MwMHGl8bjWxpCslMkPROoBJjf0
ZG6hZkxDoUcCQ/rljbqcSRyhgzXmYnNvmL67tkHmH0rfmxeodZ3H3OdIzyzEIW8yerX0efoeqraE
UkXAgY6f3mMkuPajsmvQmBw5AQw2JYk1URhLn6a8TWdBDO+xui4RF9cv6TjSt8FEvujj5HcUTd2y
7yoAiYNvrUgp5RsrEGqbKt1vy9611kNKMliJEfd7P1a3vWgSpBlt9Tsuw+QNhXx0ZKH0nsu6y/aG
Iy7H9VqCo8YQOUdhCJK74fQ463IPQnG6LYMc6Xw+y62NS/U25FW3o9nPO/YG9cryaYMML4DHSiOG
JGo03HNHy5dfxsau7cX8a6ptdwWWlsvbKpjPycT1T6+Kn3ADjXs374111ZTusz8X4a5i+32sqf4u
/JnDxFiA2/XHmV2H7ScbmZKRIizrPBUVtPQ5l+F936hm1TvkHwq2J+zy8zhBNGnZD0jXsJjQ37SP
6rkhDuj0z2SaOVVw0tj3sm/Wbj28DdIlVgf1lVtEz+ei0mt3HQsU8sNEH0OuFBbJ5HkYx7lh1bXy
b1pTq1M3ouvp3GDCC1tE/W6yaDlQhWx5LpTaWni1sRP3yZso+JqU52DkyjwJ20D/CBM4aywDxTsS
5XajUKY1vbwT/RRsxymGVNwl6W1LHG/hlYM4u3F9RtZoutgDRnkwy1i3wHNNxGCjZ8SbrvZf3NKz
4N8mbz50XWGmHUa0+YsT2Fseh+9Zmxe/URkk8Ne8VeKN5kqPGmumC/cT29T4wwxLZ+8TA19ncGGX
NqzhZcc698RtNMo9CjmbNqmydRmPPaGgPjlNjkEMyWAoR25XrxnsH5OIswU1C4cxFXyFgBUplWGw
tTrOsdpukwOFrvuMLrwLxVStsT/hGxQdor+cXdFax6Ascp07T41oxKFUzFZSDbtprPWDNY/GJk8+
QaHPzHnokDM5nTkeeTsO3v3Su+CJdF6+pnF0J4ueJ7lpB05n7vjatab3C++8YFToyn/IuHk+itQQ
D7FMyFfaunjBKCXPYddg/QUxveih3K7jqKHLPUNPTOHEQpbJAbk04Q23ZvDW6vnWjuUxlNzjA5cu
V9ko8MSV7nQM4yxZDWBangvKDTcmW9NfqcZxh6En3fXdFCw6hOJZmT7znQGllBU0OKumnBTo9VC4
XEiX3cvU+Y9syM6wBDg2WwLYXv7UFSrd08zrLXFRKfTTDsahOWSpGQeqEJN9y1mlWzBYbtBJL8Mh
Vahd53yPawH8n2d66Y1OjPZkkOmh3qCgveb+9AO35WWT0VjLDtMcQstmVZcObqvgFOhULjJleFjB
Qs3/B7TurCdELi5qDlQFFLsDHb9YQYxqwz91ubDXXee+uY7zLKUzvtg8rrvEKpuTW8TuE6X+BOZ+
3G1BHYpFU4Q+P6ezCrXelq1f/NKRxhHfeAOsaOCCh9jNcTCoztzJ0naXHAbwX08uAPUB6h+g7oKW
7KGy7y9GOlP5/tpW0BANACkHw24hDnCeX5VFgsIXMO7KjAO5K3CpYJErnA3AZ4TpdRGvc/ZBK9cw
PODDclpa9Vi81nHgHrTgvlfHaHpSld7Oop0WHjTSPW0kB7O66CbbmHXUGjZwrKcTMGHjHs1I+myn
fOv80sHRFyhcddCxCzDEnedbnBQdh+HlQ/ZuFSdIdgM/nQ5zQFLKdskO/455C/k5i+dNPcujDsuT
ZyUWPqGa5grVN1jvgLeG9vQBqzdeFhWbFMcz8YSPRb41ZNazA5h/upcqFN1+j16jgyVyMG/h+WD8
uVdKwG00P62mfjPiS1uimdz2I61+XHfMVEmt+zEvjsIO4RNE9stceGBbqgDdlXeqB8JCotWnpmlQ
efGYLBAEnNoSx0kW9CjyeuunzdJWjxUmiAJVk9kbnA30j55qis0e1BrDe+kEHNrnYtqZRZO8Yjgy
Luqy+K7iQLEfplIcgco5y87z3SUEzovOIj54szi4LXe6wtrWOGktqp6eVT/HtfDP2K1KphbTP2Ay
A6gLPDIZ8Ypzy9CzLPvmKnNdjVQ22CdxOa5jLFALL7uIZhz8FjSYpj8tjQ+uMp95IlgCjSTBttZ5
C0uYu6GDkgWzhr3ezu3z02xGH62N8TYvb2v8NIvCGCGs37ezC8F23CZxUnM9MdDt4RjRynfcZiOl
2NUCqZRnBIu5Vpd93xvtwVDXVbDqJ2b6qXjo5/Dg+wZK7RjrSc028z7P5nVtB8eOBa7r/M1Eb3Ck
5h78tcKuVzR3KYjaxlCwdQv9zOXpGbbO0QrH+7bl11cS452VOXJZ5POw6/vhHNEKBWs+0avJSdQ5
y4JyM4xz/+hHLhXxZH6LlKg2ifHRVOnHbFPXl9AOli60cd4UQGpu9JKND/fz0ynmQzn1/S6G7L9I
Uh6VmG0alssgr8A5pk85d15N5z3nUq3qFufJaKh3L6u/ojank5rFIlS5dUllnhIWerSI1o2hogeu
WJZzMd+Lxiz2QqBm6QSXaXON8sMv4pfR0L/T3t7ZLt2vVTByAGoeKBdk29Qd/JU/q3gRjf2JM90p
H8wO46i1G+mDXWZZGC+9Nshu4tE0br2Yt28N81qm5rGmk5mpp8iwZMfB49yZMX1EfGcg6SmEwu2Y
O5kv69pZgzZ6dPSkljoBShoGxSpoqCQNcbVLsojuWFFgA89UvlC57l5r5FlrGYfQDdr4lNXmDn3G
G6kqcz1YbJPY42mIwW2w7POQ6tM03lQVzbvW+NnIbsdG0kAnUWDwSn+6TdAf5i7W1MGanT+qraqS
97ROTpzPj87E2h92cfUUWvax9n45jngtzeZgm9GqGe/YGqyyhGKIG2TJMU07uoIpzXOuGcwBKZNq
k1flqp8tjl+2utmmsZO3Iey8oxz9/uB31PxEVNs3hSgfqOU6C1rWnzIq7ItmmA9t13R0qBKDNqzB
WApveE8Es0ttdzdZxXWo053lVB7aMnqn9lni4vwIVEkBDL4/bfP1Amz1yaw5UjeJZe3jRlwMxPhL
m2jVJ4Rbei3uIChDPG+s5jI3pftak9UI5tciMDGoDNV2orFFwbVaau7Slp6sap4zIQ8ztuwoegRq
gvPqjAOjWoz+D6b7m9D+Gtq8wlFssdvTc3czevDzZT5+RTLQKH+ZIiZp/M5sY2cJt96TUdlz5FF7
Or1Srlp0/jmEZW4cemvynS3xmJRC9hx5zYq+sJwb7dzJ2MjbesEx/bkygol1xbcjpkxvDOhl85of
rRgucq7pcstp38eifw4vQ9UFXc8lgsfxzaokmxWjp7OnCijQ9vhhMgLsRq1vp4YjelGzg+C4nz1R
3/8ycqPaGaRKaxwgqzyr7jHv3Wp8q4ssIaYZm6aztnv3ndK4uxKV9bvNgweX9kFLAYeL4rxbUtSs
13ZYFts6/ExAxE+GLlfG2LSUH7PXyUr8pcwLPFon+sfNpYnAN2sZswj8ooWHlRDR5KLPqy/N/s8U
MM680KrZySp65CaTmx9Tbgxa1tFxofV03GOuzWUZcbjCNZkT0SmOPV9RP6GxNBP4/SaGOv4q6V70
xrn5eFnORD0etdmou9EdH4jKrGO723pSv3pB4i2U1wW/IH1uTZcFL+QgxJ34z6iw8FYM01eatQsT
4dBP00cG1bQE1iZQaEZ+9iH8mjVH7spWHpeSqAfdcNP7ZbqewnQHzx3xfKHiGycR6TYQ3cvQNt5y
ctUNd5w50xDXJHYP2CRkQ0115rPMaYbTrK3zRb8X4exOrPSdUhe1MTfOIONx0aZ1vWoN/Dhlr9au
CwR47opHY8yeTMfm+2lvbYcGibD60fF8Ltu6e/IxvKxjpWfSpvOP2go+cZ39EEH7yR3jvDZ8US0t
NaoVC4yL/LN81LM4peYvSzYeZVIn3Um6qk96yPLFHF3oviqQzyOb9bXdxgcLOt5K+VxqpIZdP2DV
cFZVV+6KpOPoFONOVYK6eIghZmFYdf4rGRtnWeXma9Ub3cpIKTrUE/hmZ6Y5rbZZoDyhqgcdc3CK
ECRwlpyaV06BDyEUqS34dVo8vTFjVprkzg+NZpl4fbU0pZXtXN2/OKXR3pphEq5n36IV1VEYWsds
fMxlnb2gOaYwLOP20fcoxcVxNNxw8+euDYDTj57uvfuq1O91LCf2Hz4OFTYI83ksu/CGo418LIzE
fGIlsB+8CJV6gO8NHfUI8afBQiBgQPPDeG/m3Ndbr2gV3zVzeWgO9kNdqWH9z1YV/UNkr0j66FPF
EnjCbk43YTuVT/ZUyrXjpA+lj7XWAEi74FSiVrOlg/vBnf2jqBUzCSSqRSKTD6KsaluwScb6MYAy
sLjGogNBbLlZmLh6Roo+18UTeuuOmdvu7/PGqdkdqmwRaHh9cUnxG4+60RntTc/W4OhWXoInDYFu
aYTZKrM0briuGnfzUG5mi6d3ilNj7TZ29MaMjflXtz+GGfbmokQORjzMwMTglChj3ag+Wlkl98Yo
xBqX3LQExHDMC9EucRAEt3kUCCqBoSZ0QnTuKbakOgkxJ/BJoFJ62XSP/owugMwkcGdbKZRGJ2Wh
DGHm5al9R2PCeB/XxqX7xvxtd/+PujNZkhTJ1vS79J4SBkWBxe2Fgc1u5vO4QTzCI0CZZwWevj/L
vlIt0t2bu7zLrMyIcjcD1XP+ke8rr1znRThVEbnGAPHYjWs0l8Z7O8MN6KHo2CYg6XUQP3tSANtN
HJxNyOvhtLyC2RKBLxivpGYALM14nHmAMqbD3i0Ooz22B2sCMwBdlG6kfH89zykf4rS43TGJKR0K
kckkdkR14q2FT6iXKu+XU+0aTVRoVz9o7wY5CO2FfVxUDFKGetMjyZjr0geUFuoX0AV6C6DRBed5
PB4otAuuM2nvd/ZA/VQ8F+gJtO72k2qpWLYpzGRwIyercVR8mYc5O8pZOd+tEmu0UpxxpzIbcf4g
YLIacbsU3DTdD4pVJIdj28P6OnxnTSnOSsQKGDb2N62W5U/cC6KBptJiQERHQlC7sZrxL0r/8qMM
XPs4tP161PYo7oiTpl4slVn5W/Na3fMfNyJMW3N9k9NAelMx0Awpe/PJq4fiS+S2c5p1xXaaxs27
8LXzC5JMooEhkT6DyQuRd3FXgJiKSK1LegH5TMI5Sexr5XfBxnXMEgRZAqYqHLB3djXTUzhSi90o
D/tc3vfHbiyA85bJ38NCO+9daVoPE1/K0R6q4dwx3bzkTPJPQZt1P8lkLxSuUs8QmaU53Mg29PgW
Ehc1IJ2xdGtEqzGmDzOg2V9hpOXeWoFb6Rit9RROcQ7wXcRBFdVZXhAX0xog+QNd6op+uwvyaioU
R2QJRKrX3mmd8uxKX+7646zVwDvSkeY5NeN3Z7bsF3UVHPLF5GSkFWlPeYX4w1NPcQ4NATv0i/7T
Og196FNNTSUK+VALeLTrfiZ2ml66zq92+bSy4ls1cbsbGFqBTase5nS/eCk/g05lH9EU2t1pZ04f
hiqx7rw+MaJSefU2o9ea/m8oO8BQf9/ye6LNcTz0b+3sf4+CMHarB7hW43iLGyhXywCgtu0vKWfK
+vyqXv7EBdpQ2ELI0qRKvifD00fTdLwXry2ynogZoSPb7mf4Gg5eCGkwPtAAadIUKAJgwNpv/2Y8
uVZW9dfM48tEFif8bxeu9RFStPq2ldR/62DyN1kWA7DZvvswdB4HfTsnf2cp8ic1lF7kjQ60Xxzr
E+XMXkifDkyO5WS7UjDmJlz3d4XoceAs+lxIpzsWUiCdmHPZvq81l09Q/EoTL+lvyM0txb/VoW47
4lkDER9y+qE1KvdtPC81qJKBb6DWPk53P73Ci73lDTcndQY8JWb8XARZ87p2C/WuCahGvS37Uv4W
iQZaMvjbEz0Xp8DmHM7yodvZVm7dVe5ghlSaDkjPkPHEoN3fphEk18aboJlyyluhfb370RFEnLQd
NaZd21FCvCrOxHR1/9ALM2FvA2fJMvqTA59GbZrHykuikyHfNLAmDzWyvB3dbOlz3zdIBJSBWIAK
JBC6iqP+Jtze9fTR7ZyJH8cYk/rY4FeNUt+1t0besqp7tXOu/Dj9znJISDMt3pO6ojGAk8AICQVz
VdRaVfvlJbJ+13wmW8+duR3wFxOshgRomZDVbJRR5fs27b91TmtpL7ov5XvzHu90/5C3ug8Zwe2D
TXLltRDSefPyoT8ItZSwcA7Q1Nww6ffuwn7TWTuzpqXUmwqUHm6hw3JtUKtRXcePwjDb1suX7S63
Um8d72BxfFZn39t6GWUwVWblqPHhi1dKcHaBb8AX62C49GsuIUzghpKYCGZLO8Omhbj5aWL0dZoS
9XBE+LNRBZ6WlS6ovRPTspCbSX5JPHeiS9txkr3tCB5KVbmR7ClzUz5vAvdz8Zk6XXdfz/5vOZjd
na0TDoW+MrlZ7OKVM3/aphLMc3gxCYF6FksDVNDVzjEeKb8RqZefFzCyu8qGNR+qyaCho/tblrIk
iGoo77TOWsbbjExOrYdnjT4TXt3Vb+4cZxCcJvwGEeEYknOAGqeq+8tq50tkxbRCk2eU72RBDJ9N
MtW9K7pPHn/vSIXiHLGxlYe57M3P3I+n05Jq6GQP7RL1P+Zr1hkoOfPmiXGsCRdt0ysRp8a9dntK
wz3fi1CoWSx+RQ7NiBhWxYPaEGjJXp30/PoZkk6Kn77GRK8IgqTDa9FVWy+t6+3gd+xrTRNcEf1n
u8FjmjZgt8NYFj+p3/j7KQC0SlOTBmJq3w5cxv1Zcg3VMG3aPk+1pq57FvaTsheqoOs53jtG/BHH
g72fU9r65nS0v+O24x/bYbnLvck9pti098JU6TGnTnTf1FPylM/gAptJu8ZVtZMOxeRMvweqe2t+
N/EczHZL3vC0oq9JVbP34hUav5t+04qJiJht/4EKpqWBWfatOzfxsnBxYaRaxxIngdinicp+7L7z
Op75Ckf2CErUf+ejVZ1pJJQP5HQizM+NjzFZiruhhZa0hV1u2xjAyfCmgSoyR+9B/ZbrmhljlJRV
FQ7rsH44SepFaek5oSOW/rnsgu6l1WW3050jjkRy0uXI3fCpdLVD8baZunoCOklDoVBZGOb4BJAO
DN47YkOLZ3sfz1a+Vba0kw2ENn93XXfhUKYch5Z9DwH0k8DXbcWkpl2TtiiByyNEeKT9JaU1pK9O
zUoAUqrN6WUqlnZrTIt6USuiMS+xx98+GBWg29qd2qVxt94S84+JgoFghqg37ize+KP9yeXOpRnb
/p2iouTzHKa9jFXxvZKL96pFPuw4GOK7bpzSc4X8k8AJJ9jKFdvDYuXDt4Wu4ssQvS95c/o4Kifz
beS32vPpiqeYjuvnQPptumm6UW3bem2jeKZZfTba7ULf19maiBqzB3t5xii5kCEnnMhbiuqxsxqk
UHmDJt5u/ew+CXz3QBwas3dnjSeEC/PTemuBz+ZliCa7DS49pNQ7qzIbZkpt1m9jTrHcxQ17UJN5
QNujPdxl1rTcs0G/ek657AlTdYkPTsb2LrH0a7Oy19rt2oaT439PyrXPHXnYt0b5zQLxmENFoorE
bfhEhs6Xm9W//TjJgAIU+CphDcAWstF/TXuF+skppOZQrYaIXZV29pQdg7Q+85ftxc6e8p7sKJqg
wdoGZRhv7CRxqCTv7bkjBp7/mZpo47C4SX7wHenR2Vx9GXpBA7qSUXeQgaKyWi3oonycjl5Dw2hX
NRX8q0srl1QPVlzDcHmqe1z6dX5RHiF1DWwdljsY87TM9T7PjK9i9rMQJZZ7cBuok/yWHUlBjpGc
C5/WeEhRJ3ISDgdCR6f2in75dTHcet+JpjhW5GaGE/2895RdfrpIV86qnJwP10eOkqVTugvm+E0W
8y9FeF+Ul6XYIojADFjzSHWxEz/VuX8w3ateEVxIRfOoLNW19bvqye0kFyWlcYhXrFUZ+AbTlYx6
VO8J3MVGFsb9WjQKJN/51XAgh9zufzP6dQd3n7SPptMPV5uq6avEnbiOMtnGtA9u/SQNLmax/Oot
q4qsZgLs7TOfu2usuG3B7YrSY8Whudf/HbQksW0GDzVVutLuuzhmv5tVSy4fOMV2cBGB9gFqPJxW
H1NfU2Jqj4TumLFnRIh+5bPkCLynWzh9aFFAfGaqXv/aS1292CZCDG8YrSeEHTkH0ViBtxsePbdT
9u4aPbZPdH/0ASNyjBDdo9I07EM8Gs3JCNgAt5VrF49DMaMlArNtof1ir/0V2Phjkes02wYR1sGC
gkWnrQjLpqsOeXBhhehguT50LfYL3lQoLqN5SIHmjnNgq8NCWS7kjtXfkQvOSEkhQdzr8lwU2qbm
dYyh3ZNEP48I7/aIvbixdBFvA1SJL61ZFxFT/XJo4iwJLbD2u1SZSYhsAsRnYsGR8Cmbf0JqYwNY
IgnyAIjW+eUPMUCbZxnAiPlqBPd6ZhDXSRbsA8R2Py0cK+v4itDJnvJtP6nqrZWiRn/YgYWEI6Wc
kStbe4+LwPTPqZ9D3xXsFpd86SmAwHCpUNtI91F5A3clGQ8D28TfHhj/OopM0V4tJ/+vV/lI1EZ0
OzGM6D4uV3ml9groR6nqWZc2nYFjACo5ZMuvAGXqqTawEzY58OHkYseJsyl7nRBOAUhN+jx0DUKI
OKjljtZZvbEoB+IXQQFsLEF36VGuAsVnyA2SwnvyzBJJiTHZm2xGzcekYu4bu/0AfKTksqZFfE2Q
kK/p9EOmSPkrMOfhyg4ev5bgWvugXetTveYz95liKWl4QDsllwMbkR1aTtmdgrFS0chi9LaqlfqG
fhq4h2iIDlKZnKhv709TpzEDeBlajtl2p71PJ/a1iqvge5pA9TrZx1uvnLtDmjPN1FM9U14Bw3Fa
9WQfsGxMDK+SeSZgRUsXNJRznqwZ8LDffnauWLczZ+FGZmq+8xRGRSYiSWkx4wOFCbCbjkWtM/2W
w5/BNmYVir6uP4Cry6e5R/ZRU9R2bok/2noOXO9qUaQ40IB2N4+IKQkVxTNTspPcWhLhwAr55Fnp
c2q28d6sMvi40vpESDNmYc5l6DtdfEAxW+8rHVvHofFQcInEyTZ1IsWzQwvn3YJijme/y8OW9whs
h7ZVTekpDisJkm/Qua6JEH7nJc+usUB8ypJcvg0BiQMbW8sF/Mbv020wOvrebuPkK+Hfh5k/sRVn
XJ51ExPjsajxZJV+tu2JCN42QUI7uGbPL1xQjYRkNhKtOHPB659dpO0R+ZnwiIlqf/VUZrAPZPpA
kR3Va8YynieLQtBW6fxYBX6/U2sw//XcmHch4Abdc/00IR3KOeSqpk3D6Cc8KX22JlvsOJzLvSqA
apLlnZ5XLwQf/r2a47idHJSVppMsaUhuu3EQsv2iVw7aEoHRFuEOlQiIUjQeEfo3wEmxeHjt/KPd
lRLmHPpz9KY0yrRK9y1v4NXMVtxGozl8QBkX2zrHEbqyrB7NxZenovEzlARx9ZXnxedkmQCdKWeI
8DB1xPXyaRj1ijVGuGjDeyNs0PM+5TgYsNAXvMqL67k56hHKamQy8joIuln/sTn+l1rTXv6/fWhk
i/+7Z+1/7v/U1+/yT//foVXyll3272am/6dQ8lLTmlUofLN/KpCx5fjzH//Duv2R/2xMs4J/BY5t
m65tmlbgOhgp/3djmu/9yxOO5fFvLdZRU2Lf/M/GNNf+lyUCF4qRqjWJ+/TfhWnC+pfrmyZoBR2Q
juuSL/VfqJO0rX9ss//Hiefx/w6Z7QjpSpefwv6/HXkx2JltmV55SUVqI8wWg2+Gc2eXUJdm3utL
n5cZwJds2lKPb3QN23O0qhx2fNP7cGuvWR1o849MLd+/l42cEPHKRf+yuQ697zyIa/NAKJ2Q33nT
w3TXrYNYNEv6FQKwWprxocjcHFAqEF3U2x09wcZQcDq1manRu6RDSZtl05HhveQEZFOAQ8lROE+G
eil61wkzlxXkpe9x7z3Iwa5KFCyieJqGSZpHL6XmYJsAtT4OZSHeIFkzg9JERtZ3sWZUr0VMO/3B
IFBCZNvcuIn/R/zMDsnxui/VxSLy6SAlRdYArDdhV1vAGYHDzmOWPGO/9Ohj14itfmRj+HekEU1z
iL5xdLCNjNO5iG98UzxZHCtdRXX1BdXVWJ9nUggcsFdtLjkQusNNWBKhuW67rC4HrP657V0Z0Ngd
7c6t+0NiNXb/kwdOkxxTIyurDZ7B4itZG8I+cmXoewtnixn6deqp19VjJyhNl2ZM22+W31Lofj+y
Su8t7oQqXDNbvEB2ExuGAswAHCmKY5smCGZpKr+tGzDuFexNrA3mVRfZ7R+FwY7W8EpUdHDngzts
krJfcQys2m4qoESUYjwUXRvsVs7OawLEyb7lmIFzJyedofafU0uZ2wb8ZWbExivIXa8WiamTJW3q
aHtf6xgdOz/pY4k1KT6JYSqmCATJOHhzhoBH194TT7Kx7vIigcmyIX2AMJeKeem5RPCz7EefrNN8
I9GIdKTBN0l9vdkKbg/LMDVIa1KnHEnN4N5Zk5ofudfDtcAZlb+3jqDpE39MMES+kLbPCcugbR5i
Mfr+D5XnOZtuwLbl7vwpbxY2+cVBb5lZ8biTBkFs+E6WQT+Vgz/crRaKlk+LJ8F5141JR+eEsG/E
7jaPZUshmEX79baaAL1xhI645Op+KCUZSJ7JfjpVcXlkS9Tpg2eVDqtBTliC3tZT6WLSAZqdv4TD
RrFZm1mPz8NYmvVhofG9395yIyifmwRiVm2us3cI4psEvZrFgj3JtYnpHkysqQzSfYN4Zs4mbEzO
iknyo8N9eCs3qgPElbQU+ks0Y8ML+MrtQmQX0+vWuYQcS3yQNRvUIT1JM9OG3AxNJoqUXU/MMIUJ
+TlrHVIM27PSCjlzFGzSuneDd5zlAGfI03JF/Srhle6vAeS344zAokuLQtblGbiBSR/ZsFUEJrhv
jU/tsh8yLvoIBUQuoeNT3/IMPywIAap3cBXFMJzUaOd1fRoNjy0K/d9cus9E3lBTT015hzLcAfQ6
OAFBjLDE6PdfaDbHe9Fag0TTXgZT8YpgGwQdR0OvaFiIEU377KdPzOYJ3hI7FuVB+XiRN7Ejyvoc
QANWIflYKj+1juEFD0kNjI6u2G9+MJP6WxyswjjkfWqUIW5OQ4S4lHL0ZzQEvpRY3nl7KpVVO6VM
F+bc65XzIX14zgh0tKMNmoXX+9CBhEmD1xLUvMXN8iGVMap9OyuzfQGyXLwozx3y2tqxFh8lxpWo
na35KHLius+QEeNdP/fZZXH6nGnB5UvtslajPkmAafaQyCgz8QuY+JgCS01Pq5rqD2o1ETbWLPBW
0AZntxDTPeacDlXGmptIK9UKPNMjpFaVmrGeQgrc6sngBplRP5PVGBCcts6RPmyHpPui85yD1tL/
McucFtqaP7thyskiEYDrSG1NR79ByOjDdd2j8PbdDZNd8uYvXhIhXbXkAZ1+u1VkhYNX6/IPoOD6
EVsK1UTpgnvuRqOe3eO4drgGYx5i575vbSY9klITpqFFm35Yjp17EVmK49XIzY8cDyN7VN8mFxt2
eHm2oRQu0gLgNwdApONSZW2w4SUwl0uMsyIuwlxN/nD0dY+vNG9iQ15isK76HhHj+FyjxC6Ote5N
/irXeVqcNqUsjlSnMcXptUViWFb7pS7tbGsahSRKrHghJYqPZDG8FzMZLB9nCrwTRrUE6Wvm2kis
0s7oXxPmfnKGWpUN7ySa52+JO3VwkHOMwDMolBcmiWgubWMtn2W1tEeNnOo+MX3OhUST25FY6dM8
oEMp1JjctbXN+SOm+tyKqoufhZgMsGLEfhtp8IEkyLp0SCNdAdZn2f2+N2ixvxGr69lcHOPTzCsa
SUYRPMTI7k49DNFF63Q5dXlRbeBHsvvS4pn0Bw8XULm03dnvTSxjbd+/ItigYq2jqs5fjRTsFtSJ
/NRnIH68VgiDpqhckLcvBTP4puUSgznuTJ5liCDQYvUjka8oNnhCERKszcTsPqNBMw91kw1H4RhM
4GMHv1TjYPlAZV982vTFbc2b2z3va3Uiayr5NNfeWTb4L684BAEr9QQJbOjiKJDphBq8+uR7EMsK
wHXdLLZZRKbHch0tqtN4PSbvSWKQQr4g2ynS3io3fUeMU+yNnBu5mLNvoGp0N6JuM+DCDthVNSNP
aGEGz2a9Zvfm3GSbdnb8s87W9jBWC2bgYc1flXGDrMuYZAsvC1Cfk4Bijrb1jfKHwyCw2+c4kKaG
9c6DDztBz8mdbl09cJUjsPoQimHFeV47AOFt6n8ncvmTF1goGlRbj0MixB6F7XhuypsLyjODxw5v
1hM2WLZt4ZoA17bhEO5Vl9dCtWnUVCSbKNo6mWQdSgVjFcUMU5sGnzQt315wmPK0OnMYG6BnS7qf
amHuliVpNn2cLufMQmq8ycrWPwd1qg6zN3kvvcVCiE1f3s2i9B6NLC7f7TyuTgGPJcdlB4iy5g+i
soB2SnfdSUqI3pN1qG4faAIthNcvNG3rpa7X6zKjzNpkq1NEdeVXF3y95gHZ1j6zmiJyWvEJ3osN
ajH3iXRiimCz7EB5lcAKPaLRNZPfwzRkL35nTTvFtXrIyqzgvF3sbd84vGRpeyoGZd41kHLgIeXD
QpznsfcgChs0+0Csw6E1HC9a/bjZE61W34mxWjd8gAapWm2bqAeeCafeucoJCjB/SzoPkMXdVYxx
8ueWfvLl1GP95OEbuLG19WFC5nOXxTM6OZfbYuaw8+ECyjotfxAwdm+tKNq96YqAD998qEZe5H02
98++rYyw4qSJhkrspL+mB1QxcIGkMEblCglaVkH55awOubJIPUYNzS2yhwTuzqbwUgyPQCnpnRNL
91yj995xWSe7rFu7rdsiIwkx0Uy4MtMuODtFurJyaywYlXxl7iWspidtjXSBIj3gOWIM7FuxnMtm
tLf2MNUXsaxk092QQNS1kjkcPM+5DgOWwWlW8SapkeklOv1rGHLYr47FvZNomK4h69FruJNhQEOb
1jku+vHaObVXh+1K0gj36xp6Mq9/p8uYh8KHQy/arn3lsfbDDp0PEylymGqxgqgcUlAor19pnPfs
ay+zfrvOgKHDnNSX2mV2I6Fg2NcZAQo2gOwtqOPGUttYAR22ln3aMJaxDzEV/pOYig9q06VjutOp
8s99k6v3qdeEWMR0mqHgqy4z71w32yLyqptjJDXiXUAxIWiEk5Wknrhz1A8aNVTBYoFmWZLGNpFq
o+18PC+CM2aeJvvTL+zpSEMld4esyiixvepvOpjXPBPLTnKxXEq4+yj1uuVsIxDY+W0/n+lXvx+E
Zd3UcAB8Re7dlGH+B8mQr3C0/s7/JxoLhQDIp2/GUWtUdzWjF6qQqtiZOO/2NaKjUBqxeCYDIN0H
sp+eLdF+jDnJJavNZD/2XbYzSiDbZq4y3kckTH06O8QYlt1TkmTFwW2xuFZ9zrKAGODatiUAXKZj
GNvAxaY1B9XRdjH+2wna1r4pCR+Iy/lj1MNXG6TFGRxFnjAbSl7y6nOYVcpUuJp7dJESMx7BlDpy
Zs+MCLFqdhlAJ76d0jqnSj0NE1D4pqljebRyHmI7s5/zwG9ecPcCHjci/+D4/cK50+6pjZlDIZlt
DMuP2pYgPzn4zm6U/TcPGLJ1psOtXET9tNSNF9UFn3XnxNVuljHxlUEJE43n6SIIjosYBrrQmJtn
4bl+lECwndyhnEITFdqGqVb8LXBLAPDN6W4hwzo0lwpd4tSTGGFwjXuz8TExD28cnwNsQ554dq6K
wjgMmbMelnVeiOZoEGNh4iHdpCnjq8YnUoRWmcU7f3WB24oJZLJbIfiLBWhiM3rU4LlD8m16c3Px
icc5VrBLW6cIWkDvxQoTxozbY61LViMHR3G6PFJQmzwmmBKfiX4g3JHMjfNg3iIOY0JTNgZnaVjE
3WuPHu07GHXzqGr2RDZUVuSAdPEQ3tr4HIwy32UFFFtvDulz48V5iHlhfEYP97sXQaI3dpOjCEna
+hZgIcvIRTXBh0Vr2T1CjvyR/2h+KtaGWAffyQjKIK+AZXf6XPzFfIjj1j3nonG2lZGU9z0SpdNS
M4QUaEIiTody31fzePV0VZ+dbH4X7AXvQa3SL98ubnpry9vyanohXlGxJdeowMm0ise6Hl9qa3jE
dC82esrmM9B0+53LaT1xzZDvaDbiU41QAHQwNvcJqPFbw8uC9hE7HcZ4pro0Hcczw8Ebvc7WVrl9
caGtOL3r2KO/ZcpA4C/A9IXRXiZPYPNbZHKW61wfKvjrsKLH6+R4HkVOpftYzpnYzcGQ7+bSXnZJ
XLi73qlxci5YJebJkvXG6Z1uP3AOnxqEA5ch7V7Wm0lidW3OThh2rBJZHQZDep6lIe4GVNZHEm9B
O+oRYqTAAtSgEIuCyrpOuLu3qbe+IoRtt2iIbE4p4ATVDfcc2PrP2slbqE/SVHuVOP4RUHkMG0Hm
ixCudfRmpN/FaO09W0xv6EVxoDS3S0Wi38/iod8qf2xhJKr6pQ7kY4bED/rcTo72woycdmT3Ob5T
7lRjB9smj61LgJdlUyPQwHZojg+d59GMkGUuBg4NOh+mVichuJK2I5KlKPZL4Fy92r29smR5Scv8
bs04OSS+WjYx38TGziZ5yDrVHVbvlt3QCv8wpuRpcJ+P5xp4/nENPPWI97g7t8bK7mk5HYNG6p74
5asTQfA+arUGjH2xX0BsnS1s1klZOZqn2hxfAjTBoa+V8bLiZ30yTVIs/DyNN+QEiC+dL2tYNbQy
qyo2zgbpTN7GR7J8aP0kue+LeNp3XvPTrVZ6jo1q2Vpu421s1t0/uec4UWzVebzB2BqcirLTA9Li
CY2al+KGdOxgN/MunmHZNdPmKD5sf22+SZn1gp0P0hiB2/T7JZPtQ3fjjTh2CQ+pqCkEY1AiOVAV
WUBqmfKXiQKQZgzDhairJOPNMEUSkQD5GUs3nUyG6HBIqXgxUZaHrK7VqTD7kfxdNBkOc8hDn7bW
vrCqbm8C279xJcdbw5H5d+bE/Za8YYg+z8Omg9T6bPqzdUBPtUaGop6sJUMfHnJM0w0TMAujWxU3
Km46C02XGWgWHslxNU7ayi7NQrNiRSLSfdCtelPZqiKdjkD8Py4CcuIqYj5faGRBYkbyCZaSEOGG
Gr2wQOw2zRCUD2pGog1tSIomKXpLJB33u0sb687XgdrheWKHrlfH39LDN+0VlqaPJbOWi9mM+cHu
UENNGQWM7lypy7JUvKlzpcO1WqqdaFLB3OxOX4tIcQtatecjG/CX+xnf0zvhi/jM7LR+EYo1cdOR
KHzBHD+GcaHc+3Zxlj0XiA2ROuGsJ9Ak3gxl6WC3WfPPyjfmJ/jfn9iz17tyXvURyeBcbxrfHtEs
Jz4hK0uztX2FNZn1/iK79hYKFUyY9koNp2D4HXiObqsN9Rz+lsJZ4xHMFBzMlvrRzRb1nE5gPqDO
7t4cxHod0gqNfVaaa9RIPNpEWJiPuluHs4FN6ykd1/kuyKHFCs8hoqeFliE6RjD+JLmHfInbMMg0
ahj29t3cEEFZyjreBFkmv7phRmqbeSjl8jUPRwoWuflsh6JzWVk5+ykKNdD5cZ/7g361VM7tkTgO
0S0xKmvo9jR+lGgNtga1DvmmDm4wZ+4GFneSY/g/NanizQ3bBZsA0JFQUqNIaU0HdV3GeiT3z3RM
qFALE9DM1QUMP7eH3p8VnsocGM7PzGJvJ6y1q10OxwSXKstR2m3tclTkw3lT/0uW8jY/z6P1bfRD
+iKXHCMdN41+TXvWWWHX/l4uc3FuLZPJz21qmLBuZopucaGhNHFNJoWyycKkXb51UtjXUTNvImRi
ojR86ttHk3QTsRZ/auOWJqhwm4MjWV+Jws3EWzM9Qk0GdxMvMYHIS4faQqbuW0L+FGFfwrk3W2+6
zNmcHKU0gMdHAWBsmZBQebw6KInTbkd0cIdgq3/0i9rbCZ5O9lSX6AFZpxsZ218lopuwUQwdU2JW
7/1EhJXqsS6XaEvDoV3vcgF5XjqKWsPG+cmzTB8Ybf/4arwzsr4JQY1++914VXzh+BK8znpYnUZs
Mkkpo00E3S7FCb9Jwd0iUGf7lMu129HlWG+YCxCx0qUWxnwYavTfMDEdMAXdHrapeRSqPjXqdlEU
xqPdoKVjeH2ZJA69Zf6VJMYnvSJMTisCkDJrf5KU5I+l8C0mkIxGdzRW9wss9EYLPnHGiBYFE15H
ylOGZ6MPEAAFtY9sIs7ti8YFszPqgZVX5uxVsmz+DoVVvK+ZOtguhyZJshNhmIA6U0kGhFErxdpf
ORTELq71vbQcFyzm7p5j+3kW4BGO7DJUHvFlHVrmQJOmhONMwK+aJCIdTMU8yeZH978oO5MmSY1t
W/+VZ2fOMcAbYHAmQXTZ911NsKqsTPq+ceDXvy+ke6+p8upJTyNZWZWSDMJxtu+91reqeH5uscNs
OxvSCQ3zJNTI6jadtULsNElzGSsVXWnEOLvWkff00J/a2HH2jWU9qUWp68hvrxQSjy3PU7oNiDS9
tTL/otb2fE3bxmelcRadx+kq9/rifZBsiKPXzOgq6SiouOIYFI3pWRNzInUXC8zEbCZE90V575Ok
981xZgorSAi7qq77szmf+29icrFkRa7LURtV3JnAliPyTgNZyfszu2vNXnLYO0ZrbdFCgTjHyCS4
1bGDtcEr4dEkuXdTqcBsqbD6e1sxII2azNzXkofSYBrZJDIenqMMlBKU4OLF5KdNFppMHpaIwM+M
Kh0BMizO001q8RC3iJiP2DWxMjaROWRNv6ybMZ4Qryfym+/QYK0XxQUHcEiIX60fPS2BO+1ZHSGc
LOAxoI1W4yO+Rdy9Hvp4ya78SJnH2Amsw2gLfQ3JOKWLtoDfIBr0t/08OcZtkN1Cxh935dAAfOR4
/MggqkYQkoM4F156HAJtNgzQ1Fnp0AyO6vzS6B55gk9HWtYYUB27RPJWYNRD9pafV3ysj9X3Phne
JCc9u9eDT4LR5TtxsJstK7sHU8K+lo16b6UGGQYiLXJR257v4OQNc5CdP3po6VtwEiq46AsB7rvA
rQBtxZnDvnHYjyOprtCbojPrIzO2m3JFr5jPDk6WHlHnRmZgboRP4JPLsOaKIRhNl7Lyr4tcuTEa
/14Due/fvAGqAC+SWISzj0Dc560CSYUukj3NtLn70bu1hc/moH3OdlGMaAb071XV9fTi7PFauvlD
pOroVvWRc0FDIvLonA3lMc/r9Jq+Lt7Qdkwfh2YZ9l3hgWLUAG12wkeCi66cjD2ct4/pNDyMUVHe
gHYcrvkg1Ee9E1FrFzMwyljR3SwXFMgTElCsG1ChgqGor6amUcccCdP2pI+48ieo0cHgy+9uYtHx
pOUx32cSfeMEzm3jwWo6WmPkXTJ1KakAR1wreZD8QP3wvcrbfNi4sIifaUyhRgqETm4GnU5b5fbT
edPwKtwgwWMmVy/VkfyQjo2sCbarjeqtc3HIFCdPb+GY7A7j4InMRCV09Fv3rm4c896WlblepsCi
e9a9Bi6HkY2t2vakR/+xJuj7Od4tNCMpkryguGs1c99G1VeuotpfUbvcstSLEXziChcI3aAxdxMX
onnTddi/d2tm1mBLQ8PF6rqKqGnuGCpDeGpj6n/k4uKRg72WlxXxVC9L5gFJDdt4quoQ7Tyngzad
VRpiIhqG93IY6ahYrmEG46vMm/arFwzqtWrHipns0sn2mKUFiFKAmE6/U2PqvsNdDBjSDm403UpY
juSfR+59J323246lZ+L9DOikIRpvmsswSNUAJ6ivTHbCe9BMMq647wEF1fveGuqnGinoSqeybrfz
vFS3TOKqfT0jPMLZKOOztK1SpIBzr5ftkiT+txFKWQAkyPBnFD4sGE0xffqiX0YoZlfdavnndMfG
O7ZM+guOj+DGKl0CB+22eLCWPnn3VHA3Nav3Y2E4tHMT44Rwum47FtLGqVK/2PbMOu7TUgvDQxAt
l069NszCnV48Wq5b9eTVMexoik6OlwrHwUddSXNnT4qnfuLEZs4s2Dh3XR7L1zQxwj4DcJHdZRxg
c5o+pi7QK/oJee5BPV1LMyUr6J+kDR5z6Xd0dU4uie9CwrYOzRj1/U4G1SlHGefHLfsvx9diFtzE
kQ5awqtb5g12tcGiI5WV44OHJUXvMw+kwFMS9J11VsA4Td4HS44c0ixWj6rLhSNKX3+6mGayo5bc
11W4082EIfqQR5RmuLn66g1Kx7wH4YV9sxxUcVB1hdMZ/mRaM3JPJzqn1vSYakvtuWHEsVp2t80T
Q8+vcH9Kw4Z+2hJBuJk957726MNlvFYcFc7mwYw/KHnzEN/8acrcF1tJ+NfW5d3AoTvv9j3TvUO9
GvtYtXK9qtNMhp0rAe9OYvkMeBE8lG7QuSGyAlA5ypN3OUX1u61X+bga478g86p3gZUCUTS4LkAS
y+RydHV53jCvfq9VQ1wTgGN2LtRYhwXJXMjoXWGb64v2UtuBT9erpfO78Wk1X3mTET+nHhn/1DKc
yk3/IqeRzVS056oGlMGIrm8xqjWYpSG0fuIJtnG7ncor47pvdT1/jyEfXaBTdz6tTBGRlvvT7RIl
9HnSmGqXHdoO8xPyxc0GWsKd0ed2hFGrrXhkzUTVC0qSHhGhTHekQ7vHxNL1VRvPLGEL1NW2RGSx
1Q6yBZfK4CrlqTwrPeelmBP3W6td50dGMOE+t+rkcZ4WfR10MjiCm+03bRWRtSGX6OitWf7o4ZQ6
YzbzQNmNRH0pPHNAk8BXnK7+lbRIKtqM0+JfiFTAry5G72EERvKkY0aSfj2SClItvGbTChsdalXc
VSha/V3a1n7IFmVfo5oRiKHr6cVv+vwx7pL5ynbnaYvsob4SWjyxI7mP0FWT8xHlehwuIOAObt56
zAzFya2ZBS5DmcEg2KA9vWrCLaDFnNvG8x4sLCZoTdf7qLV/zguGng3Rif7Godt6jrFj5IimAsaL
qbNT9RJtV1oUIc9uhSqERhxevWljO/bFbwrh3Pf8Y29r3AyFsjlxi1bvwcwuQMvK+jk30Yqzon4H
8cqWweYIf2HSOCYGpw61pFWzeIJclXmC3URpc3rocnB/NWIAzLHNmY3SENeMoNiPjdDMX06WNQcI
PI2lHxhLwUsij0HL6ndzGA84LMZFMtYpVX/k8XKPjKpVWJ6K+IKFeDO6q3+/+FGwS5r+LsYPdJeL
cXxOiiL9HOrZ8UPkSN3PYJrdq6Fp6x9zu4oHwxawsUTgPE7VMH2iU5g/26D2jqWVuacR370UY3vR
2NF8abk8Zhg77+EG3mJFU09pEO14K9iUf6I4y6PgR0x8eOi7bXOR8jukUM275oZRFJnuCv2JsERO
mtrq3mfZ0t3Oxfy+5Mn3yRM03QoXCOxa5I8aUOB+En1LZpiazL7pKC6i3rmM/ZWhr2x0dBHgywEH
Agxnf+rCnqyZ3UXK+/PYuZUfJpPXMw2emQXMM6pWHFFUIKIGMRhnr36SJE6IRGR4zuuCzrPMFbFu
KeiBVubBxtf6mMfsGO3U8itNq3eJAtqi6afcvV9hWEH9Ar2aLO0Oa6gAHN+Sc7ZzOZVfBTIQt22Z
Hfyh77aIx813Vj2+SSq0h6xGxjwEKE4Sw//rJ5E5qprywxkH+X1mZnDUoqe+mmYHHgAj84fYyhO8
TashDjFzz9I+Wu47NK5bTSoFyhlZZ2aDMBqeBaMEfP/Bq91H+tyLAnmBLQU3dB4nH3Q/6McmpZU7
IS8heF9tbVTys8YUB60yLQEF+9ifD0PendUOz+zlys24wRaw9peocDThjKSugsGaAKzmKbhX5qwk
LY2Mq6DIPrBaordhwHy+SYZE3HSjHmjnSbTT2hKJ5uRTjMdgdb0zXCTrJrekPloafnwjsuFSa9z/
z+WwJOf2GoOH9Imdzpu43/WBS2ToMHRXlTOp6NAxbsFn0cLRO8d3iGCbgtoQqZRhL4zoODH/2U6u
bc3na4tyY8+EpDpq3LmXhZsBVnBwmk77YdUCQohNNxugCYpjcxiq1Bk+S38Eph85qJs2Zina7E5P
sTtc6b5Vj5j7UADLZB1RcE8cauxnafzIv3O8JYZ9r3kpHhOGu1O6C0obCTRtq2CZz+t4VtYjITTK
vxohg1QXshQR2QZW4QIAzJNy+DEsrrRu0JIV8R2jXGN2Qyvl8L7IYAIhiPbNKl9Xq40yHKE+2uM0
pMeZYUyFA4d14HvQ2E7+mVjGinYMfZnDAssBJMh6GFW7lpuloa0hp7aE8dSv14Dy1tD2IWKmNJcf
6MdA8nSQFl4UXbVc2zzzx8Tvu+RsiUpk7gNa3c0cQD93WoJzohF4x5TawXa0ZfQwuO6x0oaeIjoc
5eSXGaPyT3pJ3TdPL+K7slTh0TxzdY6pcJnhS9jLz7UxzvkAUff75IjBOzclGP5bNMpxACp1yuT5
XLesuaVX7s8mTVD71oGNxQl5FNEIA2LOKEcxXyqzfOqE49IsZcR2vZSd2FBaB2o3Mz6CyeIrsg98
zkQlGLSj4l0yn8jbEKamkXHD/WBH7qc/6+msc3KOP3OAtCdLCdahRYEQswayS5vtTjXrPFzE2sU8
FzKUUMuNSpsaklWZZa57mcwmdV9HrJW5FeL8mtOfiD4TummuzrpxerRATRc3JcLmGFGcWLyxvW1W
a7GyMCughnAA8dvRux7S2YMnHwTkksSNSSmxfX8Y76Xb2CJDXmgT5hKiE4lp+SdjhCpuByizPixk
Ib54ndv726EZcWB5XmSuaWmb3uIIVTbLPe7KIdSo0hkkTG9VvXrZ1pDAlEHYp4uEz9GLGDTv6kWW
8QubY5G/9D2HL9uWWHQD6MkAiDg2gpKdAoe+AoC0AZlGUce8My2sncMOIkg33WSm6PJHNEQCYghY
o8m6/ddJifyPxNg3zUf1MHQfH8PV9+ar3PoXTfZV+t7VFL3D1391ut7/SLf7/7n+SQr9yx/oiyOA
vhs/uuX+ox+L4b+lyad/+f/7l/8lo35cmo///AuqdDWcfhqbaPWLwvqUa/n/FmVffF+/50k/fP/f
/9PvsmzE18JRyDdt5UBZ9B3E17/LsqX+N68i1/Gk5nzkeKe4qP+WZat/Q99CfE1mgVbSDfgdelg+
yX/+Je1/K+0j1ZbAurX0pfwnuuxf06E8RwW+qxxpU0+hzba/xgRWCWiVYUAmXVMQ0rmYo/zDaU5C
mUZanDJUqa5latL0byKyTolrfxCD/37d0y/voatgXKJ/DYziuNZGJrLXfa+BAzGkjPZ0/pqjawp9
/ofv4/b3H/p/qrG8RRE49P/51+lHfb1UYAeuK32fWsj5ki9Urkm2jgOxBFNjvHPk0s8BFtO9u67M
kNz/ehBYl/FH/SdX+zWm6vcbGjgcV+hKuuiNvyQlmZaAjWyYl73lTQDWPQc+lI0CBgocod4GFQbG
Eec0Onj4xx9To6y3bVsEbuCoLxl3qQGgkdVolaHB1ijgtP056nJBzbo6u77o67+JgvqT24r9iaaM
T+vKdU+L94+RX12xaALMx3VfJsUppjcj52Qb8/q603jwgj1lzfB3wWq/5gSdbm7AepXKZcGevAxf
rtnrQWe+Ud1+AhsIUw3anF87/uGv7+TXq2jgUrb0XGpSh2dDflkwVieBNnSe2SuaeTu/GZJjy5Dn
b6LSvj4BXMUDRY/zQmoNGkj8ev8S2VsV7+r5ZHCtVgi3c/qSNZBv6Nqv9tlff6Q/u5gIPJS0EmfI
/1qVQ+JgKtbxvLejJj3oZEbQiU1JpO7bX1/oT+4d/Q6JKh6DrEPiz6+fikKyqlKvnPdW4N3kjeoA
KATz3yy9P72IpF0ngUoBJ/iS6sWK9ny/HwD/CvkuZD5fxLSK/mbb+LNbJgmIUHhg2J/El4uIJCp0
TDTY3vH1dGjWFTt+UF8Wcar/JtzrtGr/sEG5pweWHYPsc805iC3x13um3cVAdCiKC3tXbey/2Wi/
/HCh7NObxVa+I3n3BOrLDzfY+wF0om9BIkHK0JraUXcvdIZohDDkHhnkwIQprNYIDMMENqB5hhYX
zfd/vS6+vGdOv4brqpP7R/AJHfvrM4WwzOfEn+8H2+TrK9mVrb9JUrdHxD3nfnP0qkR8m8Fq6n+2
9H+7Mts+LnluBDSlLxuyWvFMdOtY7CN6jocFygV9KPj/HYvr8Z9/SLYN3vJwQCF8n76LPwTwyYTA
niqwQaknlvdkxX33zp42nk2RXA9MXcf7nG759T+/6OmR1uzDwuUN9+tFo8y1oY91xDalDjKf0RuG
lwluEOm5AwTdGTgB5/SpFh//8LrsvzqwPdvz+T4pIr5c17XrKrebkvDamKmi9kiQTarqrS9MezA0
m28rpOsvf33RL0++UK4jbNdWmvgABzPP6e//eIeNK70qcMp9uzj+nRl8g6zWpAxD//o6Xx7+369D
laVlwJNPqfXrdZI0Cgy9xJIAtTi6UvkkbxuXXnMSE6r215f6+mRg1NM49hyfebLNCj29Z//4kRLo
16A5YUoO4fAtvfnrn+4K97RR/WF7QcYlXXYWR/J9SUyAX7Zkgf0o1cKVh2lIlLezl7U6Z8pmp1tT
nAJRMoBokNm60/HSqzM33xaVb8hlBj1WbYwTw4IuYP4RdyCV9eQ1Sxps5iwOXuWgJBKSpGf+jwae
oejkq5hEYwXKmsSo1nurkVadF4x6YgZp8wxUQPRw48WUPjcVh82wQc/B1JDkj7DPO3GOhaJXV4XL
hOEudkv4CZKO56G0tHnxYNYw72zc5L5iQPKa94j3onmR1042qHeQjt5Pe7Kru8LK6MB7/eC9pbmK
B6zvAhYOvQB1yqCGzIp/JAZu1tCTS7d6qJcjqqAe/nMsT/oE7JIPPMTRNSrStccT4w8IsgGn3nV6
FSf+wiSDsBdTfKYGJps74Qxpv5UOIMYjSAWYO1YeeI/FRMjTbvZbbCrKibn9nBFmeax+A3t5gbX8
EHjEX5MCoeMGY1lZbIISl1IoY7c9z9jaT3F6g+KgOI51g/olBkXDBKh6ZSzWY/ezbGZcnkZwT10p
LmI8ijHxjmqNjtGgY4Eo6QR66Nr+5Hi3aB0fc9UiP6HOqUHXG69/jPKCxzX1HQT7SzKTGYGwUYD9
0tl8JEjFZ0IaDMGhEJD8qE/K4syLLaz3LXqGfG8KfEeYWVYO4Yzx9mLpBDSxvCmuGkzj4hZ+kiH9
ncFhSMxzPVwyj6poecwGLpFZMCsepT86P9dU1z2gH9BDSN7FN9dJDSCvxMd+HbMGve0wVeTHxwNt
zS2GbgDWsOgASOUKsjbMiMmA5fYFYTI6GcT9hIkNbj+A7s9gymhHF5FfYZ2ifnyLvLR24aXGTcZU
yp6xohSMugXoVh26ai7fKPoccagJhOr3ZW1Z/bGIJQ73xSDv3Ejd8xvOwnQ72m/wVwfKcvzYZItm
+3hs4e4OK+lNda4RznV1a9lkLyh3RoPUju8gfRg0GwgfVQhi3b1otJt4+8YZTw3CcbRpQNEGQFnV
j00YRaOwQtO3Dng4vYIg7dqmOcnRm+aUrqPNzYrQqApdLZZvNIkZNruxNzPTIhS8v8yjZWgOVtrC
4rTIdznYDMf7bemovt7FWVOWe1EAu8TGiqlt4zoYW+7gqUYS1ZUkkZJ+BKZVqtQLuOynuLJ6JK6G
8MWCGPYAz4ZV9XZ1Hjk04fDsB9Cy1zobrJ0nAsOWIhIP+AsoYzgosOARuowBbp9k6NvgxFCPI84Q
UqhyJ3tSzcJFNrB3V3uIf3QdCKNt2RZKkgkCxzFsC5DGB8L2huoxkCdN6NTkqErkOkX21h58x2wT
hrnIbxikvJpq8dZQiWR8cdq1U08GdeJzmsaYCXKRLz8tJrIurSVGWmf9uqw9QrS5JqJRpP353HpK
EQRW6zfE3xHSKbRucVh7unshGaygAWf15mcaqQpbiio0MqY0py/VyAWOOIN7JC3eiCxj7yPZeZFU
/pdVaxNDo1DQ+bsmwPeNQseO5d7YZT2ElW6LQ7csVrJTpxbnhh+K/C9okvHTTAijQlAN+XXkqrLZ
M+5cP5q24p9Jd8S46JTOiDe3Ygk0vQBx6nkDPf4gqe8nL4Xh5UAIZOpe5wB4c13ViASBqjOolBpf
0dDA3Do0OmHmgejamnZzDmFmUxGRwlAYPcG4QehMkGwPB+lYIoFEIclpuoC3gUcJ3Zuuzgbz21Lr
y3ZPetpQn8X5OLlbpA0SJAZowXFbJGXE2C2R0a2mofU+5TOERYRo7Ct2Bi2sRVnVh6klB8FbalAf
o60t7yQKYuXDTguCHUNOHWwKWgfTju+C4Ue6VClJa90Epb8wo8aTnaLC2Di8B/TRYU6gDtiAiTQs
6b8Tm8oWD8IbLW/IwJ2l2EN+wYkOHsibVQR8sKpem450yiIrWedqZBBBcHh1hbw8/QEI5ydnBZwr
XmTfEJtOMmwK61nQ+CU7kQqDfmt7L2q2H3T5NnxsSpfm7bcmC+lOEQ4mj0MtdzbvISpRKvA7EThx
USzp1BwCEFtoFcvpPILkdjlSjrEx1LtRBd+JrL1hghrsqhInjnVyMNYkgPKV/1Rjvz7g1vh0fW+f
2O5RpP5DwSSeYFP7dYFandj5K93So2zce0ZDNZN78gtxRWZX5BjRzFzVk/QRn6/uQtSf1V7illgu
cMZbxzrl0Vp4y4WesqoNgl7M0zajXeLaAu1iwp3K7rIDHf3M2ACHLhGP6hSoSPp5xMC3q8MG+Um4
wGgNEZGAxY+r/pyONOrGCjlasy5nTlcmNyDApktDxDFTiISNL+yzU+AKkil/C/O3/RCt0/zUfTnO
uwz23GNnT+156S0YXEtOd7Sqi+WA0gCSlwrUe7/W5EEmNmttA0nLfSBrdbhnEEAdmwbLY0pwCvSM
hoZXxgc5jJOxD05QZTeSkcmz7J1v5Gt6l6KOphvYS4xJ6a+kr3ETQwRyKr+4YYYdW9RTpkTuPQzy
Z6tLGiROOUb2Yxf0icR4muvgyUwLOaPQ8hZ1r0fyfvJpeFotFDBJ4j4Mvg2xtJ/d+6rJkS6mEQI8
PQnv3kuN+BynXuPdiJedTYsYc7fNRJW3EoOhegyFQ0bDruvs7kdEKZsR7MrYKvTzGXPnOiF+ULmo
IETzH9xykXG/Icq3L2vXImhDgzM6tl7P04Cb9NbXDkGVQP6vGRaJHxksE/M8lIsRu7REmo/ypi4Y
Itnt8rG6/Xy+zOtHrbxxVxtruML9R5oAg9MXpJbpzyJd1EePjZVwj5zCYkzq59nR8m72aYecHhGW
G0Mhc04iLiLYthPuW2NP41lgpP3px+k3fDniziVs4GEZliPlUbFzLMf6tE6G4zqI2pDIlNfEb7sX
jIQkUYzDOZZrbBy5iSHCRxhNr01eneGvxZSNtfcOkyf6Jn8E8WfioIT/5X9OM7FTLXMXENmZu8sH
b931XtZvm9FaSVky7vIIS4IRXCXinZDIGlKI3KHtJJC7pfJvfUYKxAlD2cuNU90jRD8G9nrjWwDz
N0D1vPNW1aCe4kjrjz5ZKl6jtYUuqGGc/t0AL51O8UxmR1VqbzT4nv2iJxKoDVbQ1BV79L9Qm93U
JXSuLCB/d7AtfW+F4kIxR8SXmpvzaC15ZB1SbNuT3WQadbDNRxJuQ8YX7g9mNToMkvk5GnX+0NT9
RAnVBMt5axsEYpFNJp+JqjeRj87jEIAC9DME4Us+69tsrMRjBa/23s5cSAAc5RFwMIUn24zq9iY9
0RkA97Co8Fbll5J32sbrTs4PCJ8HWH5mq1fgsPMi2FLUwCOHQl2dKBkXuTWWO38C88FnTvAIIF1M
CVmlXhnA5/TeKWyyWrDaliNSu7jvbygCu1CVZQ+ETmm+uFJbFxTXVo9KulC3mSynZ9n02MBEnuLc
jHQB4alp57d0rf2Nv0zIzsuCF/p+Xd34hm7uCuFdkGiK/mEiV8CtF3aNwV/PDd/SPgkcBmIUgQ3P
0YJOfKIKBL9RwN9hzp7gasKmtkJuMgnnEDL/EChRkCP6GtU7HuUpvShJnxFngnzfFnUkOyZY+nYy
l6L09Qpub6ypWJxK7Gj/tv3Ob2vqDz/nlZfWlvMoEwsAt09hu2lxVMRhjlbPhD6Ij3K/pq3k55XK
XU4wJeKW+AxkS2fDzciu3yE30oSJmaAdz1rdwxMN/A7l94DV6a61ZUO8qvXRNLYiYQOaj+gDGymZ
svYCZy6/Rjw8BdQ4H6QGj6D4CWC8j6nqdnXa2zdGZm+jcCQI1PwGdkAb6pQpXJhSloVe7EOkN+Bz
4ZX4zQycFEUnaNgkBvE/UnBtljiY39acWMUtc9bqMBsG4DMv2SJcOiauk0/sWtlyfq0YzW6xuLHR
ahoeWJFJiU6cq2rNXmIrltj0opDk4GynKX7Oi6Txrjy7jS8nq0ItbyWEnErM1ESSlKhaI5JLp7yr
4HHrJg2HIk372wZPwiWqyXzHw+PeInYggQ0QTSv3nY0vE0M0fy97fa1m4JiW6o6TRWm3ZrENKy2N
41tOVOCYiOrZ0J5pj9bM17KxDXb1DEB4h2DpILzFeW+dcnlWIk84lbicjpSFXRRh/XIh2J88gCF+
s+cOPDNrsFv8zo5PmAATDiAIZJiiWfaFEpu4kAEHSGI+zygNvYPoWgT9tarjg85weGX+u7uSZsrR
5UpWS4nrtjihOSoSp49ear2AzRmeCECdrhmx27cJOHlMwTkJnev8A4dBedM4qrzp2nr+ycp6ptNG
+gXE6nrjNV5ySViyPi9bcfDtZLpnOnLmYTJKw6WOubfwU+0zp4oXSA71GyD803uTtBqnwKG8IYF2
vYs82ksISlf7Iov94ChiFDeSTREpWum+UDwgiy1GqIWdppu+ITsybnZZFxXmEGDYfyQpOyCMepli
WO9Rzoqlsv/GmxFmdzU0W5+9lEqqpMDwQMYVTnwz21V05uPRejVNa2M7mIfqySqIg0AKzribSWL0
AA17ugTDSXpsgFda7xoHsFoiSHjQU249OdVCRHIOACANp7JEZj3ar5I/P2AORVNkiun70jtPdJjk
Psa6sFki3BRKqAmXFePvDdPmhkSb4hJdR0uJPkXUlrU3t0x4iX5kumM/WkNrPkiNT49x2bz0aiTd
xLcihL82BB2u7xEAW1FzfDRBx8YuErh8xA3Mzfxkdx1EWtVEe/rA1VvsdfJliAORgs8V6Q5JlP/D
m5cIgL1GEbVZB9sZ8DwqbH2TTZwOY2yb5Cf25K2f1h86A7DbOLF1hazcL88RbVh3bXE6O0zuuLwB
aC6pxikirtEyYBmjr1aVuxLJ+BOqgp5jBdXdN5gRcpuhU/5w+za/Io1veTZqsh8EeorNSMMIKo0a
8O+RFl1gn3Tr6WBbDsLrNav8G6izxOw0gyAEDW3MPklWUO1e5WLoGX0g/mBikBJVSJjDAMEwxSe3
AyNOjxoXXV+Pja9M+PbDMgVpiN/PJf9dodrESz7BaUHzNTyPfkypP9cN8Ine0y8STT9RjiM+GHZs
f+x2/Wgrvs94rqrtBCTpyps7gpVZIIXZBkVJCDQ+L2vTuENFtkc9pt9HQUUZpuQR3kZQ2GamQq6D
qwdfZoZhflmgPDir/Z72bOrbYG40WlpDG2UDVaN8zAK7oAhtbHfczhVk+S1cIivesXvEzs5r/f7e
zFlBsiPkHwJomsktQ9/30EfiQR24/QMKCdV7WM7bOUoQ1eWFfeL4TFlPfUf9tW2RfB1oKeBGEv0p
FL3wvOYzYk5sIACVBQE49Juuaoaxl9mycAzOMo9d3Z+W6TYQa+5sYak4t9YE2WhD7lYCqLrtOEpQ
y83DZTDH4HIIUGAmRq+XU6GbcThJoAvB3c05oswRwrmwmzL2Pazo6ysNmwn3lekHgpXEiK8wUvO0
R5ikuK+TIgiAF/h6qGebL7gEUkvl3gUISxB6J4w+xgp7ceEVTBMRZI6h7BeWCY+WOIHrlrg6M+WI
NnuFFzlSPTrqsoZFHNCHQgId86qyaMTMHPAkW+2MM9ErcmrQwrMu2mLxsp3XDehUu6TuHouiJ25G
Q1pCSk+Owg984ACiRply8KD1h41KCDx0GAB0c2NnNi9NsCLsSFoENT7GlG7FNle+xBQQTOU3IDQt
G+g8YeGekch+gu1Sr20g42IDR4mgDKdQk4cGrEaiKQQ0GQmBGhVSL9obb/UwYBCxEf/gJ+rPOnEp
NaOpj9+Q5/ifvZjBithlNe+FRYhPmGmgo1hWYW1suqXXEsU2A8HNkqI63NXa0LONbZpvhEuA7d4H
oydeF9KnBJZay4Zw1lYdNeJi6WwbkFe8sEmOC4m3rTOcmmB0N8gSjKcdna3pJkZ4C4XJD2Yy6QLL
wv6OtIR+NaQDf9tRFfHYV1bLUa0HF3RWjW1MnB614l0CklecadKIV8SwSXVQEXkC4Tq3zYif0cq9
WwIRBF54mlvFLhtqZlJBm54gmW6i7U1Bjtc3z0vVE585eEj9JafEchGHhnOKdfqc0FM+ls/vyIvT
a3J5ASAun8+KfJCvNhYEUhY5xr5OA1XGbo20S5jRPOoHP0PzwwEUaUWIqW9YbuIqg2hbBO74nNod
IeEaS678sfgIKK5J3TXLFVUvTousTJuP2YGdAnQRdvXGIJ3GIw2dgLYl5wnCSwWtL2yjfWL34Etb
92JxJsElasc9KzMspeKTKtXCuWzj3uzJ14pmz2lv41zHRXoR9M5Q8s6E6WfqHdRqANXkHzFGJPMr
57ZqVONebcVH8FkFPPipKeolNGSu1rc+L2P88rTdOU03mN5C167ILC4Y6sDyDUA44XqGyk6mKrU9
mbeYnrdNZ4tpL+u+LF9sUXXDhjTsGPJB3k5eOAZzEW0ZGfYODrETZNIAs4XVlrcjFTebNZ98cGwf
zS4sovN+4vgbTpjCTq1wdFXRBeQnoN1RW8Tz69S0DgnlQ+5ndB45am7RC9Khdi2TJTsg3tNYEuHc
EIcu5aQPiTCifoFMYqg/iP9KWf5Z5Z4lgijUt06Z/8vceexIrqRZ+olYMAqjkZtZuFahdWyIyIwI
SqMy6qfvz7sKmKkGega9G9xNFW7eTI900uwX53wngUrk2X2xbWq7rr64R3r3fMWCfQ92DHpnxseK
WW60WLowEkbA4GI+rdZTTVW7z30TQBhqczd+Y3bQRmQ5B5CapmoOSY9xBaEfkr6HsLecPT5jgiFu
fnLP1NZekbIhMTtoN/zIkKHVh7yxQYHNBBgD0+MnSk5+mfVvWcZ4ZG15UEwpn3rgOdioOn225nlx
T4OOYGGhd+UbuQNewPscxLgvmF1J79mV9RWMl5M6hhBaPNZei4t/SGdSmTDjT2/O3HbeeRx6ke4j
eyJxy8sY3HCoJeoEimpSWxzbikTrIfT9+z6v4kfmvinHMa4Ty9qJGqIad2UQhzxTPcClOMEDuxpw
MY7vUWmJ+OLJwevvPWYK+d5XkTWvXcsDMlqX/vzlSgNJm0dJ+IzMUAhsPZBEv9nY20ycmW2EYJEC
rosVZkAfdSrPiTj1bdQoHEKwqrj+c0rs0fbZhosuAxmA6D2wtsyz0xKKRDzpQ80reYUz6ro8jKrB
dGAHKU4JYtbCh3Sc3OkzLWOStuPaFtMGXUdZQXqcOpc8bfhdxVpo5RbfDliEmUJnBu3OLBPBroBE
P2P+ZBO2Zn+ePAUL5dMmsOdlppEYIXYkblMnP+iLroEClWue8HHO3srDPPu0eHlFoCboo6clJgp4
X5U+cMgOe6LZE/GoSJgAdIApsxLEHS6yydIjQtF8QwBd2CC6Xxbs3mJx77VXe09EjyjSyYXuv0Pc
z/YZqymmrDlrrPvaxZqxbrX2n/ADz18SFziIt2SJf10BOnklkW5bj0RY+I8kaJCiOncmDD9ml/CJ
e8ap49MMPso/1YHfLOfQU3V8GLDq9ZfeSrx8V3SiCvcuSS9Ess0kRAI/LrIAV3meFk9TrAYbpMQs
OsrKNnkNryMhmukOnEUW9d/MyOjAlxYwzH5qGZDsQITZ5W2U9DGtPE/asJbkSesd3lwJGY+n+24x
UXtLHQYBRRtI6HuSsoJ8n4IJGC8Yrrnh0QrJj9RNLYJaY1rZrR01dJ8BrSzvZJNFfyldAGlUXK5w
a4p4JgyjTYYdBLjkKW5CbuawFNSPVgfzNG8sr9ogNQdmVDZx/tKYDDbv5CwtRUovAAZPBLkyzbH1
tM3Rtn3XsP1mGFBAlNZYw2VagTkEt3DmTM2dW7pitiKCUW3Hi267Owls5lfARUg2QRdKEAk1+Opd
64hB48YutH3M56wodrKvNcZ2O2eltOKX6+FQLwUf1a9jtciLW2YU/Rh01XSH0hefLorgLNmpFH/J
U9nbZCy3IPXZf8yR26/htLYLlo4yfscuebWOQMlzyOVS9nCuSk2brZhAEOnryBz8KzP4Yp0amX2G
Ex6wTduU4afWPbWLyDuYYQTJCJ6/IHF1wUsXpeNtbPvEEPA2JOLc5R0zNhDX/o9cBJb4iv+fbSLR
9uQ7djirgU26DdCGROlTh2mNIku40x+srtmZRV7ODs3k4qwzr+aVH6fmQ5BoTQM9MLemLByTFxvo
ZHkbJuyt2Q/A/uQrYXsT8dD6W5vJIZ5NJN2HtCt8VvnkWc9kTy2hte21VvGl5QehunYRMGNCHdAL
s04AZolS29V7YKQIfzNgON1+GmL4V8yVmfqPoqaDNtyJI/SdCrHwqNkAs/tgzM60hzkKK06My2Cu
lpcqKRpxCjMvGE8emLHpiI2W6jCuMOduY0KLgq0JkpoMQfbfiD4zxqO4PZj2TUIRqi4MkazbpBM1
qydvBPkzlClxs8VY/gjjoGZMkHPCsm6S7OrjrKeIqzdDgSxjKuSW8JVLRP+MxWru+cYGeJ4V+vfJ
Y5QqKbJ3FbtbItoYvSrSL7053xakhlhrDjnxHuEiWzhAyiU+aVbdf+YwJuW2AsfEQMt01/qLKYze
prXt2ze4nUS9Q8EKGrbl7n2E/VAGKw0Ul8j3ubmaFpWbQL2DQ1dy+9fueF8MNU+kgHxhf7CrdZ7b
nuvIxV8XHvxFEuNs8JJZ3FiLrDZdluvusaXCYW8WaetnIULRO+R8pGNRNs4rRUkuNwXXut5MmYxe
vMqZ8w1/19eGdMk5HIii9HpipCNv3ga5g+eLrBRv3hTpZOsjU/qKYWFgp4k55DxvyMZFTpSWYYi0
RdRBtGUnis5f6QLn+FOqFEk8cCWcMd2kvoQqsIy+LL6uuv/uQTYivZDwHtWX3sUwvV5c9DSrxgIy
Cftslp8lzuBucy0mo2NTe6wQGmrIAW5AJf0nmbUhbiZ8P9vC8cxjkEMqYJiDh5YxWG23a/aNNXjC
xh+fc1vM4z4RnZSn1vKC6GChDgwPfTPyESlv8G9TPUEa72mgycywl7G+y8FI8qFjOvnboSBnZhPm
IzFPLEjcDO5Jr+stfhCbkessgwr4fqku2MBbtVf4NJvPusmF40OPYyKxzTwGOu9IAsznhO2InOUr
qwJf5jUfdOkbogiizPsbN3H2vPDtTbAgZgeskMQohiDDKHU7F/FCPLA/V0x0gz5DLCMj3e9TKLzu
ETq/8tnsSyZAW3ce8QRSYKs/TeBBue3ArqvVBO6opEzLqq/Ygpx/KFH8hOu5qPtsj81ANyensBiL
L5h25GmJE098RnaCq8pKZC9xugQRhD+vnhvzqhaHIfEFgfE0bbyaCJRXlWgqEZKSYjCaKxj2xgMR
qem/bCfV4zlZZrylA+SCftcrvzHHeqqc4TTltHmYxPE5H3zutEEjtPGcnwiWX70ZEzcnl3Uo7OxI
NtJIwFcQZH/dYmRBSnKxRKo8+bANRoq1bxKXixbjT8GqEZ6dVA89cQbySUGXI5SRUBbAN5Of/wxI
JFzWEfRhp/z6p3WtBUTDhMxg2rEZmwMqlZ7Ioalpr4bbRfnrVMrx1E6t0z+OzjB9sPpLwJZ4RLyu
zDA0jPBF4v2aPLesW16p4sVMg3hJpD9+qi4ldI3ei7J26Os/iJmyYjW6ClLaKKV+GFzqgY3vNSP7
AbXUyUbVjCdWUcTqDOSnPf3CrIhifLdCmSMwYCIzy4m9+E1Gv84vrAr4q2w2vE/KMOYNlWTremHU
SeGE3KZJV7zM+h2IBP/ToutDet0G5MvMaTolrCLahvTYHANUCh1pKPzLrGBV7CpUYe0N8sikpal1
4XHZ/C0xqZvSwdkhiDZE8erecP41+dLs0PNl/R6qjVdsiQcN3qF3OkiU7P/kto5unMHFc9ySmlpx
DOPnjtVBxDEsElowLro0aabwgmrbtzcxlHL7QNEcvTNoMFQFuWWDoEJQ+O1LbbEvHYlayLo2Els3
1ybd+ci6vgwI4/k+mWcKZ8sqBc7gaJTNfChCjJBnMj1zws6C7moM9FuyFLJ50PFldhyMuwUhAs55
KSKPif1YV/h46vQamjZ4j6ElWNqSE1+e+fazEMJjzL2NS7L7TnNTtuvKpqZdTU25QOqBaaaRjoL9
XeMco3JPB6pw8qgbop45uen/CN3W+px5NnUvjCVct03Pf31MliEjRq1kmYnzsa9h6IrFXyv0hwG/
fV7YGzsDqUZyMxbYtdWCw6I2IpZiTEKr2YigSP4Giig6yuk+f1NmpspvC0NUiwFCU62zNnNuIHZa
f2P+0l7QRshlFXl58Wt7qGV2kNwZ1I2T5CuDdDHfJkkZOndIcJlD87HSfdphr1uhCDDpypGWfz8N
VICwI6rxs2cc4awDKqdHePSFhEoVEFuFVZc8XXznRCm7NDz3Q1z6MC3V8spjjC5mzDA+koY4NTFZ
ceS0rhhluc+e1+J2Nex/A472bqTFJgj53g1xWPNTBdeSpkA0uGrIRnyP6P6rlYUPzVz3peYuGfpu
Qh8GsAK7XdHsUt+b/xJVIB+Um7sfjcTPRjpkRPETMmO9y5eJyOg4Lr+YaKpjPvbT/DYkgfyCrBD/
KGagJfb5zrtEvejFpi4K51GQfp3clXVjMTrsebkAtNXyr+VpqGjElaa0nHgN/0o9V9Z9G7odUFUb
NdTByyL/N9DZNXrO1WZXoJBCBLUMFWXY7KQ3xJUyqDccDUTfaMuOTn3a582nD6uOYTrpwUTu1Pk8
rrLKsDnXeWSIlWm6meXxYgl1N+UR13hs+IyrSJK9jsAEDcGFxYlaiLs31rCpwRbzruL/y6nja3kT
5NITKFSAaqxQFVNk4FJNfx1e4YHAKHy5pKBFHVAfHxDJsSXZhO/YpIxnyBUbAqL4ZgEariPXsdZM
tm4klnU8BWUagpRUWOGyDCTAHCbOfaVt8RvaeRdyoM54V53YVDfS8xZOgmVafqXO8xcLEfOA6a4w
31xnPWoKCwvDqvNG8ug7Sf4ucoMua597DAfglIyM3e/WK7Lmslwn0L9pmon0bxM0EEq0hja57ryK
uORCh+kf1qNEJfVjX03HKqYCXqliQHyVYGcjM2huuo3ux+ymQfwEzCYTVfri9H5CdUAU9LJXdRI7
4ATU0G9T5nPLG7/j7O9KMdHmRJVi6sliBNrkMpbIcqoq0OhVelJrS6z0cmMVRTeTFKMN4c38HMwC
B1kHFQxS8s7JwYwY6WsZ02qsHFDoLvbGkH9WxiNdaWu15DqumO+xf2Nrk/RrKZjdI1OI/DeM0Vp+
EGsJ7RziOc7aZVDkK2XofFZSluNEJjf56FBFUV89GYcEWBMNiozjoPQYGddQlg6iB8l0YO2Ht1Pg
2yS0gecsv4UQYV1tuSHCVc9fmHdI4eK3JbBMENbJ1sMim486lE6NtN1kPc7Mp69YO0Zp0aqIKfg+
G+gxy2EIY9G+DqKunDsqHHxYGTeZ/ptBXq5OurVle2Phf03gwhVpxQbUzivIQnRmVbAAThoIybHy
ona2AT17cNFNxWdGqFeVFysOcO+xRyDUajNEEEhucFcjG6RUCjDT1L6wxGYMAxEHK5fCr3foZMqY
S5J8IM49qJE4iNdDN86ppIqwygqRhc9X9jfxmqw71e5iDFhngP7jKm6n8i+1CJkO7SSzj2YiLnPX
4xBtDxMPyLMekIpsOlZQTOxxHn+JpYwLwtqiUG1HxDr6HFpwH1HEjSPTf9+b4oe5GtvxHYK86G/m
0qn6A3o/Aj7KcQG7tJrSSjj7ORfyPSNF7tfwFGsc/jKaNnHlFNel5NCB7giQRVorwX3YclhZTfFY
8ypmawdV7biZFpJXLsT6ZG88vlO7J6Xb+ylIEiCozwBm2ELlLRn9FjR8xygjaXjHz+iDKPOQ1ACr
9TyMuR5d5pcmIcHbAGtT2O8RQCeCS0Sw9Ld0zf2Rkg8d33ounlK62qh7Q8iG8M3NctbhHkrb+BA5
OmAsSxYaIrIAxMkf2WtIDzZhpfixdeLDpGuAeJxKtt5BvMbZpsxhceprhNqEB149oErRjCUWz/0b
MfeFNJ95nmC+U/IXzCgjTrdRUhK5txZlLpGQFqi66k0m0HjtPJDc70nqIlHINGKAXZO38LeYgdfD
SRZhCVUY7Ey16xiV6FNssxchLoMfZ1MDseKyt/KMvOGJHGsGdH2WQg+a5pCICjlbkAU7DANnZIW1
WCcL1ll8eHhv15XTs7rs4nYM91GIvOrDsicqGPqfuT04sxbJGXF26WySuVHw1A0RBFv2S+RFoXbE
8+vOTDyJ46JRv+tFRyJowXCIqFC+d3PjOYCf13zVIjtPzthBbEciyzGDz3N84m3I7WdYHNcFZWGR
6GsB2HmInLr2L7YVCe9uaJcGH2rAZXZsrBZWuM+NDhl0CXBCyTOajYH3JiE/r3yP/DZuzhXdKQOc
BuDAQ+1Ec0on5zIDqpza0m/GLMzp0b/H5ssC2mXdEydQmde2QiB6CZ1sxrwY1lMNtbfy0uA7bRd2
RCsIfINvU49pxtTO6JErBQm3LB/MWNn9Wx+7yimxf3gWupwlUt2ytb08Nx8+Y0WKPJb2gQsUyimy
crVQ5PD0j7at3kdUJz5FIEBks3GcqO6fef6vfFkYeeE1d4a4Un0Lh6Es9sNcIAiykn6GUywZPw6w
36y2PWbQhuMT9BTUHHNdt8wo2OODT0yDKn1TdgGIDviTNTwsmIGRr5Ainth3y2j3IwoRs/QfVZfb
zk0tCFbfkFwM5OcqF0clTw0bswMu8mzp5jMpZXGen4luNqVzN4QAjQOU8RbIFoh/Sb6vPW0Vt0zZ
2urCylKmb75CRnNOiZ+Y70ZCAMSm1GEVXq8+56IXAcvNGBMeU79kz+MzJEWECF7SXafBFSxcRCwO
U6o4lCAtYkVcDagFV4Ku6G/R1egGSYmBNBsy+z2HhOtRYg78i3NP1pey1IHSMFYomCTSADgTUxJ7
0z4aqVbrpzBLGT0dsz4DnHpgEeLo9isQacUbmReoFudzUNtYA5Zr8MPDANgWagLq00J1rwOzlmuM
vc4zAoC0qej+dhxtvuhO3jRcmd7j1DEm4wKTXrxxyZb0CiBOTmIje0hnU2wHPfsIQes6Cq/pq41E
D0AgW9xwejrsA7mN49a3UOEmejabaloS9pBJN8RkA4/CNf5jFEUJYAZWnIFrjgjE5HQPeVRwVQx8
tvDJ9VN4Hy2LlYVgtyZmLlqUAMjG0QT7rnKz1ybvWQMTngga1F30b4orpl/JbJQ/XGuwPGAPBW9q
KaNPmBL8qxpZ8XPWB+F+ElDnDldo2KfdNvKtBDz3npgyIU1CapNVuzahNFgNnZyKLU4iGxdLWhFj
WbLd/qe79H/kx/9vXfb/p8n+f/1fXfv/X/rxcbj99378y1dl/t2+zy//V0CaUP/w3etTZ8Mm9r2r
6fyfTnxc0/8QsCe4iTwHJ901Bu1fTnzH+YfEUk1qWhjaiC1CLGf/cuLb7j9CdvPY0NQ/zf3B/8SJ
/+/WNgu7oLr+Y/8Xq1ldWWkIXS48essdwhcj/h/+Mpyk/+4A+9+/9X+xPuaEuIxtbxVMggDe1E6P
iHFBOYalJyf9y02cxyos5K1tRHhjA844d2BsvktnoRggZSdl4MG0F64xGwMQg8RnNmB03HmnVFXu
wAI1y0pM0jvNuGV/6BXne2MXjFXMHCRvXRSSROSGwx0gvPqe8K/xxW2W6VOPfvuRNWn12tgJq64m
6H4WvACbEVtBzLLfrR8yqwufgm6ZH43Q4zt6y+mOOxY6GGGoHw27xiOmWcZvsKZcwfY9zX8JHG0e
QaS568rY7pOUPcmsDE03VdqNhLFoAXQoZKez8o0puwMB5uVp0ezi91ki26NGpEu/zwxtu0jiwgrK
4Hyjc1W8dQKdkDA4gjZzrgFW2yMDJ8QTf8o67AGfRWJX9X3aHDPLTreQ9PQdocMTR5icv8Fb55ue
BAqqCO4OLyRtcWVYPpEe7/gEdoBawopoM8VpvRvyebJzuJSkh8Gfi3/wkY5fcEyB+A9hyLYoV9Pt
FRvBchtJym3GZHmd6+GaoVE627BrohsEQu3KS5V75zdsNrEFzdPfkbnxR596bMC7bLknDTrf0mPK
R+TzasPXx36rTp0nlSWAnBtHBodwHiJ6dTb0M5ewZnqpQLFbYt5OKdy8lVcSgVvbgT7ygeRKRc5/
RsR3JyTD6pCigg1W6DrMr2PNNeMRY+xnBCfBi8DaBSe3MAyE+Abjp76HLBQ5uU+Mi8OsSnjkbqoB
7L7mBXlG1+NX61kP7j1kiv4mrSdqzsXlWA0A7D3lhC0TWh+kB36E7Ny6uSAfyLBAW2ShPVKw2Bl1
sLjvJHFY11aLfFVmV2P0i36j28ERANANsJBMLBMQ0R0kzMWDbnxA5NkCxkwkCWN+v/LHAFZWVhfR
y1LNzXosaVyxeAI4iibvNW3m+L7qnfQzs5fkRhovuHPGPjEMWU1+AM3s7CIM30yCkJa/+P4U/BmN
6csVfGqzIZqzvolhcv0OMvU2FQwy9oD1IvBnNZW6J7nIOs4du/2oj9E/pbZBZ1P439p4yUMPqOuu
TnS6ZzoZ7rGvN3+MSrxzBvMFzYZEaNsWzQNgJdRtFpGnFQUqfPnQCpGFwpvbKcQfB5vOkRaAn+87
8Fpz1EBWKT0C0TWr1lH2pmZBhFygpBZdWbOq060ETZ5tsO6h6tRFtplJP/4kEz1+F1ifLlQc8uw1
dvVCdFhHaLKl77IAJ02F8vKtc0rvJTRzfJulS/81IHwFqw70fefzN3Mallg8SZ7H+8YZ3C93UNpi
v5TiMmqGmhFx4J4q1jzbJhTiKa65phWo9Ttv1i7stKLHztIHXfNo4W3ayaK3bpDvhVQFQg/UX+UQ
ktGVyQrfEC3tPSkM6syjQB9V835BTpoeHOQ8eEoIRfywtUI3h2bD4U8YEI4WMuqP/I68UmyyPvzZ
ml6IJur3k9tPz32t+PKYGa9zoNZQuACNX4UozR7tE3C+FADsYDAHNmSpvQtrnN9jL7f3aTsZvRra
Vh575lJEeSRYzZQ2Z28C/SRrYrWWLClOKiPbHZPi+B6iqdjYbFB3zBFsfzUs1nieqek5GrN+eOxw
+V/qqRs55YAGPC2TEM+z6zNlgvzSoKm3qSKRmKpjkTBoWAVCTfcZKoyLIeiA6RZKwh+yhbNfNwpA
nhdkoG+tyM/7lTdN9j7WWf0wkXlbECITtI+IU+SmSYmnH+LM3GW2ZR7wxQ7Hrp+7A9nJ5TffRnqH
vwkUr7+EO98ahjcUksFqXuKaiA87hm674GHEDTg5lUBfyFiPgt9E0Y4VndeSREROUxHXVb0KSOj9
krYztEwsgHuNk9Xfpa2HOlqXmcNmnZnRj5VWPqr/eK73BIzW9NRF1j6Q1Nsem8mTT1M2DQfiDINL
K4r5XqDBfvOaYU7XObkgL2MuhsuCEuVztoplx+pJrAd7Bk0+CVYFI8nYl5CD4KFzIT1OUdru+GqR
VI75I8XHZ5rO7u2sQH82GRZDhLWD/PWtbNphvs0JeNThc1T6cAS8LLzqW/Kz8BEsb8KeY6Ye2uxv
XSfjkRCtYRd1mf5IaIhenNE3p7jHyrrNkDY8QwUf75MmMccBGvQf5JrWpg+q8KaH93+IkSKUOF5i
TB5ceePZZqW591x34gBOQ15WyGmwLttd2Abpm03htB2atnkapQr/JI7DYcLjlLxoL3c2NqkTPmj8
IL50czVcRKOXn8EzKlyJOFpu4lbBKEMXvBFjNHxUk2vtM/TsH1bQzdsR+Sn2z3QhWyJj+QZGZGRR
JAU6LCxWGvF5Od4x4YooY8Y6vAUupVnXDeJyVQAeB1oCfiGGCMcMxOLgTLuF+5edLeK1P5A/4rYJ
F2R7YRNx+YsZi5SHL7XbTi5hGWGjg4c6SFMusZwFa90nZOy1ztG12uJprCf3hsxz78Q6VeEumcnD
9Lh48IUlHbIDTBpbBUo8WlduhLVT+8m7Gdr50R0VW8U5wvLMIVPmZ7sc3Qh3bB0+ys7NHjzYvs+c
zc0euQDC8qlJDdbOGXNzZIeICllS5Gojq0qcI3ZaN1Io92QwZV4UmNjHyGKjTD2EwjjquvCG5FBk
vakFD0HBBbtzIpmdpMm6v2g+UCYE6bYZbNbyZQEtcYKD/AbKc/g7175LxKDnXRYlA6xgBQ03cDR3
oQaKpgNSC3Zijv5Blc22JOrN1spzuif+k8cwJ81zzfS7YpIRhI+Y2AleSsikyGugEPim9V3TanWa
TdBgjZFsOfHe+p9eHLCjnjoWUKOu2coyUgIIYNq3XPsZHCNfnHlxl30ZZykVGmDCLgvt3wrSEWKx
isSTFYg0hYyu7S+Dr/Cr+agIrlkZGeSBKiDUB6tkFc/xTVEoUKsFW3e2D+7NZIfm2CWDIQUmJsws
ZLrN4p/I8OY6yi1OhZQW71uPMByBO1wCr7VfCaAILm5rT49kfrvHvDbem2wTBz2xU0OrlvIQVlin
97IW1htz2o6SwyL/DalVuE84O+4nLGiPOizyHXISaLg8082TTPx4A/wd71ht8JLJuvFizHkZkQq1
14Ft9oevbrQBeejhtqXE2HOCRccFtfJIIel6O6QJ9pEjOnqbbDG+EjcfPAsTxs9jNKaXksHrJ5Pf
Zjv6pTwiY8aXm9f+TxQMFCWeeYMSsF2IHl1VzFs2dVpEck2hqR5T48j9wIN6ClLgkis0NeHtmIlo
Rb6QdRtIXodtDN54PxhJIFnc9y/ZAsRgbRI9PpfgnB5SN8r/ytwh3glDMLKfJY8YEzvLA1ZTvR2R
8t4GThn+ggNvgIkz3SWUtNBM9KTfkTviWszq1MhtT3qn9k9dhJhuBc+BsYBfjgTDgXp9dQZVvYoK
HWaWOAjpaenwOS9BVv9tLT+6KZo5y6mAfPYbJnLmg8NM4n4pG30RAes85NNs86rODOVW211JRLtV
HsqU5cmV44/dETXnYel7KNxlFtyyUhzPrOMJNQiRhO0TJ4LCB6q3JoKRHF4m74n/HFTBcK5LGZzr
9voTKcCNa3um3UGmHv9BbtXee9c2cD1N/ndW9N5TMkXmMGlWg6vcTSpra+JKP4BOSG9zb1EEXWQ8
TrA2Xok35FV1x1I9U1dh+8OXc1MmDmyzAk3kZezZspWDw8QZm8qwn/yii7BXVoi8CUIat07A9pQ/
xYhv6BVAaq2hESsFWms3j4u+1GyB95YNFBimfOmvy2jxt2HvLs92mMZHo+rxXgLbXYWpAwRfj8A4
woDh3ihGvXGjttvbA6F42A5NcwLqog5W0qXnKr2yPJRTWYeotavnYrEwTdKmrSuZxZfQwonpDJbz
q/rU7Amta97TWqIe6+BxkLIEiZLV5CPxofJ2jBNwvRyb87IdplpfVD6Ne8xd/VsSJBNXdRvj1nPU
fdub+gk3S4qatGtI03ZJuiPjxLvnXIy/nSpzX53FzuDmzM5s04WQ+tIEg6JPQhKxVgFInRJdUUd+
Lqxf00rrxjYsEFdJ7gxndN3uTZ+ZcO+BUVjjGJ/LtVnCeNdnkhbUFfZ1Pd+577bdkD3nSd2u2aLN
aI4ULrJoyD/Yw1avbP254DJPuCvbwwhX+RLdIUUd8S6DCDCuaPWDXHvaB2Q9Aw9NytsltpczpmvB
tzwhxc+ckZE0Fo5n1IgYUuhb5X6BzfZbo/TpVtNVaRiyNHhz8HcSlxYSIQRGoHxuh3A89mEUvkSV
o+hKs25eNwHKI46Hq0oACSBxTp3s2VTijUDh5Nv3sxHqLyvlK50W8OZKUunewgLA2jT6tb4vDHve
GJveiER5XkmeJAruSXevrk6DPzFrr/bczbGDYQpNGUPt2P8inLE4x8p27oOEh7zsMvYXCF8DgnmR
MWLN5Ug3S9RfyG3NEWt0FBbWBNw56RaSdUmIPNI6yovsFYU0dzk5EWF6CxHK/wBJkH3ZVYEzNpf+
I2iseDNqOOdsuGJ5dE0AB7UZBKB2q/wObO3uaocyYxWUw3vPCoygbPIR87YjCDiBMoEKwYlewipu
biCjqxsUe+K2ZjK4M+Oi7hxp8VTkbejdzW7PIrcFabJUwn5ZAgKnJvbTwGJ68+Rnlrig751QnVdZ
s7bSKbwZnbY8OUQu1N5A50y+AZwbuE8Oz2l2hGJsr2Q7hT8KPeMnPn2Ez4tZYvSeg/schYZskljn
T8BU8AbIEG+LJGZ0YTf16uK4/wWLY/ZdrJLbeYS9AdEJPXQg9efoIVREvmeh5jC1Pvvc8BsSkFP4
10VxYceVQT5IRtRJSyjPfC0LrJ1QfU00AQOt98ywGmtRfnb4KHtvEv0uTEP3lRkTHN00tg4Uzs9s
IZYnUNUe4Jre7MqhbG5Kzr/rpd7v2pZ6kdtH1cchXGakA7hq5wWsdIwA6hYpN1chUA18LFn7oSRg
iK3XOv1HwlyW/FNLvDNtoF0tu+uzHxBwxi6nfO9N9FT1ihyNhmQsncJLT7jzMmqvsjoYQpnQJpaK
GYoPGpl1o20tf5TKX4zIK5LBJjvZdX5vPQBusW4IianfBtc2P5lVet9Jfv3QzWDwXJEFvBPcVdsZ
C9ta4F9g2A2Icq6JaiEI9TTZJkEHypFBVXD9uT091Ofrhoq7ICwOuKmsG4lSwFvFZQhHgZzL9exU
xE8tdoT+AGfgmNAt6aHV+4pNJwB0q7rtGr/YZ1nf3xg9FLcDE+1p444Cj2ZEuu1uwdNlVmjIWHUH
oqnvDStQdEs6MAcqE/tEP07BhVNaP3VuHn8kecWApyFajZeqfCwGFX4r3B1sNRG0XjDPsEBs6yT9
w1TOndDHF+Qo+w3tl2LbfceG0NlT4yFWyAmZFbX9Fl+VgrKtS/Rb3XB2ievE6lJh4NxNjKBsrpPZ
OdmzR8mUVzjzr5FyzaOra7nHS4K131D0ybXp+Gu1J+yHu4Z9t7PSnpPMO7oczkLH4zrcdKMidDcD
jQCVa9qLUnEwZzTogA9IMF3bHWy86QqPuJ5zJlqlmNnu6VzDc9gmJaIWUdY7RvztrdtZ/qVj+SAo
vYixgJ7RbyiaCpbXyEz8VUDWYLFzy4kcBPAM9m+d5sUbPBSsLYT3WOShQ3H68RW72xUAreZmnIrg
3u1Nam+mpNPLt4qW+X7IFEh2DgA0kQ0aAxTE6Ugguqt8nqUslfFjr2xmOM4i072BNVIyG6y8V6+o
x2OJEuwqcIaR4ftd9xZH7CpJsldnGNEENCAa2HGH4oapm3C4rRu8UmHq/Qd157EcuZZl2V9p63Ej
DVoMatBQLumkU5MTGCW01vj6Xh6ZVvXoEUn2q1G3WVjki8ggQTgurjhn77WFwe6WWBv8gvUDWRoi
xgfY45R3ZbE6uby0ovOLOtCkU/iIfqeoTBFXAS38VS4l2p6Kg5F7nUKfO0cHe0wHur69Prbv6tKO
OyRvJ0Nr2wAENzqt8HV9GO8mrYfYbIbq3SjowvuJab7S6eRd6DmpKDYbsO4WBQVKUDUvL0n3Hp8K
vL3gU2BloxfNl2MlqcNRE4aQuD/OjOzfzQLbk2WSoVqow3UdlvFHLmNmTxcjlW1ZXyTYOlDFm5QE
0U0MzvcFkTQsotKgAYiPo8S3GeCfwVW+3AD475AaxKT8ZYUgfNZMcBn6Y6vYatCifSvnzc/JD1t3
Mxta3HCcAsnaWHalWAqHFH3CBhgAuSJGS1t4DrXl2Zwi3juDYh8qZyK/YeuFvE1Wj8hjNpcNOKng
hu5Z+dSDe/igRGk86uoQrrusaN6XXlAvRIS6z0u4qKNNcsTKEMdHTVqQyQ6JUu+LVlOfS7mdr2kJ
ABUz+lzZZo2QPQA86ldgsVJ66GjX4kSROHVXbdjeBUlNJ7vI6vIStX7zpurIR9E5yt0llg7SyAP2
pPYyxCr0qLJkCpXNe/y4QMxSQ70YBVnzBjEFwTDH67QNLwNEGOSDZG4RRGuJzgTZx49yF8fvSWmq
vjGaw02A9mmFcagiBm8QKXIRgBZ7ZC11nI4y84Haeagyc+X0Dk0TtTPKg9J8LBt5+RxGabqb86Lf
6pNW0SVsim4VWiXDV2NR28ri2CcO9b7lpW/ICGeKRedpGXRWHVS/2QV1Uu0t5sUc7LIfAxcPI9Z5
SQrwARvWKtGnpV5JqE9nh2iVzMPpR1JpmI+9x2kP+awgQgSyjYVMEi+fO3Mn4MpgdsVJ59eDGj5B
RsyfGiNcbmTKMNcWo43iRBFexJGF9IbS0GrsBGFVcfIhJU7iTMDJicNMTWIltJQpIm1ON/rb3hAT
vEiCvm3ZN1IuA5eBWh/B1owR91ZbmP3CUMdVV5VEn6rD7BF1qV+29dQdZwz1jiwiaTSGmgzXppBp
FieGlwXKeASRAGUjWoT1GKqKjx6Is08w9Ns8LcrDSFX0IRG7nv1wLxSbNEFxyCY1usfJr1zmOK0b
vysl0u5QeZHnNJfqC1qMeg0XefZStauerEgxXS1qGwwev1x6hYSfVO0TgirCLF9Ly4DjTA1wXY5x
dhCzAOVi2KOEl1X9QCe4WYftGHssCOoepWyDiXQW7wkLoRlshvR0A2RBfkPrZJdNeX7Myg4bQ5SG
nIUV/DQS8Z3wcwTzNZs5jTqSbrb1Cgp2surRL30gyzVJpu1hsqPSCjEwM8e9jFFGHkZRJNJjJg3m
bdFActkWJR3lDY41neSwzIiRGIumfj8bxrjPcettpGgc9kKrZoKjIotSH9tiRLxfD5BsfEkux2JD
WWm4WwZBvECp2N4OYkheOyHQMpu4SqHPNaDOiTx29/qAy1GRXnDQ9vdUKmH4xXOwT8BVPCR6QDrT
oEZUovFSeCJIAer0C8I321BM7JNzlBim35kCCTGcmDoLd1mcrbHas2Vm2RFalyTw+SbpJbAwqtQF
gqu33XgLElM6LPkiPBeqgvKk7hYKjXqtjhb9NaVcMyv3PfP70jw0U66NOBpk/gVKQ0ldoWOHTyNo
VXpbqk0gEctmWW9dMA+i3aEYjzi4tKUGmhAAC/OXAq1ooN/HTIIPOncmHV4MVOvAOhaAzDJ/Lhtl
WDOXBasyS61wx7+txpdZlQjN1qDdDeu2RXqNYkVYOOEysqx2cGKsUkzbmd40np6fZmt11PKXeFyU
5hAJWhStIhIy0NRGHX2OpdCNlqVSaonFzJLpQ2gEjEWc4NrK08yGQ5pqEa24QW8bl46QCjXy2aod
p00Xm7ni1CXziyERXueb+Pyuc7LNCZUw2LygEDFIg2uIDpDIXpITvxfpIzlhIUgrUeQlWQSQWbqe
z9E6Qec7+XDYGzBcg5KtqRfm12ViNQSuRsJdHMvCpZTio3DYcpcPhWEmyw6rUHXdVFnyvmByWWGF
ba7qJKxoZYb5KokVOHwIwuDwzaMx7TRBJlGgKJPlkwDoEnoEAh4qxX2EU0bBumtXccm+TNRbDkoZ
Bqk7IhRzwyMB1BBtRHXkWyzLnbHAerTrpDIwgeN/WBsjji46VnG/y+RpuI2VQnMisdE3InwWYmfD
obOVjM3VLGrsv6OuW5ll11+gs5D3zHP9A5qbxk9kgIAY9Kxkh0enfsAJtWx4b4tDZYTRGpRSdqTh
Gm4jq6Yog95dva2yQv3sxTx/6sYBOlqoa9iwiFEKnD61WnKY5VoGxVDj/MimJMHYIDcfHbNkBp7A
Qi42S+1NLMmJh+cqt6tFgwyead1Nju0BT1CvCjb8j/6mmfv4GtTR7FD2La/laJJ2vFYY2c0ovwj1
OncU8ohvM8ALkKtSfd8q8ryZtIUG3TTITpouxNtHmGuGqtI+NRwRByssZnodC5G0FE1pVSSLWd/P
IEagd9fpdhAVcmqmmfoOwTE1oTrFeN/FuUnG8lAnG0RLJ2hEob+gGjTQ0mWt5E+wDa5iAn50jzdF
eOjSAHlzUPcR3LcwHHxFBIA0lGpC3WNU78Ou6VOX5MfkEi5FdGHKJ0aROIYKDUS9PgCP4ASBS0Hw
CiODqYU9LFTsTtHo6YvmdInhp9/PPbppo0C4a+aQSmzUbKI3jP3iIEWI3JMA+wlHN8LpllCg5ySY
U5KLw9bcSny7Bklgn9Hp16RZv0RPKkG9EGrpvSmk0gV2tdyi/R0E75d65G8JaW7LnF/nWRVfVDSr
j/Lwkn+05//o/0UBzQnV/O8FNBcvby/l/7j53wC+P36lbGze/+N/4m39TxUNshcd1DTEaUVSVOME
LP6Xiob/R8OWqxuGKIIaV/ia/1LRyChlaBmKCuU/WUWK8i8VDQIbSST3UpQURdd13qG/o6L5JZcB
4ReWxenn/JfWBcXOmdYlTCeTw0s97IxB9QLrkJbKHX2bkVhhe+RQ4lHjeugHf9x1xf7Uxf3LZ/SH
2IdfGPE/XfcMg432ru2gmA+7YfYXUMfSjTiWhyK8kyJzLdayc6l1zUuQVa4e6m5rTGuj3NLs7dXr
ulsz1zjAfBx9+RABrfRZ4Vkz9lX9coSmTHzv2rDKlZk+9anDPml3QonO0+v3P7ts/lEgxId2xrgn
rnvIkzAadmm8mcSPRHvN4mf2euqcOUnxpFEXq94K6RO9yfAm6esodJfxSkxm25oO1nw1svwY2UF4
il/506lwUS7IgfeSvL/ohG2d31AnSS02LLkvQxkI7JG2BqGnpDE9158ppbtToW5DnWVdXBTPLf0Q
W/WhzPjNCrKfp7mV23q9N7kkrNvankKOHXpwJF1yiJ3ETb3iUrBfae7aZLOndrRP9vKMONorgwfN
Uh1DJhLzVh4PE2tovQmkJ706ZNldMW1R7RrKXYqEaRS9MXuwJurgiA7NAisbjs7eaYdL7KVm6A8Y
m7Ptc0sddovjSTuJLGzkBIqD/FmntlXyCxArjIHg0M3g9SabQkWtHNP5EvZFybynr7PmlgsOKD0a
vEVkx0JeStBe4yhC2Nrd18WWlrCiraVqrXM8UtfTcFX3l2bIBLgSh40yvOvl7MqC3Q/rHJTnieaJ
e2++jsZTELlDWGq+xqNYvRKodQdaQkuvo+UCnjZIFEohXma5qH3IICFq3UO7291zcCTs1u5mV20u
rVOz15e2ZURDF6sPBaX4adR1Wybh7IW4x7eeWZ0DFEplHc4IHWVwawjeadY40vVkwCmGEAXl7Y3u
o/mqRtlTsWr5YFt9I0zr8SZ+nGRi3SzpYTzltoaECq/m9paukIOxBExi7QaAbcg1a4WLuIdXALkj
QCTxolOBCJ1mlWkun1PkTQY7VyCdbGDcKFsrxo4uqHK/8JvlsZnKYfFu4vm+R4ispAedppF13w5+
7cv+4LUbxaPJd2et5a3mW77mi57lnmBe6ip9LeIfIP3SieL+2/Sg0m/i7/9Cd58olUadafU74Sa7
Crb1VlpHl8pBu1C2xWE6FNviQrrKd9+/0NKJ+f+nq51lAXAWICyDSMZdse/v60NzNd2Uz7AHVpqX
HJpD/jTfFF5zYR7K/+4Vz+IlgEjDZ8Axu5MuxW2w1e+XTb2KLtMLfW9ealtObnt9LT+YB+X2h3vE
9/dv7vL0Wf/lMx2g+kqTpPU75bKuHczwSCjgQkkP1iHeTht9m91ONNzpYN/PW2lTr3WP6LY1r8CW
/OYtf+c3rrJpt8XeegPzt2+uusvKj3fFVQxYIQOHto6CC1xSExh3iC0Q+1w61+roy9i2ZC9MqQg7
sYiP2DmRNXIPFDoNEeoe8gWyov5VAiN6jCeXugPwuXp2qToknuThCDdwTTj7Q+kfQXOg9uhnEPKO
9ljt5RVq9nrad8NRbDjv+1W30kAWI+o4WOMuaPdIk+m0ZbU9f85USrnte4SE8ychwAu1Amqsn4jk
qEvlq/woUhGyTxKPl/q6Pli723aFpYlTNp5eCsfpRbfmVAO1uX9s8IleQeYM/JOwSsNqtQ03XOCS
whXFPY8OhOlSaYVcC51JZSrBh9St+9A35VWdb/v6w2L2LatPCyj/W1Y9dfTRis+QuqixNpP19EbQ
/E54Io1NA0IC321FFxfuRw/I/EN8hTm8QaQEwTpzm7fwdXkaDRs92cTW+nW6Eo/o6pi0dlP6PPSU
W9xGgdoE884F59rQis7WIqj0AOybx4Bo6Rray1t8wIO7Dtf1vVIfLfW0jiAN5Ui5bnfzDpbA+EDT
51o8ZpvoVnnsvdTGQ8ErmV2U695peIk6953Svav7OPovrSs+fWlkevStziHkdmCsyG7F3It7ZEPm
r5+uijUncG+xSdb15SNJ1Bh3PcQ/XnpA6y061R4iiG9dip/R1S50E7txYpcHZY9cPnFQXj3WHg78
ez1j8NmSmxBE7o0XLHobwwt8KBhbbrHaIFzDCcjgd1m5odo9zJfSIXxu01VnHUP4ifN9y3sQ3hac
d0oyJkXdmYtX8cPa1dfVU/PEIKj5lXpqsmoWt2nXWG9VCnaO5jW5zUn0U6TW4cV35NYD6TGHDbaK
7pZ0Bye6xABsl3dgjfhSvoFeOPRfpGtxvjGpeB/FK5MKQHGtmb5yLW6EY/OSHLRj/Sgd50tzL3jM
0J6yl73aQYzpdnbiLvYteerr8lp4RN62P32YgkPnffvcbSz+NXYgp3ALP/LTC3Qi9hMwKL+/1f1u
FXloqfynyXmbPNOf9+k7ZY/4qXuJr7JDcNM/ogejta8hELlKtzhfT98N5/x22bJmuVjlWlt9SZVV
F7sJ+QC1S6m6HT3pFeJh4WJA1m1V35GrYlcz6aMKr6ejLmwvbH2+ZtxNrMGYw1R2c7Zlk5vo08Sg
OPCOH6F8FE/8wZ2pjw47RUcCbYfcRffbm+qCqMZhXlGHy11hVe55E6me4872qojz9x5a/yE8xsJ9
+Qxbdj9Q7ARRmrvj50g0hrWZGfgyJPJVq/giiQqKP1k+xgytddJn/LVrVEt+wm5J30gP0oOyVr1u
o2q2ucraDTLBA6XlQ33AinQv7Jar8Ti8yeQ0Nus2cpra5Y2kUxsxkulBYgp9g3GXHwn7xliNAbiI
VjX04mwTiw5UeELeY2tvprueRlTvttNRU9ZNu1u6K5lQABFJcWuD6TEyV14gHB4m1EurSfLGaVs9
FDfpLtx1GCe3ZXUvS0+V8Wqlz7rwYDyScvxEd3lNRzKIIXLCSG9vw5lcZ7tIvOQuO2ZTd9sW2Sud
Dq+Dzo9oBBExP8c6uZgSmw1qZE+66dG9oOgBrSB6Fx6HW5iED0NW5U5Z16fy+N5AgljJeBvlE2+O
B5/a9Uf+YT4Z1/KVeDVf5stk9+z3MPm+dS/hU3c9HMPHGq7I2K0oznnyVKNIgpPCnlD2+rpeZ50T
xM8hod4FjSy2+RViXwdjq9oQSg1GxI3ZQjXXOO+c7sb86N7x27JrppCYDvv+0F2qT/oNm5x+flQF
fQPOn3aXDCEdthJzBHib+SWOL4dhFQ4bSyamwlevy3ewZwOyZNo6N+a9OLym7fssbYTH/L57VI8i
I27QSKGF+p5tsRRar9jRydss+XxOAQe5U0Vw2u+X3g9QRVe4nfkM2X3iAzWGaV+xFcYFdWG174rl
YFYFhV2NOGjxQW6iuyoDyY/Yp3tQXeMCPOQy2zHTNpOs5tSkkFnXueQXwU7prmrJrzDOoTQRvWbH
7pkupr4Hs3JZ3wQ+qqToHvQ+upsM3XLvFLNTzS6tiK5iqwevB6YnJUI3hHU57AhgAis6qt5ERTVn
hFE8f2J149aCvepax+AtfD8JsqGPkUJzNedPOj2oqPeJ8hTmzaD6oHvA+bDLHMOVqFAGBSGG5s9G
AcchA32XdL1YR63bYQtjnuOZJp/wu9IreU9tnbFXraPmRVF2WbDP1VfkxQEHQG1DLYOzndTcxQ3m
O0CD1rgmfT4DsI8HciJVw9WknYJLMHuV8D/rMsuzngMLdqL0PqeYrk8kTdyybBpsYDpfuJzvmRuP
mDRa3nphp/QHrT+kR9WLr9MX7bJ6VMrnDOSdXT7EN+WlchcsoS1197QAy03rTtfS8xVzktc51V3s
lrVX1Zy04FZHWDTBmKQejRgtdPB+YruC7WKOHUJH2D0jSQYP+MV2oSTZ4kCM82Zm1VvhibxqTmX/
9Uwe9VG+Iao5h3wCFALc3m1/Q0oDAhrzQboQb+srtDPV4tDR59QxAdud7ek4vikz04TNoKtjb8g2
aA0ap/cZkOlb6Z16i476YNyafnuVEc6xwmmMYQNnXHrTPZv0bEWfLpJV7Qz1tql2QNpQgtGNpD3b
rpN17tavKobfO/BJ5q6/KY7ZhwCP74IRTif2xH1HCfcafyZ7QCQIWugN30X79CE4gCUQFKpQjhSu
abgu7/WDxZ4MMUd12tjIMuR8tFdklNhUyRtfvOYxm6dmi/O/0HvDSgrSYRcHyYhyfrbFXlnrZnIU
Hqm23yExZwVIQemiPYS/dkjaC4H8pWDbcFxq23t5csmkqPxRGLAlFuRfuKI4riqcvKrwJNUvfZZ5
Y59fZChDOU5b0iPsOG8qP39tv/9WWez/zl92eMH3+1n+/1AY07F9fVcYy97j4eOru+z0Jf90lxmU
xTQD6xiBe6ICC+4/62KG/A/KWtiyZMgtsq7p1Kb+VRcz/oF7TOFcSO2Lophu8EX/qosJ4j8oo2lo
FHHy8IWELlh/pzL29UyIs8ywEG/ruOotwzQtlR/8r6emeJ7mmEaO6JIpb+nXZRoiQukYpVLGaDWa
Jt5J1v4vH9AfqmJfPW1c05QUST5FdZIuyw2e1ZcCa4qKEtSA29W0lyXgMOxA5e6fJdp/G7lq/PEy
Ku5p4tNklGZnFjopqHIF/ZHoIsW2ZUPxlGCN0ofwI7rNavxUpg9phmrKabNtveASAbHsiKkLNW0O
N/UdZxrB2OrZoRIgSDhItOCG8EsMHRO8rewgX6zZDwJrwTFOuonEL4+jkrmXDhQ9jNIbkXjOmDXI
x4GxzQnFSV7Sd+WF6p22OAIcOxmVmp9QlXib32pSdkY3YZXmlKrLbrzsDGtfhDcLEqtp9E4LaeoZ
wzpd3MD5/pn8Ng54JrKhU3KlUEuU6tnpeWzIbZcGxkEtLwimMAKCqQ1xCA3XKbwPR1vCyZkX/fj9
Zf/0jPCUWJLFxYlhPLtsVlQazHcui+yIGNIFC3thtdUPdRbla03gnyPOkGVujGIyQ++sDDy0hNXU
akDEi7EZGrc2XLVYRe3FaJXsaxAw2BXSLr15yYv7NjtI2mWOk6Ai1ZvhPzsQOyaQzxvplpOROV01
1kPKElGIlwbqI2MXN5eECRHsEGym8WlW7vQcivPwFPaHKX0dih/enz/ejkmvWOWjI2P3VwnkL6WO
Zo4MvD6J6IYmHerLkqKkkSV+FJKJI7KD5BifnIoEmcOGzJ0wk2vjVaLxR0ayuC7NFWCjXPQj4oSW
Fy3+FKLNUKtuZqDKau/0cJ81rYdEKK09komM5GCprqagSGgmd0yPeu8DXbaNfvP9aDgLPfw1MZi6
ITIXMgix436djDDaB9MIG9iF/YKKqV78GEUeFJSTuLMfeFsgTX9/SelUif+votg/h4YlmaT8MEmj
EjgrxSkaBspC1nB+q1Rp4pcsToNDpKn7UatwAtYU/+K0X+OIVZAsKtHKXAz3+5/hNMjPfgR6unQ5
NFKpuO+ziQp7SGU0hT65yObYKcl7BQFEDr4Ev524+vvXMg06xqJ+et3PK48qWBWxAEIDmj+Y3am3
RXjOvhmUHC1HcfC/v9of3jtWMZY+i4EqAvz++kDnSqGDTdvdlTtlj2KVUy+NUDuXNYpVWXOPKM5J
UrJLkM1/f+U/TCxc2cAdq2sssue519MEq6vuNG4R0xMtE4Kh50EPf1hj/nAVFnYL7C0yN0k7H7Bq
L2JR5B7dCEoIGVU1qUeqMv8wPqSvjZhfYxQLj2WxlimSIf5a6f7yvqfoKAqlFxfXGkDfzSm76J50
p16igDBghCAnpBBSzUHbyQEcc+r3n+Uf1gYiZAyi52nRsV05qx8v1ph1qj4sbpwvPCrxpe6syRXn
gaoKqMxtSLoQI/iHq/5hMtAkdgcAEUWuer4zsbJWNTQAjG5ZTCkmComULwtwDDV/2OjQAYPK/v4+
/3hFZlVDlGXRpFn5dbSmUp3C68fUnJQ97jcJJ7IRBRwPl1xyKgEQBySr8IeH+4eX/1d3VFNOA8nS
Tz/UX54tEEe49cM0E7p4qTVUVkOdNtNglZ+zqfwwXP94LdXgfYBaIDLjfL1WoI4RBi2uFVScFeZY
8MqJJhWgxYqKgfTDK/inq3El8VdWNrPN2ccZdMRwZAwQUqXuhplekYrixpGRZdoLR6Lvn92f3kQd
jxgrB7+YSL/emiKGE10HiZkmHkdHJkeBkj3a3e+v8vstyaICjEFjvkZBYZ3N1H24jKFocRUOa6qn
Zc/DkL7OGkU/WYl/WJl+mzvppGuqaqmmhrCa1enrHcW1pfRja4iuBWGMWoI5rvv+hO9KxXtARoja
odW36EFbPfoh5Fw67Ye+rEhcWz/FYxsItJm4z04FEByrXhnl0wYjflua4q5NYFNPKrnKUFyclIwN
8HheH425PwAicJulvatjGC7ff96/vZH8HJaoGTLmURJHfhuwU6gX7diABVu6d5m3w6voxM1Bukpl
kDaxsPQ/fOp/vHW2o2wESG/QNPXsESe1ueTkZYguwWYBRtjAHWvrqMM+tGtLRRgZy8e4L0eonORC
9Jb6iW7U6+o5/eknOV3p7CEgf9A4/ZFRDufhbDeEaxICkgEPCG4cVLu86+xQFrYitPX7Gu75HKJF
IhLJ9MHr3U7TKFCkN7eaFR0EBPE/bDp/WwQ4cHJIlDUmKoAo8tkiQHefdF4pOREfgHGkUXSajR3y
RV3gqURyydE2r6LP75+/+ttrbRmAgWX8nBwOOO2eDUQ51CeoaebsilIJQeBz4IAQho9l9cE7Q5lM
sxUKgRQ8IuAavrXc5/pBTQ9i+5wN932/kYXniP7fyZpb2cf41Hsc1yHaRIyIRrE6uXS0D1l1Kc6q
NFKymyCifOVVMhTC+2R+GqJPTMBjegGb8vtbQw342/Nlp3va+Cm4oqF8nY20hXyRZCJ1yE2atSpu
BU6fhvY+m1f5iDunfaoLmoI60qrbMtsFJqfWW4rohD8RQ4RT59CM9xIOh7A+qlTW4+5R71ed8UjY
Q8GxtlwR+zhbfl2vtA24jQbMZOYIVG9JpfFq/SoEzt5tytZHuBYkm0zBKnUs+qOA4S27IHlYqV7K
4oL25tOUrhVkETpWbZz3lONc5XF6ymS/74Bz3mTZQe7WWr+n8KVDHH3VoscpfhwIEBE+w4gYgo1C
XyV2aHrmdLQCb76eydaBEjOuC6R7s3bVNTvQllJ9V1prTJ11cTu+JQlZS9dF4MXhCh58gOb2DnNv
IV5Fy4HtOAT4mnbJ4lmVS4GeY7am7KrwaGL4KGhRUdAc74zgpib31thjc2T7Ipib01aUEnlt7MyG
Etx6eGprDwLDCeTaoVpwEbXs8azq/SWp1XlK+RKeEwlB28Q6JPMbnrYoSP242yzDax69ToU3k7JW
XeClVkFlkENSUvqV0GWbyouoX9SblNovkZKDF0w79D0SieLqZkJgbf6wwv8+YTKmDN55SkuiyJH3
66JhsjrlhKazIS0VE28GJeMmTEjXyh/ItsDIw7z+w5r4p1dUZ/+rmZR0VFM6O0ClOG6aZjrt8fkP
Jx+Gk5pQzH+aDX9Vhb5Oh+x8RTZmssjKJIlnU0EdTxr0T2N2x+ESFRRuR10+4punCLu8ocExxeeq
uZ3760l9V9QPJJb2QO8SVassbqLWRUdCAJhOCMMA78ATqnUHn8RajdLKkCNHal3dfEzgsBS9NwyP
0VFJ7eBa2OXABWjiexEMdVuVbbwXC/2ocGuA5LEj3Y923UWnQU6n020v4DJWtHoP9Y1MEzRzdHoG
sYvppzxSUigtp4aHAd98X/VrjIPIGjd0BAlpJNOquzXjm4K68fwJP0IkAMKl9yKUEJD8ilP8XJMe
CX5J1B6q5a2DoB/sWkrOg2vOh7jdCK1vhY9Nc6iitSx5luJOSEpFRr/dpV43rfrFHcYLhaYq/tPC
jmpfNbdt+6RRIz8Gy0OZwW2YoIDAI5OeTQIDu3zcdjjlsAPYuvCC9IzsR6WlHKYXblNfDfn2BME8
SZrev58gf9trcWYUWWooUar66X+/DuWu7DIDCxrPW0f+r8XDm9bQqRU0dbcEc+D+/atB7VIstIgm
Z46z0YUfVR1adcTpSopJolLFG2u6LEYbSCQKJz9c7fcTHSVfalEmdGdkkaRyfL25Jm0FhZTe2YXU
SI8gHwpcB/gjsMBfqD0jT4fm5IP2doJWurEaVfth+Tl9emdvE9tk9rKahL5X/1UW+cuxIzGqMupT
7nfChgx/PE5cIl/aH97aP13FpIytg27kMH5+omrEdjFTs6Y7UcKKHE+J0dbw0yH8DwOFb67IumhQ
EjfP11E5swbSM0JOUIbmZwvhoT0eUSq1+MgMc5F/eHa/b4RO16JYpGqiRmHjbFuWkGia9wPinYYk
gXUibC2RMhqnHXrYqNkLckYMbGI/TOznN4krAl6RTNmfqr/Ef30dMGYVLLU24X4h8eOpgkLrYESR
l9cab8YPN3h+8OBSXEZm362w7Vass1chGaYi1MeSsrZkYQ5d6PSZiq3X1h3cAlsOtkPcuIYSz/73
r+D52nXqCpjcGr2BE0391878L0MSA60iAxNuAeIy0yIbT+xcQmFhFBqpsKML1tL44ZK/vYemxGpp
aZx22GZz9D97D0mJkXp8/BTWtUrf9kJzIQ6xa4wzwcBC6i0A8vAxyau+r5HCLtIP78fvT1WzOGKZ
1HXY3XLQ+/pU44wcWCG1SoIfa8qsMxm8JdumZqbW0C3W9fcf8PnI5WZ5F1mkKVaxlz7fHFBe0gO8
4ZUrTpeAWQNXxGgCfOUUi2lEfm+az13x+f01f3uoMofYE3+G5ynTtjq7w0ofuoWNLGIZc2pQeiCy
MQICVGoBrUNT9Z9pXsY/DOBfpaG/Tm6mrLD1IeuDQ4BBAfDsZYm1VpDKPsjd0rxayBpMLSxPe7O5
M2rkBDRFxYodI1EkTeGbFqqBaiPme/4wCFfL+JymPh43ghcW8Tka7hKp8oXSh/5pa5BpQKNX+7lM
vNHiyAtSB4nLKaShuuqlO74HIli+gXZyawKUT09fKuD2loL9Ut59/+H+Nny4TyCTChsvKnO0Ar8O
Hxw9KjbQtHDnqrkJxkZwCG7pHRI+BlvTMYx8f7nfJgZqOIycUxvFsqhMnJ71X17QaayISQEj57Ih
cOeeUKyotmw40jJhPdnnApPEacX4aijUq//GlSUuz+ZWOZXLvl55kWJdIocxdiG1fGCgwTw1ashF
hkhY4S3wccLgUffkxfrhwr9/wtwyBUEq5mwO4F1/vTDAvpSclAR8WiauZvFk+MP6i0WusxBq/LSS
/daMMPls+VwhjlJ7oeZ69rZkBKlUWrdM5N23NKpaFyqNvs7baaON+gzfavILaygONMpCV8/a0jXD
n2ouv0rjX98eKs70Q6k287PQjPl6z0oFIDdvSJgBsoakc1OLAmjwO2lgNyojMldjTxzvUJRL4e0g
0D2lwxpvVPQvRUbGpb+UKIPEdNcRmZW+5OVeIE0CNjzCB5TaHMxuIjpTZueL+pVVbzjYcw7NkbyC
yqrKmmwlP6hfaL4gC+Nl4ndeQmkgXYcCRxVuluweqHVHNBE7HnA1XGxPKq2DL35b/u3+EI9EOz19
5hGalPQSvn4aQyLhG8W9Thn6EEsTMHEt73YZBxFkRhKcR9Eu+1Jzm1A7wggCXolb8IcJ7beJ+9Qs
R0ZwQs6yVzPPay+BFnf1wlFAGjLBXmIRHAh6q+EeJB+p6Q16uVDwv3/lfh/5rMQa4cu/+sLMo1/v
OzMzkPpN3btLt7h9j7ZtSeLQCVXKIqpof38xmhh8uy+DDsYNy8NJIsFlWaW+Xm4s+mYZhZFA96Py
Vl4zt4j3msLpyUtD0r5JB/b4o/BW5A5dD61xS9heFH0A6YExTe1WtcW7ZRdupsKVcjcPLmvtnd/7
6aG3LlFwJfXKlFD/dEzY+IWVl6k/GAwhwZEJ1VU3WDdizc7gqIK/nZ8mVGbRbIcWJXIGnpOLDgcj
fgenQtCpDoYCuGHtgL1JIPDVFGSoPngamQW1axau0a8BIbZ4PpS1AHuBUkbkZ8K61lZB4ig1hB14
TfBQbNJULperDocmJsNb4wFpKQqECPmrsJbIeE9WlrpSw/fC9KdqRe15OVgc6QbicE9FLfnmBAnT
1w25N9ah0vyGwIPE6TDGiZsK1re0KsT1vBxQU3UzNcxVG674S3X2rWK1yKu526QFpCxHH/3kuU0u
lXCLypLYzMiJ9uQHPo6fwF2e5RUQu4+aOkv6f6g7rx3JkSxNv8pi7tkgaWYUwO5euPaISJ1ZmVU3
RKqi1qRRPP1+jO6ZSacH3JEN7MW0QIsS5iZ47Ng5v1B4xr0BEDVMT6XooJ0cUgBk0/em/lSl3+P8
XW5sKQNYbytYOdaD6QNK38GC9n9Er+Y7EfrqUloOjk17yjdJW+nCXR4cI0P9I8dkcGe2E8fAr7yt
cCnqCDTcrFFEKPmiuxGjArcz6eae7xzcF8+tDb5kIZcBpln++C93YqwQl7V7jNOQ/9ijy4qpKy/W
SR+NNvHYLUUvR6dwAgKkUgcc33/3XcD0HaAA1Hxc6VGsvxzfYsLYP4QcNaN9yKHI7py6/5DNICzn
Yrwz2FUcIi+n0KO4m8wlHK1ighdHbue2otslSGed2il4FaDEgnkc6JYp+xp2HIZkqvWd6GALJrEK
DowLWMjjXvRoBVxOEv+uumkGBw+YBDVgSyM+JQvbRq8QVUiidv4YK/wlXRA44AfGN1gtgpDWmP3S
I513OWnavsyiRzgp7a7o7Z/5XHgP5G0ItiJcj1JPbFBfjLsAg0YAjLfPyPWqkUJwOJcMX6IYt5zg
X47ITLdR49Rc77RRPzaqP9GC28YDOSPsbfBIQ/l5SO4875eduFwxxrTxUVqgFMr3VreWk1de67dI
BE59DfRSjUfH6R80ns80cgzCan4PbnV1XwgwFNSyfdtybV6pq1liHeJTQgESReGje8iMb5mB7uqA
FuAw1R9/d0WXXhAwsuUYWr65OodxWeoWPYVyZ3AXHWuTapw70hnBVDNx+10R+v4DaXFx50q8XlTO
nomrEQgih1Ln6mHsx52PkWRZkAbpetNibAncxjxmaAbuM8v8kiZIbdye6XVGKDgwS82TVjitR2/5
NH45PIVCexftNKjMowZo3FFlHDQ1TQd9z3NhIw/YOdnwgMEFbL3erg+FNyAIbqW/HWZ9rmZyf96q
PqKuq8y0r1LhpLXAigNpnLFTSCj5GKjLON8GNaycmiOMFPEO2vq720twfbAuR16tejLMPQYty8ju
zh29YK8RCds6rXL3YXJnua8vk8uxVp9NRf3ZJZwhZVcbfyGwY22jXgCDRBmgez13T9JO6oOlaAPe
nuOyepefK+MSVgkFVMlAfF7uch4XykdeliJgaFXbfmr7LUJh4Z3320srSVrPE4OLAlTk6hMNZyQU
jWjxo8xhosUmovUChawmjLeewpjx9pxeOLo+ZgogL3mlIvO+vpqSqVX+jN8MCPbse+ykf5cGZo3a
Cl4N3BxlUO9Lcuooc90zncfwRCv0fPsn2Ne38/ITFAFQSF+BbLxc17ChWcnlWOxK/VcVLeX0wo3o
2yfFU1BBjDMbjeakAe+jk9ZXORmQ3WgEZNGMjlpnDU8NhY0tQzR7hOiRSU/IOZFtqLBSwhOgjYo7
i3Z9V/CDXXuBoPD0Ytkuf3AvFBouwGJ3UWK8qXQNnFxWBwe/gcyZDpSrBmjG8IRvr9PVwZD0lykJ
Acal5K6cVQ7lGUEOCiVJd50T60NZJX8ZeJJhwf1Z5Kn37wwmSPRtCow8a1aRpAw82ekW0XI/bkJu
75SeRmr92VfVsaVv+7szAx/pU193KHTbV1BjcEvm0EQ0PMaw+dbULTrZeLLgeLErLGQufn+wBXFG
LoozCG2qy80L2j7qjMxDhF/VJ89xjiqQSDKSn27G2Pn79mBXl5EkVtBFIB/jvpXrrwsxeUBtFq0l
tH8pOmFhSG7vfS0gmKNEr895NDh3opR1b8zVZWTkNGt0TDXEC8A+aCc9lhWUjbToTQQTIYvMI21s
WDuphXKWFaHGFNn+Q0rqjlzY53nmceaMhnx0Ay/bFMK9g1u5+npYE8AC1GloGDnmGqg2Tn1A/JPx
jlcAouaZyN7Y3be6RCuu7NFLSaO3XjZUd6LMsq0XwRtwj1zq8gy7vGHX2SlGuCLEuYpqoxGcM3Qg
UQC/V/9/bqP+9yge1SDhuCD1qVcvB3mNpvLAHoUYYEEKzaLqgAMTwF6sITbYoLxr+b++FZ3zzk9D
6zQZU7LrfetHm/ZfMIF7jKIJsPkwV2c7ir4SeKvzYMIBrXBDaRuR3PkMLi/Rf/5S/ElIEijXccxX
0aRHyWkIsGmkKum8En6O0mSAhVkbJueKNy4iG1EcPsXOJO9sv3W5E4xsU0Knok4PSHjX5XTMAmVP
O4hvIu5OyejAXx6nU1PjZY8wlH00QUW3CkRxYGE4N43RPp4e8/JcqKb5KxzmP25/oqvuwvPvcXzq
J8u1DnZSrS7cMTEG12xSiJZSOTtRQxnzEDJzm73fQkULy/I4d/4XkDfmJk+pL98e//Jz/dfwFI0k
7A6y5DWCEsds6FcJw2uEonfTNH40xhYygfm2buE9thq/1NsjXn6A/zkirzRF0xblu9WnUI29M9FU
4FMosCjA2NZFT2g7Y7aJqtskTrV2zyJw1T9P3P8H2tH/OFurJWW5ST76iq3r1wtRnuUv+Ze1leX/
g1YlvUpCxnMN+z9FeXz/H9z45ESCsgUUogX2/l/koyUNADtN/Y+ow5/yX+Qj8x/PG4tehQdSXXpL
r/X//u8LRk67+t//q+jzt2WMEcf/+Q91GTiXNxx6QUu6w3/yua6SHTTLNZrrVXuU/VydPEV5ETeG
GCeBIDn9sixv/xkn7w3FCgC3Al9vA4+5vJpRDy54MSTtEUlmiTV0/MXC5GQ/2eN0J8m+jH4wvZgU
PS/yG5SOIHCtCkJRmpUjYbg9mnJGKtbopqOn42qPrmp7KKldvAe0WD9luqm+IOqefro90XXW/c/x
iTZ0UaVcrqPLmc5oaNkg+dujix3yh9lHMhmpveTgpiL4pOIiOc5BnXzHTSl5cPs2fazNSWxsey53
d37JZTD410qQolA8p2NtrSvnte6r3rDZXm5NiLvdXHXvPCei3YalI1iVHLDz5FTRYxRYDVIWRf4K
/c/ofTCYKAbqCYe8qgu6j6mDhEuUdPQtu6H8Y0Id+ISjrP/q9u9djsB/X7DPP9d16XaTU/GDr3BM
aozxcBzn7uhPDYYFti77TefB+nKS0X0o8WX5eHvAF46/63JT0Y6l22KvH31xavtjFzJgP/vBobA9
iqUBcgJY495L8O3Lm/Gfk6OW73tQrDDIWJ//yQfcYfYNp8IMoAvnXZGcEfvHsL4TZf7Fdd1i7ySe
TDbCx9cVqv/sfchEF/PnzqJ4k9qeRo7azzvI57C7P2OPgGi2hR/JXkU6o9grOvngJCltHSFmsTen
sS/2yRgHlJETRKk3GoBLfueQXa8h5SRJh1cCWPBIwi5Pe5HFOpzQSj6mbRxsBBYnW5lQFAlmFJpv
b9flbbosIUM51I7p0HmeXKTPfq3E4NPtg5gpOR+xNl73cuTSJv/WmwDV3TcR+oEQQLS6E05emKCi
58O+wQ+4fkRHUxcrJJi7oz3P6TbJHOhYbttupdXHh9sTvDojC74WUWoSTBeCwKLT9usEiwYj7K7T
zXEazeGhHZW/w2RA3Nmxl0ahk0YdzXapQaxryFXRSoyGvPpYxJX90Q9wkwsGpnlnt1a5INsFsIKP
eHnNgq2gcHU5m8Ya8iSpTbo+LfSxs2iM9AeWv4gCRKLRf6lJVz+CdOrkbmDlmy1iqo7ekKogHjGB
xcE0oA8p9MhM9eBl2xEM8e31fkbRX0Sc5Rp1YUZ5nF0PrPnlT8REDzuk0gKGbGCWAgOgOFdDK78l
IZKn86wxsouQLxCOEe5yTcORVXVPqWcPO6fvrYfcGuUDcvT1Y1eG3h3tpnU4hP/ikMCBTZNLzWhN
oLJyhMSNaCiOhkSiI2na96WunjBKBhM428adY351bS3DeSQktNltgCLrOqffd1beYD11HMoYZdRK
bbXoP0md/9GkEyANTIZTCVIlt2lvzRawVvXu9nasv7TnX0AJBBFeykU8sS53w1ExHnS1Uxx1V+b7
Fs1w9FdQ/yYGWsfbQ72wtlwyfGPUygHqrptGbVZjWmJ7+TFG2BXuh7GJ7Kzaolf8aNe1e2dt1/cw
yT9AQ+QVF+w+G7n8ml9KyGWjCzexp+xouQlgVmkgedP1Fn118vL6bedNSBK2WKTuUWz+l+PsRc73
a+L10uB0ddlRRSMdKuDl4J4Hl6LzquwoZGrwLqsme5e42n6wsVzbAwnD2YX+2dfBmX3zTqhZR2wm
DgxoIZhztngcrkJAOFF+Ma06O861p15ZTpQetGfoN1UI6hYu0vRHjPfbnWN0NSiNHupNvs1FC8tS
rI5RYWnMiQV91WSw9ElzqBcnBXTPhuJnkKJoh/W4mva3D9TVKjMoytMAOaHzL3LAl6scZJ1vpRHW
82OXeE8NzmwnGk32aVKYGky5Zx2TrEi/D4WR36GFLNP5NYYRup5bPoQxlzRvjYYc6sSfqxa9r3RE
TyrnC35SXWPfaWe9MIqkZMjfHmKwRynkcn52rnm9epE4eiFqzVwfFmJLY31nFZ//NqvJUBrnH7x+
SFvXyMfWmykaWImgeRvUhwGtZHxBLFpaYZk1W4mS40OfTSOWG0V1RuQcIV8b7rU5Q9PNzS577boB
ymO39/YqLkFNtqGCkebAEOQLvpy7ATEvL6izH5u8bgmPZbirUPceIWGdb490tcpL7kuw5+5feuru
csp+CRTN5PRON0c2ZEu3RJLZjOBtTPc4wVfBDzYuSa9Yzg0FszW3DA6pduqYUUSNunC7mDaYaBgf
m96Wp04Dgv7NWTmWC0xOEv94BFMfupwV+U4dz7PMjpVrpSfHgvw/4ef6u0GWURa2FkqKNOJ5HV+O
kugi7AEPZcduLscf5Ww5T3WboxiTeE784LQhip6hbcaUnpBEuj3D9ZOTbg4Y0mcU4IInX5eCSav1
MDgjQlKtDvA07VzEyBMLxFVQCkj8eaiQJ1pA+7GdhQBgUMa40x683tTlJlsCHyFbeWuEUifbmaBj
ZceUTOSd1yHEVwVdvm2wYkD0a7DvlPquoixTBibHbBFO4UAtR/mXoxpXjmfkXpkd8xjlfeyFS/yE
I+cD4tGI7yWpfxqbqDvdXuerL/F50IWJttQrIMFdDirdZp6E0WXHyWvVzhSVXlxMe5SGRGnUd1Z0
VTxEjGU12iodX2CQjijb7FgHPhKB49xaP3qrSbedUVV/lI6bWw9tNE5/kgA303Zw+io54w+U3pn1
9dbavD7gXziAsuHUL3/8l6XGRNM2SBlQE1qY+yligGpyBPyQNsLusbwTg69iEMIPPA0cGig8t7jQ
VqMJc5qGrhqOQdy7h8JNXbo11r0e1NXrAMCM5IMF6U6dEoarfTlMgX+YkWBlc+xgaaCZZFn+QVaT
/obPlgG2q3JTShAqqU5ZX3jxbqCr/jVFd/5RttL4ZFuxizOymN0FE5byfLh90q5Xgccs2SE0A0io
KP1c/rymz5ooitr8aGcstQeL4qCTwbhzs1x9RLxlBU8ZmO6UBOCjXI4iaw/l9IpROo9SeV8CgUtm
G8nfyUVAtXH+sAzolr85M/C0zwgCCy0WBajyckzsoYqhwP7o6JHJf4kDVbyG43zv9Xe1fssogFgX
1OZSil6tHx5wPF7sxcCm6v2zcvEEhuDj3Ml9rtcPAi5PTKhv9JYtuboviQSROdZmf3QM/E8NgXdz
b0z260YR8skuujdznd4jwr0wNRtJbuIegZ7O0yodCLhfKqOkatQh17PLs8UHAHPR3W9vE69mGyim
ReuUV8PlNmVObBj8qztWpjMjbW26wGytxH1/e5iriErWSJ+Ibh2XJhj2VUTFErmLmlIX5AI07KYE
8Hrtq36XY5V3uD3U9brRkLWZEVa1UB/WrQmM3cbMDtwaXWkFLj/CB84pje//xiC+S0EdgiL3xGo+
Gt8XDzv4+jho4aHUEQVPfhjoO0/zl6ZCeCDl96ng+2tW/KCKCBOeoT7mfuKfIo9i78h7885D5npv
6KGp5eUGJEDxFV0egShRuh5aCgAY+3qPFNVTvJBc/brXTX3nGFxP6BnltFDugf7Sqb8cyjLEFIU4
jh5jq5kesyYdP2L6Z95Jb5fQcpHd05tfnmW87yXLt75aIrryFNKgAWfhiJWQ7Rnf0z4PHmgGDu8x
A5vuhIfl878cj8+C2IqCgYDAv04J3TBwexuJBL4hnR+boHHf474sEQMrEW82Rs9/wCAk2Q5R3t9J
j6737mLoq1eZjV3nlGQDGlcVIrhZ0Ow6PHD2UTtmdyLF9arCUwCJh5obZfOrw+iotFB5uEQKvOie
7Da3kDTtx5/I2coTEmI4+dz+xq6jrrIQQ0AmiQY/dJDlMP2SjxhDaU81NqoUT2bnwWmsxNugnePu
BaYOj0kMkydTeby/PeoaSgQKb+mgwhWjRwDLcB3s66AJJryHmxP+Koj1t0OefcnSQj82qcbvIAnT
6Auu8YWHoDJxDfS3SMcDnZjxYy+KGhdhP5zfK0PV/aaYzQKPldgrw5PIYQe9nWpj8g4yK5t2m5Ra
fS2iCSTH7TlcZz1LgXAR+gO8CFgB5cCLpSuFNhI1JjhuGar5IKcqREUow1yJgJujeO/ZIOpSP6IB
MKQAmA8RyjR/qEQvbk8adP4WYRwbyfw5gQVd5wn0gDs/cXWcgAxQrlkEP0j+SDrXMAd0WyoHfy9x
dkA5tkc7yaaP+K+WP51ehD9EiMEYYuWJDeLY9qt0N/epBap9rLC66axkqLG2LQ0LqTA7eCejMEYl
U7bQ0dtU4Zx++9cCcb3+xuEOLmGYuoEHtuRyReNAFkhA2cURnI6DIEXaePle2mn3owYyApK/Kit8
eAOIWvvEGO0vdRyOP2Ul4m950QnYY12DcnRhDlDxgiIp6r3EiomCK/ErgaOtp9cUVRB4zqfW7fZm
FmF4FTj4ZG3DQWXpVjl98FgJElp0GyWQZ4xvUKnrvbQ8p6NK92lvyXBT5Yb7R9KjCG6H6rMZtO60
9dtMH/LWMw4gsfCs8mRGsUPF6IBtm9Q0sr2vpfiYetWM6VE5g/UMAxtYb1xRtt5MiWP3nAi3CDaO
mgf5NC2M2VNdkj6je2rHb1n5/n0vBf7NhjkX39uiHs6+piq1nf2mRZ1Aqz5/V4cFlmCFM4CRL0iK
35a86PtdWarwrbTyON8bvdmLR8yekO1NU1zqLV3lXwa844NNoyffgtWvm/FQJmX0OgNUhicehK78
EGRxcNRtKuCvR9YIMaGAQW/sClNmMP5dDLaelgJpg6C6haNW1k5RtXilYXROVEkXylntfe2rxsQ1
2c06ENs6rFS0l22NZmDYdJ7cDjLMsGAsukcM0ynDSeQU51M4u82bGTpPe+gHJcKDb8/yoxvZLbIl
3oi/btIbX406Ez8F5a38aPFmP08BLkrHORNjv2/olA4bNyyqTxmeLKiN16rI9nbcQUkPcBRFU92J
nC9GME75364uhAy2djz35tGNQ7VVXTnUX83Kn816I3rD++7AZvySjUB/Dr2b5fWxG1FreHIm7QHD
zEMU7CcqGN02b7S/SP/p1OJ7j33vFCF70/wIprnG9RmPU3kMx0LiVTo4mdhheN69afIW7+A0T+1X
cyrQzUjxR0Sh1qrhC5hzlAdPuhsyyFQx/tQ7q+sTDKzoinvQtYG94qxtwsIZnUl8MBMVYyFdCuud
GUL/29hJHmOgUsfTF3tK0foO/Wh8LfvA/DBZQDb3sQ0ZmvOf6w8htwdiD3k64gLQd91wcOC4o9lf
xcvixqRQW+2BWIdhFjY/wsA3/qqw4fwRZYVrb4LgEy9HpCVGL9k21CP3jtQp9vBDNL/rMcX0N7VK
vHIjzdJ5wu4Pm1LppsPOzkuUe4NM1Z+sZphxGe1Vm8MXjJ33PfRch4KXFRylcsf5YJiD7+NE5/Gw
JhNBRETQQP3QpFbjsWZT9TSLxE/3Qxkl055EEhjVWACd2w1xD+PRMrPxnJLVOpvODDEImvopNOjl
l/OMLEyUPbaJSD5y0pK3OGyXiFKTXPebSpcUokqell/TJgmwRmk5VdirWtZfYzm4/gaz8ektIG88
IbDvTpyt5Q4xoSlU0SMATkyNwjjD9kemDcr2o+VF5QaFUDS+WqSMq4MfpepTZNud2JmVZXxpA7v6
3mJMDEnDREhThnlfbwdVyhxp1RzBl577c6FmSSxKvcDFjA99ObxyHHt60412Eh8NnpPjDvBleqrR
jS0+ZM48IIRjx5JjojuoWjbIcOeonQa8rpXnk7NPSrApHzAjRwEndQXCKC5WmIg7zI31CRtXLmNj
EJXYhDL391mhbH3wNWZpmxl4TIszE9VDVnecTZ7h/UzdNRz1K44vHJRUmEO1oQQcqAe+12l4HGmQ
f8a8vvsuuN1cAMLKXdyOfeSiRmf+gC4KEh5+ohvcfqXCqqwGpAdPacTSQjsi/2kiIGDzSYQJpjvs
prHNFOSmtBJJTqddNd9jZuFuzDnBVq9vc6p8/TSpbJ/6tZGioJ609WYUev6IzSF+AjZHr9jpyKzn
XSvyBgnaqDcrmKUFDu2AVMwvWacHsZAb03Bn4IcqkUnVjrvn3rdR++lbfmhg4W9Lg1tkb6tI5/YW
s+X4dTcblbPDYyvBIbapS2hfVK0eB68gNSsCY/F+9nCLfTXGVo9Edph09iGaI4cJeHGNDUAYBcGb
ckzzYm8PhYtQSUAg3opqoPju5m3NJ9QJ+8GvTOu9Y03u9znzBVK8iQ0VwiR5SQ9DG8FsGwrLbT/l
Ti6mj5gs42vqiZAz1Vut93cu/PAPIrswtyaW4ACN4lG/b6m/kLp1bYCSUBsIvUvgmAm0YCLrSbZe
o7dDHuHr0oyElm0Yely4aTgS4/K4s/+WYY0qogj9FCE2LjXUyaoM02Brbhu8XTUc8DBsMVhKR3rV
W9+Jyh9tRmlp31Z4lj3KDuXP7TiCltzUcyS/VSopUEHCHjx+a3am+ZmGSOEe/CxDjHhMy1w8lgBl
sE60VIHuObc8Yja6FeYrgVQZDvSh0cunqBD5fAKPaNp33lDPGgG/PGqe8zMKk8KiBErPet0l7Se3
K8wARaeJ4/OK6Ja7tPKaCK39WkLgTWsqshvaXPjkdCbQSzKPEh0unE0/th3ljJ0cK3INzKfJ22JQ
F9Yeeof3aqri0N+hdCmtbSoy91tjeE5xwKB5fFNMVZVv7cTnFrudwS352dV0lm6PT/cZ6PAqI/bH
JC6LupTnTgU9irkNAOZuEHdqD6ss8XnRaMCSeoO5Q+t7VWhTha8iWVf4WmakCHJAL9rVaXT2fFzk
b0/ohaF4jyna17yk4UitXu1AOrHsjEPnHAy0PTbIbVCobD2P7F6S0P8bg1E9BaDKc+wKVadrbdUV
ju1nXs/2NumRUjKmhmCh4BL8G0MxK9A3DijfdddoMunlTmXnnD0bHYlBjuYuUzA4CC/RnSV84QkC
oZTyO8eckvcaQVfVorHn2pVn0OTppxkBnpMV2wZkYCOMDsbCJrg9t1WhYDkeyl5Ag5D1+Nda6ZFr
MHXBS6vzmE1fSJ72Xdp+Mmjktl3y9zDyJvOn+B7V6eVBEXhZREFAUK1qLkPjexmwPHUOTC96rOdW
76MOj7QE3sC+D/GzxS0BfbY+kPcwTS98dIpDSkUE/h7ot1Xd1J+tdkImR52HlHPidO1i3+bOdz7t
6y9hqV6iYgkmnDLMlea3NlBeKfR8LoIl23Fr88+lGrONuD/ufAfXE4LNwmOVlABwHZt4+QqEolOk
Q2yMgBp5NEnYsQev059vn5IX5oMCI7VYFw00ynH25SDTHGeV3cru3KUVtKnKt6liVv6bthP1HSjk
uhHOiYRqSIMWGANNNoa8HCswZVpNldefddJFD0FYWg/Yvcu/mhL/xrE1xrfuFLpb29Xl3vND/5RJ
v//o52l/xra5O9H6U7/9kbC2HhBeIB3QL9el4hD8m7amoDnnDnZhuTCsL4Vj9K8qhZtaNrvzA83r
7DFLPfXbB4mOFHV+TBL4AWLdQA6tIhTdVOkzieW4macasziw+ztvNqvj7T2+PkhgdhnkubsIDHUJ
Tb/UtqqiVFiQ9/JsjjZ5PxAFuGjhvVi65lOzvZLatCKU0oWnCbT6AFu/C9Kq5tv3M4AxYVhhBIV5
9Yby6HigzGWfKdh7CAy49nen0cHeD7oG+d6+fDB9PEcHC+YWD3drk4yRsYvUEH8aB4He4zRFByVw
b5wrq8KfBn82w1HG3jKhM/7+vqAAbQNtp6wLbmM1C4rRcWSKWJ7bxjE/VVbPU7RLIDYUCzP19sYs
B/6XPGGB0C8AJmIzzV+ImquPzxI1CgCjroFhYqWnvND6UGN/vsnoch+lnPFRi7JhuKOgvDoO1ByB
19BPp6EOpcJZ48RGSHmqMPzkxN3n7nu64VvlB/dEjV8Y5ZkhQPii54py5OWhc1U0jqnttiezGCww
z7yqToBD7OLOGq7Lj8/HDjQhPEM8OSihrtKgoc5a108ULlAA9eOjqgOz3c6NsLuHwNYRjjH9wrp1
A0y0RJm9Ebxx8BXENhxPMVdjljhRnKTAyvX8Nx0iBEFv7/JqJZYfSKF+6RdSzOZxu9rlMfSSZKZ0
cJb4wu8qgcZoMcni9PujeAtxj10FYLnGfVc5VUpvuf7SqA1xkA0EhNz+Hsbwei4KsQGoiAv9cUGm
XO4qyrJeA0hYnBvt/QWCgA5vUQiAILcnc30rkfrBiQc1TOUWDMrlMHPjW9qZQ3Euk9b8yPsF8cpK
xae6x+Xs9lAvzYi2Lv/EJQG0ySo4SiMbKX7ypAEfoM8qsbBWpsZw5wy8NCEFXBh6KiRp7zl2/hKC
m0p7sc61fc6tXL1OrGB8qya0RAAt9XcgHsva/BJUOG5gusibAe3RzmC4y7XrYjsfJj+wQOhglrpr
vNI9yFGMJymj7nVaBVNF/aiq0TJsi+735wlBhbMOfp4sbM0IAKfT2VHJywdVg/qp0AjQQf2fHpwe
Ya3bG/fCkpKveMuTkaLHVUJtpq2E6CKZ50w5TVgYI+pIUu5MS+v3z8giFc5oy79pXF4uqVvbQzNX
oX0Ggp6cLI1hXWWE/8YZQfEWqj5fF9Jr67icBbUUwSjFOSz67MDkgu2oTY32PLrgt9fuhUPPUAiA
k3wAMVj3em2j99yedO082QXlS9dDhrUMxjsJ7As7xO0CWpYqJd0tsVo2mYdV4xcZhx6Ow2uqUTNO
RFX/nlh+r1+4ukmXQ89Qz84OS3N5/boqIgy127Szz70zJO9iCsbpZjLVIM6jk+OdJpvxU1xqw7xz
CF8cdwGFLPg8xA+Xhf7luzazOaUz1Njnoor+bKiObwyNtNLof5Nyajam9j7e3rkX13SR7VriIi+s
1YCjkr3vBonNZeLTyPJj2lRg2bFZSX9/JE7j8pZazj0yoZdT00OftUkWC+i9vfWuVj7iJKXbv6Eq
+JvwLJ/HPoxWOohAhlxfPTPEf1lFdwg8UCnckPYQjoCK5/ZV68/GncB4tVfLKAB9+bYYBwTW5YS8
xqi7KePQ48yD2bg71dXbzsUuS8lCOJuMZofiNY6N+O0tW7MQyLX4CCi+L49/nsTmaiUtO3NzGPTl
udPaRRsezPhHTxX6kyGrBiNg1XqUW7WVnDpThc4uN9G/evQiHVK4LBp4A7d/0HJGLm4IChAQCmHK
8OygcrT6LkuCnOnPfYE7UzZjRlrEH4dRmHfQAstyrkcBtAIVFJQIPcxlO37ZVGMMlBNOQ4kGvB/s
DUqbp2ksg4MVYqGajOadYPPCpLgG4KQu3nXEglWW5U2jnpWc83PXRTAkK4HDZh3ck1a9OkNANEnk
QCRIygBCXG7l7W1AO+nqrqbcSSaF/OWCveLevFwjz8mtJOiDCK9ZJf5og5wuSWSa/c9ep/VPiukz
ovW+A6WRTknbbXLp63ab0xB424aD8WUgs/k0wAb9W424v2/NZEwblMGHMdhzVWH6HQlD7aqiQC0i
KqSFPobS9IGqyOrR/JlN8aqdSvy907ho3/uaRtW2HrKo2M6BifKZWRfVgygdWGJVJSntI19nh5ss
jhr+8hHmPzqFKTV4P4xy8xg6ZRnsm7m2A6xfxunr6CLstY1bIzH3ZdEH9bYZsoZGJd3Hr1VXTQGq
DXMg9r4lNdJ3eQTqwTcC64dCcyndI35R/RFmUFu2SUKLf6ODTHwpu+Go43gyN0UjOu8QZx4aEMMw
qfcVAMxsC7GqQx4jNRV4BMvIkLNAI21IxDy9H0F5gMX0PHxc+ikL043dhzQwtCv1B0i1XoQOgovw
HojDXGwnIIfnWVKxOE5RE70veiALOxK96PXoxGW2z4aWXMqmifE9x9Ruk2qPP9xDhwnTFsu9IAsg
NnYUprdzOtUfZgu28CaKKxRWadu7tKj7WryqXQP9eQtsX70xk6b60LYFFB4DN4fPc1R271RkSHdv
JAnyYk04KX9TSaf6UYZyfhcFCMahmRr3WAW6I32TRhUo4FJxAV5B85Ha+DzNWbDpdDqdjMga9Cbq
pL/tVJht48gY0W+fYyzCe370ziPFb3guKfdPP3SxQNCwfEYkN3K8rfMGLMGO1CJ7MtIJAcKqCtwP
o2vYn0TlUaJJ267/jIvGlOy9brD/TGWS/Qw6kA67NlbhX6EcM4fmfoIRdpgGDgdUu8bCeCj5tRqy
MWMTMZNNNHTuGRqbZbCsmNKGerbwkRh44QFS8+QeqId+w0ul40w6HOlt1SVkn5CCyx9liUvXLjHj
hE3gpXdCwcL7rsTcP0Y2QJDdKPoZ6WmeU/7Wjnw54HQypAGGzVafH53Gwyo3rTAhoCdshJQlfHPm
VMl6Qmg0aexvPKPHeN/QdW75i/C33MaTpS1aeFX90AWzM2NCUeWPo2hKe1tawvvqzW39rvPpxJQ6
iweKGWOqKHjAU963E/DzXSGK6LMZ+vOTZRf0PiIj7N5NTlR/Bk8AinHIYsAaYd+P/KJiRKwxnK3p
p5vMfvQ4VWUr6Z2H6ZmmmEbXh8oQbTUtRn+LqEeISoapvuOT6dF0tM3hb6uMsPhuO5pzdJEj1CRy
x2hB5XFjfTF8f/5mJ0H9o2jj5l1sJ/pTzj2OpqORFH+mZdq9Gmtoz5jS17idhPHofvbhhDu7SAM4
2mZGkzeoskbJTzcNQ3kspZnbj+iOz5/DLMJP2gslIJNyLEBChJ3vfc9R7Mz3zlx5Z6ekTXyakcj+
HmcNzWSzHvH1FZRn3uIaOf4YCkGrH1RR/b1PO6p40SDTjbTiGutcNeM2LxrzzYSwS7SnKTp/UHGN
7qxp007aW0NjZZs6nIsfLdyGaOsqI62OagjpOxcdIKFt5VB2BBiGQ73ZDJHaGC34JBxdPLiKZeg0
Yie73OWXB1OHu6ZGN3HTybaildjHhb3BVc2l3Qfdc+S/T94bmxPdED9V22xpoHQz0BQ5vZkKqzyJ
2e+yhaKeqd0IR/YdzV0rgsBXxwrtaObzGLqx990uTe4C2nOUEybp5ciomxknxVb1/2PvvHrjxrJ2
/Vc+zPVhg+RmBL65KZKVlJNl+YZQSzJzzvz15ylNaIuWXafr+gCDwfS4XcXa3GHttd71vLgO90FX
YUTdz8XOHiZc5BIpqZRtYWj8inmuwtdA0GC90ny6ch1FJ+ZwyNZXpWNlIQ3VqsjVL2pZ8eF+q1s3
ul1obOFdHRx8TXzWdxjmM2zOiq1ar8bwGVq8/DJYSamuZjvCozuQdYzxJOnwbqRhOujYtEa41RzY
o1M0TeVThI2xYClRcKpfgjJp2L202XisBgQKW8oylbyy5d54lCyWxsomh0T9ebby73WT+qOnc6Th
at7VerSeZgVlApXs/MmifeusygDautBzCQa0aU4wks6NGccLpUzzbV3UxUuqmhFTD+jCUzHk+Ckb
XYOkMFbsVt+YWaroK9Qd82VsTObz1NdFtOlHRQNIbXeR2+szlcmQsreBI7zUPNdITrD8bHQdUqku
fYtpHcQpPdCNrREgFnOmIY7fWlliEVItCHJXk5PK3KLMCd7GLqq+js2c6xCJpZgiHhAFgaVhQSk0
SdJaciY5759QFPAjWgRrgUviUlGcqFKl/qw3R52DI+yb8j6tQkPdkm8VkquVUta7zcQDOiowstTR
8ro2N9LY0+qLJmRGeGdp1RV5s1ShC9/A/isAMirvDs4raeQUvZZg/K5rYKkNs7KEU0xKJ98bgxL1
W+wek8RNtMB6HRXUvKsoD3mxciB6buKtJD3GWdyIjZz24A4AeCZkbS0Y6sylwr+NdOQL09iab1qf
j2++HgRIenAjAOGUmg2mMhSF/dWMaAfzE94XtlgoCx9Jaqg3ammOX3kILOobbbpNtCr5jqDAfuuH
lInWUqg/g4vJg0iFVXidMeJo1KXhk4Rg4rsyWLjRts2hpjxEkWS60hj7b4PfJA9JIfQb1IvWzdyN
AdFNXMiAJ0tt2JpdjcyCNCSZBruGbeEeKPsUtEKBVSGKS8R2rVTLFn4uuvhW5d0UXUD6ru/YpWTT
K3qjQ5dUUqj18J1pE7fpu/kVRlyHybsl9wWd/3Vur7ImR43ja0nlbzoD2xAnHsKyWyuVnRsbbUrU
S5awP7jUF+LYo+g7vcLvNsLNoNB+4sz01TzIbRCDx7BmXA1jzSyvKz2NvsV+wFOmivAR6mF2Vq9K
Ci8d7cJDhN0Wh/8XyUYG6FojiTejS+zcGQMMj+ncQMKDLVuX3sZNNpzjUNm91C1iQH7GZEerIasZ
zzpqstER9jhCPs4sX+acB547DOosHH/Im5g48LBaKOQRKuakiXEJjBqYU1baBDdVpffIS2CtXlvM
/RBzWMABuO7hDcZ1Go2ZS0gIT07thN27k9nFTKPmoOo5qG/u2mFIaCMysAZZoSKKvndcGeQdoetw
ZlVhNW6tvnmRx+AlirUgWhGkcPfrMCLbNASc901mQLv1dUQ7q9HSi8tERGgTmWbmRaVrAYMUq5Hp
knuTO1ezWqNyaCQVvjMrY3QJK0KQQOw6fO+H2Sxxjlcrf/hC72P4Ta5T+WKW4+LPXpL6S4mw9VXB
AVbZ9iNoCTctkAg5RaqMgP+nGXdog2UbO7Ei8VajLEtrV8TghrdNqvLspl1qr4Y/q/cBWvF6XWll
v4/jybjsOecmz5wr63L0OwUdYxJPwQq1a0t8j1LHX3dR2GVoQGL766ykWbSvk4K3JSxOULfvJLjs
5KGU4cyeYc26tdqwyQ5SKL1OwRA4tknSVy+yVOwrLr69W8V5OTxIRjDfiS5oUWhoKuZcoTJrFnBR
g6AjaU36JYMG2HUjVN4hLK3mKpJF/+Lj1AzYtbQb6jtzW15oLWbmjtZXpuG0lY5Ys8OssHDGqibW
a+O4RIsZa3HllWk8W0g87HA7Kn58jnRRRfgXoVp2MlOOXxJdlZ40BFWEvMR1zEocyJS7LrdNJ53U
MyltnyoxbKt4AsyADfIqKEc3mCSme+g3K92sr0t9Xuua5RnI7adWWk90OD34laDvfO6mEMBJVXMm
V+nwTFPKRW0P3VPS1bUXoq0lCOR/pY19pxMJXMVyrD4hUcVJbQ6o+667uLBuJARKq6IKrEtIAbpX
942XmIU7J+2NGDgCEaLqSKX6WPHIVqBYi6t9OZh3kZYaLmj99WADDs981pyDEpxLlKSfI/zZjzVk
/bxFCOxnl8Kk07n28T3TEeVqSMMdZYjslW9qV2pTIQJNjP6b4quzZ2LYcp9JocmVzRz2eVTL1zEM
3GulM/Ert9RoP9nFPjbbxpMizbzupK7D31AUq6jO7EdLQw9V+veCRIAbVf58btt+cjvh0u7K1TPs
7qgdh5tBNS5jRGDVHG179sdDvzk1UCgo8vPAlqgH3dUwJ8++iiiUBhgPdatTGZJjVrWHEHFlhcYO
/ui2y4Yr05xdoHy3cnCBhtSN4+DPgFtikuxkpavo5hzuU4Cv/ZyWCKJ6zNbN+5owUVJB2SUwUsEk
DOTHgyl3QiFWKDVIKbuxEX2dsU3HKIebCo5cUhqsJXQNK64fbjjOXhqe46Rru62Ico/yKFbqNj2q
Ja+A3GhPLDC215Y5kpVUAnM94fEl5jw5k0TWeK1SvpoTVwuJ4tG5Cf/mkROflYAgG/auEpfcmw0l
nDZ6OrqzYQB/8tttHs6uxpmGqyuHQJVex0n5Zy0Sz/I7XPH6VruOKv08C6fXKM3w1pCwijNo7drY
bXWbWUF0L5eRetZ3jfxnV0FsRyRnucYctk6CmWE+KoUXmVbr6IN+Y9Dq5GYS3SVxehsaQjqr4zJ3
RCaeFAJWJ0SZvSqLol5xCbiguby5kqvafjHN4lmQzHMVI9W9mTu5o9fpBXzJjcU5i7n9PK26Ovp2
4KGeBdWYOZlVbw25uFNFfDuxMyBWHFYjlHVQQn9OanQvqi+ZUr1a3bxuhbIvLRlJZ+vaEwD6yLpF
3rlJ5eBBtmYfGR99EL3BLYZdwQbw4ZaSjfkFf1SiCyhX7WR9S0LxhDfJtzAVj4KsJxzigzu4EQZw
ATruj4gyH6aRdjwKw3pWPqha8GI2ZfAWxOuUrVc1Es6vxHfTAcr/nOY3FBaRvhdfA6mcLpFrj3da
HppnSqLnK6NRHNbvJjFMUtMYAvV6s6uVkjAua6aV35fVrSiQJatm1u5LM9+yQaNASBN5dvRAk7gw
Wm9c6dhfdNUFYwysP27XOoHPSishj7flugjbb3Fkl85BNKdzc/TPiZSLVy0y7Nfet+I7Vj6OSDJq
Vbr+vvpcwdejLS5SEdwlKuAjCfvbS98oDk60cyKnDslRL4oR/xPmn42SeTmqmiOQEo5m8S3XGvwz
wqzCv9OarznW1iKzLrVo2NaE9B2ivagJxpWe5+rODMfKta1R+T7ac4Tlpk3HS7UOh+GKufLnVOB5
Qx6kku7LICXyr7UHaM1XgeSbaKfKUebhyjNt3I2x5nNayhQYOqUz9oooxN7WvjHPZxfZvMgdmg17
TmrSOHRP3FRpnCUrXG5xf7NbZa9WjWG7ZRTbjm8JxFEVKAQ/C6betTPRbey0CAQ1mLga1yqk1zir
c5OTRrGJgOWWfItMzsHR0o7sWNATQq05atOdCRjPcKpKkuWd5bMHg7oK41tbHtPsQm5iVbrT0pou
sRVSWEN+YltrTEepTSHt6hSnlqswrdrHAikuAzqWjXFJujCW1kOWq839lIcF+ZG5rHYdGYzUo2GI
juLCR/2/oTwXoMXl/yjoIjXD4aWmeEJbQSMzMVNbR2OdlyUQudJPrfxh4E3UfwqrnAQHLMxRrRui
PzW1nKQ1f52NnHSZv+b+lcFCTxBmeGHcoBu38n5Ao9mNQ7hpQlHm6ySpizfaY4FAopNSt2h5FLIo
aOzf8sHgyGtbMA6bPi/bLyoI/T/tXESPIo87cxVX/UD2hez01zkYzFuOAfolhl4rnsmrqAKM/jzi
qEl6/76VEe7jk1IF/TkDVXJeAGbVHE3T8+shFLwzZFXatEtV2qtcuSvi4IpkqJ+ytyX1XRhaLVyT
MPS4+Q/pTm3sjvttVQAgG0mX9g4QuWRYq+w9L77ZVHz0PEo0dygjxgRa2ZR36pBFl52BK0Agl2xi
WTxeVqQz1rZcVk8qjUzlVhtodliHjYQ8HFU/eX2pJc5c9TMr0BH6NJ/VIXooUrtzP1wXXRi9oMSm
o2SK5IRbpqWEDSd+1BDsdl3+JDUBUfusHdbANFvlV96jAWO57WzaDkTUo5CdRfWnWfuyoD/JMhNe
TUYMa1epTDq5kdDFUmwg7cT855RMlK78wpGQvplThGa4xk7L9pRUTS5mE8gfNvSpaN60sTZInOlC
ckKVFhY65brxJW2TUFklU0oqJcAgABNVH8OmuM7LjvMrtznB7dq/T+t0eFKm3PddtTfU10wjTeHE
vpgqZyrSIXPTHPbuNpJba6BHJ01um9m8CEi5PsddPnRXAvuJPaZr/sg5aU3sXI2ZkKeOSKWy+0UR
CWlfSG8txvJPIpnEuRKKUfLkUSY+s+qkVLy69I2Gfghjvo2ySbrr68jOnG7QSjLsCtCQVWlGyqPR
zead7edVvlaVtL9JfbTPqyxWmic1NMqHsp6zO903onZFnp7gTLRBefAUmg+qSj+lxUKmg2uDt9SQ
Himr/FznsDSE0odGO5W6yrJ0C89Ib6rEb3faKPngV/PuataM5si3/Fyz4laETg9WAi2KWJB8LHT8
nzSacFSXa3k3SaXSbwjd4QDHxdca6QLOuIkC6Nbwt2ppizu0ful+IBO3FrnuH6nr/FTwpFcc9ZCg
hoZyjTraxxJJnFsFkXGKRLcOE2PVxyNJw1wqh/NZD4+hnn+uWYF1P/CFkULaqrUsI49hqiQJ9L1d
STpv03KNexg4QrzJ0Fn5pW7cHykBHVq3PxbJeJu8TDRzB7DnUi+rdMwvrrPdzkpsv3lRGs14BpiH
/C0v05Y0ZKfg45dF2kRiuI/1YWOzclZBAS5x8/tn+WliUc+C0XfQo0HXpOD6caC7aujNCpPEndpr
JV8zNptCzY/Rvj/5FjxtyAjj+WJRSDu8gR+qgkqNt82k4zFfTk2/sfMkPbdzylK//y0/lenQ8yCB
4ooHvsoAxfHxWwZspkQc+fPOrwzl0uTat60M0T8YyIm4bgXdWuB+5fz+Sz+ZqXQiItgFEwg3Zwm+
QNgFmT03510TYUmNbQftigrAD6Qj85FF8dkoosPCdRGlyEG79PH3JZFU16Kz5t2oZvOb0pbiMrC0
5siM+GwUgb0CeGPpHXRlH7/F8kmW1bM87wwtEVf0VGJznPYY23RtXawzwVVSxmnyyDC+y1E/rAl+
0IEggp4PZzKKxx+/Vg+rqZZqY95RsQoBKfoTEabRJuor2diBGxQQjO5QzhofdDFMjxNZU+NwLbIT
UmeNGClJDIcwWk60c7UOJJK5lUyNslEObVe/f+mfjBECGsQYECG5LixVEqNl1rI9DujBBzJe2sFj
AYtht54lvKOiEQFniQT299/50y5FkftARUM7yuuXl40fUUonYEFVeBdSYWswE3QzEVOXC+OvOeXf
33/ZZz+QQOmAbmaHMqzFVKusaoiIuORdLiYAd0XQQ2SrpKj1BjOUb3M67+7nKVKef/+1nywmRPzg
K+mCBgOwVHWGmj3STWySuWvT5MzXUU/kGbeDAmOlI8P5yVchdIE4B7jnIG08jMAPW5IxpYg2K3Xc
aXZee5Xd0xctArPbZXmeHNGCfPZdrFksm2jwRu9y+PMfvssCV27R6Dvv7FYrn1R9opAqSCat0nSy
j+h8P5kmAIDh/CDwB7S09PEkhg+1Ru/YBAvDCLhop/BzrSzZB7xOiyCONN7vX9on2xIt1HAZOdAO
aNnFtttwTI/yYQdM/ALPIA0PR6q54vb33/LZBgEuCymlys6HvmShDu2lApm5wg/DRLd+mZm9V3RJ
UWpvw0J9lIxevsgi2oRRxOY3NofpGcVd43nMUCGuVBGN574fjV4X+YgpSBkGG+rO05E3/dlYwL0j
+qcLB/nL4iGbKC/KWpPmnYYwzW1mXDXbru2OzN3PvuUA1mUQDjLZJRpmCCZ77Gt72vmzpW6yiCpJ
pQTHtMWfzVr8Q9l0+DlA4RZa7jBTWr/363k3mVjYqpk2rCcqMlz7EZe8v9z/D93/BwfoD/PcfW6f
/+ctb6N2unzO3v75j+vn+vnlLf2fXZM+U3D+wN4//M3/sPfVP8CdvqOAUJO9K6OHt6b95z8URflD
Aet1EG9R0ngH7P+bva+Yf6Cww1MIAi1HK+Hdf9n7iv7HoV8KiT7brIZZlPV30PvvQr2/jm6aSzVU
kAS0i0NC8oOoSFhNe72OL2PoVKqf7ZNWvkwKzZ1Hc9cL6Wti5pcjJ7dai3Bl45xIz/FW8Y1uRa/0
Sz76jlSK7Q9jeP2vr/4RFKsfltlnT7RgJo16q9JzPjX7uJT3llQFnMslhQM7y1HWdWugA9bKr2FA
iKk9t2i7X1VwJeCSd69VrH6prFZ1Rm3eo+d41kwMphXJwiqsUXUqMWa2VnJsNe3WXKftRFliRsRg
FPGtCtXzVtGQAfiZvE+76EkT836ei/s5iy958i/T3AQr2g2HbU7Ba5vVEmlRq2g90gXw0rT5Tbf8
XZAVLl0D13JR3FNDuMe4/NLMEnMVQudbDXr8VVC6dCpJeRlq+YvSjQZGufLdpBfBquj5r641rmaq
Sr8f0HeV5CcDurwaEWPSy1ON/d6OcYvtK8vpyCE4QWhFnj0oKy6CeAeHbhcpq8jHy7qMn4rc3BVB
oq20MXD7hguFPpCa9YttFhhv1O5XWf+tMxXuc+N1G+uSS80vWFv5kO0GVAFuqwJgsWO19+oJ89Zh
7jsqzmPqQItIV6lm3JtKrqxQVVI4NHe//6nvOsjPfuphTv1wSBtjK/eJZPf7yR+uUxwe6zy+Qetx
wSBv2x5v3l7rUyfUffPRF8xfwtInLUpjr58BYepttR2MeB2VwV08wM+01ZfOauleapDOmUH6VRQq
vsWlyG/CKbjugupYY9F7jPzZoy9imaSwewr+crWv/QB71mGT6fuI8h0JPpdgAfsI/9aq10kAssW0
06fekL8YSevYWegm9eCWZpM6acL0VaoKIgSTFmWAcm5DVLbN4jYYh7vfj/LiNP/vnrFkOIcopvFc
COt9hy+DEuUHg0Uv6clp9B18bCq0tc70sYr7VMR3c81tAz9mma4lw6mL8jxjqZAYPpYC+HjW/fU4
i8gMgkmPR2lW7y3RrTqSSXrHyjpmZbPodP/r4w8H+Q9zCoG6AYCnhtcKgKNKKxLN00DVAgqD3qs2
6sO8dUKZMgL9NRvsT4JVGJKDT9XsLsiAfcRyeOUH7VnXoI4L0mQjdNJaZho9gSu4U9RmW8Tm2+/f
zcfY/6+HFR8f1iSJO06UcvZjnrpa8GZnNffZfKXj54ux3pEtZcEk/etrFuEidJAmQrJY7ZVi2KlG
sTKqjPEJNj2lGk0pXLMusURoV7Z+zE/l3WL9swWyOKn8PGjyMc2r/WDPaEOtszhBfG1rYQqGxfiO
DNZ3URxID0nQoeaLt7Ghr0dVml2pbsE+RG28onbbrtJA/hpXFHmauv/TLgb2MgulEyrwY2zGd6L4
Z8+6OMMMfZIMf7LKfTv0WCcDmlKp53BOdTOlJaRaERRyI7AfVLVZh/o8OpaWPdYqCVkr0HFubgJv
ktuvWSe5fhBctsrgZrbvDvReJyFAjTF6qSL1lornvCLmkF2Ell6TyUcaf3+xG5GO+TiPZqupuIOI
aj9HDQgwLXcbEkqqMO7lWX3U8eWu1G6TaYnTB7WLsdca7NOq0zEptJuLCQkSCdAb7KVW2JTfDoV8
ljUmUsB462e0WogAldjvZ/y7gPvnsaYp9+Oj5rmUTplvV/u4kTRH6lTrHBkCwJYk6nGRmQ0vmIhQ
wrGbVv2AZiVQktvCKOUrXUEUkqUWYJFejgB5AOzK1HKl+y1No34mDo33zRagzoM0xF/Q3j2AH/pm
gy5BuZhuOpyY5EYBeysi4USjjCurOZ1ZGawqCAn3Ij92aVAO6/ezH7k4HfwqaS1IGOX+oHY08ujM
MPx9ZiCbArCFPPsyqb/yus70Way1uj2DJ7fO01w6suDfW9A++/5F8i+H4NwBCiv3SZHKTjpPqK4z
gh4DNMp1SUhBMRRVU54pgL2GPxOhvZQ0bSAYM8nP26LecC2E8cKtOZ10lm33Oma0clCRoYbZxIGj
ZQoYlhKF8ooKY+aWc3tTlom2HQPHzHC9KOuzLO3PtEPjMAXZwc1DS/eo1dtrLJzPLfpoNoh9t9jv
PmNIYRGa9RRNMmTBikQ0Jcvzw2ylO0GeacWhRFNpJd/SATQgFqm/6ZTQgTj5dPchLwfgfNnn7UOS
mo+hSJ56NnGsP4rzLBDbMgy8cTjIdkLtyN3zvW39swFeHGKm3AxocdRuL48EtE1Q3Te9Rs8pGd1V
J0gz0OvYrkWNRkPqWrFKh1z1DDZFl5M4WWMHCKI30Z5xGiQ8R/C/Dn1ofrDD9vUw0gk9Egj/fsUt
eiD+s/tDu/u44vqihXMjun7va+Fl3V8AAaWAeK0JAFOYx660Tt/rg6m6o0nhhriAShhKUOg5NgFD
E6SbEeVrEc7f47y+SsanOUgvTMnaVNhNlFa1LUfEHKjaGlPb1rPYpFrAb4XMiW41TQy3rui9Kb75
FnIAocKkMutbKvJnAA03Rp85k48fgHqTGufsvStJOs/611E11wGC6ihMvd+Pwy/f2eKw9WlEjsKh
r/c6yjtqDlF6n+SJ6bbkyneKVZvUpbnWF9CinMKw8DFjo5Zm/EYVfX4mExxstXiuUNvBcGtkQPSi
AheoqH22ElqobZsJgcqRhz0czZ9NsMWRDU5SkYH6tXuK6DqSdmBSu8iIpws/D31iZeuKcj31u8MC
lAUZcA1dghPYxTk9q8Ftk9Oatwr1MLq2ori7GzILueKs1RfoF5F85kV7EC9JNJsksWc0R+KZ98zo
Z4+9OPWnMSgiCSHzvtHl1p01OJNJmxhb/J2UNaLt2RNh2Xq4Vg4oqovB7TOQm6SLyCgH1TmdEbdm
5V+V3bRFNxU6pU7MjPAs9PAm1JyeOvUqIgWHHCZuUQmb6RrfJ3mlqrFBSTFDn5KYo9Mo0VNnB9dY
wQSOGuBMkEtJshVqpZJSRY6UhvxBpaAOiiCWr8qWLpZ6im91n6DvEDX6TVq4YdJs+yl9oiJ2HUHH
KTUkBayiXeUHl5aEP5ZvIqowEUp6gZAR6Rhas/OnJGEdHaJ6OR83DeLqNmkJqs0i8HogDY6apoNn
DtYxkMkvgl6asj4ucaVKjI7La7nHfIzxokd91TQDtdYh80enb5MA+lWVOGbRvY2aWiOfLQHQjU3p
2Xk3eAUIOa8qlEel0ffJLG76WJyLOay4nQj9alT7cy3PnSkXx6zNfnEr+SnVVQxlrplxme6TxHoM
+/Zbe+gk0uUBhY0aXkN8esSW8zFTw6sxbdoNbFV2SkNCy5djJAQ37hpY7fMUR7e/X3K/fKJFZCLY
csPRzMlkVEp0pUwxtrdRr7Z3vsi3oWQMX3TVxoMah3EvVDTFjeJ82KaVtK+1IjQ3bDConGZyRheB
P0ebuvODI+vqF3kfuGYfX7AKQKJtWrncByGKapmWgJUummAjUkQRBFGABCmcm5Jx1QLjpDugRQ9M
b6uHzQDKqnTUrsKukNfS0KnkE5AnlEzEIyfML+4XONR9fDplziOr7JR+n2vJTp0VbE4CV5asC9Mq
dgZL/SAgA5PhZEp4c+Lb0j9+Z6Zm+BCk07D3I2XTJv5GzrBwIy+LH6GFplveNLbtVjqcv5G2pNh/
aOCaqBF6htKm93MW87UVtkfY3u/wo082vmUJj5euD5WijHu0iw8CozdHtP20KpLx2o+RGScNeRRg
y2+AXM9QcO1EWNzRRYnoWJt1Dx5n7KFYfCkicIhSHT8blnSkTPHeI/3Zs/188MllJ43dvguN8JDD
Cb75xMzflUmx93VfNFs1qBSEoWIdRf1ZQjYsbZpvsl6cozLvnZ7awLa3+nJNxiDaE10ONy1Ony5y
gVsdpehsxE9YEPpgWScvr9oj9kG/OrGtxSHopxLqgdbq9krVP+j0LHkNnS5jK9FXWWdPStJ+owGr
dTS8iDWtfTbZn9EU+yE5hfCS9qqLJgqgfHamWAcz851BUJ2wit6CnKj2yEw8XLI+G97FmWeU0hxK
g97tVUzrUMjFF0o1Qg2W81dRYXwmiuCKqAy9z1ydo1Q8V8AErVAG8GQZj8cOez9bHFiV/2jWBGfd
4Eql2m7en+9vJfzvi4z//O/h77wU5VRHEBTfHV//+qeL6KUumuJ7u/y3PvwlfGL//cWH/PqHf/De
c+033Vs93b41XfqvLwjeisO/+f/6h//O2N9PJRn7l6LL28OnkdzOP+TrDwfdr+11r58TenWff/4r
/0rxm+Yf4PNAkaCPgBSCP9V/7HUNnHItDU4XTfLUY7HT/a+9rjD/oDHZAPVKcYBy0yGaboquDf/5
D1X8cSjJcfumDMif80cLN93fueseovKfZpMKS/vjvqbEM+qbGb54AdzOSe0Qod6crn8Yh+t/fcyP
2fpfffhiozYM0O6Jz4crUvYFW3rktfW/ptkvHeN+9dGL/bgtcIiL7Uz30AV2K9p8JECp89/Tzvz7
DsOoHL71h6xe4ivRUHQFlnPGeFVq9hk6vWNOXb968sX2OE2wqUAAgM3rpW/ZqDuBDIXqtAFf7GDh
EDeJ31F4KFTtLh2T52boTnyXi20HcXKFUDIz6D6JZLSWiP8himcnPvgiohR9Iw0aqiTPL2mVDMxi
l02y4Z40Kktspyh1c+oLX/dwlA2codO/V4BynNM+fBHG2fYwdAknhxdg9ePMmTS6XS6dNuhL1oKp
1h0FK1/z7K6QbvpWtg4dT+BrT3v2xfpsgtDosTrRPT3rnny6io1SPJz20Yv1WdC01WQlH21mU3wo
nZxn2t9zoPvv6lz69SA5zdNZ5QpRlgERsMolra7bt9MefLE8/bgbMW+gUweS32vM1SzKquvTPnqx
Opkl2Jkc9qxgqjwE2u7Q+EcCwsOwfrKNa4vViWzYaFQY6HTOtNKqFeF8FURBfcb2eyTp+4tta2ln
FopQgqEV6Z5K250pS2fB8HrSsIhlNlmr7XmQQ53GbWNf6/1zGfw7GPm7p4RYLE40bRUchIBEYCYP
O3o/krNO+Xt2k/+dhktvJQPUv59ikO31Qjs35mwLxtg7bUgWC3MeBl0uDusejrwHtWyfwFY97aMX
C1Ohh0gm/8n9WzKsfWBKzXeoj/HDaZ9+mD0/HJyIe3q5jPl01Z8eta6+JNN94pgsFqZqZB1NQ9Hk
SbL6OuMVs9Il5UiC9ReTWyxWZphAmB27YPIGa5zWel/ariq0v4eP/muiLBZnbpUG7QzN6KW6ce3b
Oo4C1f1p4704N6W8nWlWHDUPxPzDoGuvEe0H7kmfvfR/SRGHBl3UjR7dZmeQDi7xNDgiR//FeC85
gNlsdBKUjAmtVipWfhtfpoP9etpjLyLaSWR2X+CQ4uVcR1ZW32900T2f9tmLdQmIKqyMaEQpn2mN
U5n2dymbTxyTxcJs6qEoCy7xXi0Pb6XUfAnEt9Oe+vAWfliUmTYqsx0z2rWSXXZFdynDpj4thHgv
Ef7w2djfaiU+NqNHDSo7y+kdue/UIjgtyl+CVI16ktSkLEdvENZLqmt3WWofOTF/NQUXi7Km+21K
hm7yVGOihSeEWeyH1mlB4XuG4YdRgWYTCaUvRs/vho3SqCTIR/ekl3m4K/74MhN/tKTOLidPUMMQ
FrYlfnja7F6StjGmmKuaTk2vN6mGRnp0HgK1OPG5F8syDmqAQGUN0S5KYDGnZzj1nHYyvGdYfxjt
AKZ0ah1mSUK117VRGVBx0OvTZvgSjepbpd/4zETPCnp11YXQguO4P21pvkNwf3h0kCyZlVRMlL6T
dlEuvgbUGU6bKIvzMpCSXpOwyfESTUZnlY+hQ1/uaaHsshGDJrO8kkTLkVa2X+l/00EtyEcc8X6x
MpeiwxRvi1oz2VKKmupubgoXp7QTD7X3nPIPA14VpqxUNDZ6xlTetkH4tUuM0wZ8qaSLFYqZIePs
CYLZW6mJ+sc4rU/brpba6EqIBChFNnmhn9/ro3E7h+lpm5W8WJljXJgNILHDOZ9keONYb5p+2qtc
asG0HLx706Qj1Sexz2hkRKt+f9L0XiruQwEYvVOT0QN6DdKjzO7DZD7xsw8z84dJEiR6KSkRI1JY
EQyAVnHStMhOu9MvqZFEgpql26A9u9r8Ho8gF3DUyU/88EUgO7RgDAKU8J5Qe/QXwPiqfLo5bcQX
J2aoVuFQyYx4qLQXgk5BvYlOi7/lRRhrd7JIQytmCs7S2zjYL5o8n7JwyK4uzsuw0Bs6nZvJw41U
xgVNRcchHSvifbpV8eHL+yVQq1bn9uDhB3qb2GRQ0NgdqaP86rMXy7JOERtFCkcD/PFqPeoGWrrs
qAPMrz59EcliolzHls8Ub0PZ9gKgsHAk8uiU44FxWcSyZhJLooyr2RuAvD2lSms/wzUadidMRD59
sTxjY1QyPNVHby7+L2fn1hs3Dm3pPzQCqBtJvapK5bsdO47T6RchSXckipJIibpRv35WBQczMRO3
cYgG+qGRZlgUNy+ba68v/URo88Qmn/BBy86eCdMJIOaqFFnlYDqJVcT5GAPl4tdtJzbN2A4EbzJ7
EenksbfiCMeBd+4O56/2W/oH/XZCE/iVhQoCayAyi0IvpCDT+g0Ys2MoxNGv906IQgaNN8VZ7cU2
1KcwrU4oNfXZgOAv6YQoTcsMCBn0vopQbR3o+dOKjIpXt88VF6+W8i2qGPiTME2adVAkcgcTMA3+
9WvcCVFJRkulGncIGqaXZlz/Hv53iI//SRlgSJzwLBnInUsUYx1f239amKnhLvse0+eN0P9JKf1l
d6vBixmbbd8K0qkvKio/kPqb33g4gWl32P9me4mtrZk+mKb/XO//u1K0/z8gTmS2BIzMfsd6ZSo8
EW+ZSY9gR/nkxDDaTmTGe9xaFJXtxS7sR+AzP8KswOdQiKadyGT1wBemA7xT6+4SfoUfTaL9Fivu
RmSnKceKEhXDFOCEVdK1iHz7zZyYPPv8lUB622IYomtSkufMeh3Bz+7gr0Oy3qcwGwEPKNJ9+YxD
8zWdEr+VxPVdhvqUrzDpwIfs2Memol93xTxXKeaEJBXIszFBt2LEs36eUNh9ijr55BU5zNkwoRZI
pCQ6ggHmdrNx8rhns0/iHsPtBqUYtSAJZmAX6+cABMmimuHg6tdvJywbcFXgWBLZwipxB++BS5ja
Pvk17QQlneByA09ZW4R99JdIto8Qwb8nC39jCXS50QJ1ozJKETpbBEwxRf6R8fmzX7+dsFyIgSzP
WlwehP3e6v0LD0DL8Grbhe/AvlwYcDeBd7XyQVXdAnxK9+zXthOWLbAtfVSCw8JAqejL5VLH9Tsr
1Xk//MPxhDr7JOWy3zXdcTxp2vibWOBkN4aXqKgD0Do5oMbWM4xcE5VotG1gFDKdLG6/rNF8bKfy
H7/hcSK0nCKYdO2YjgQXb7oln3bK//Jr+jxLf9mQoe7eLAO4qIB85klu/SFQmWfTTnxWdF5QPYps
YUXmhwqGWCiR8Wzaic8mEdYYgV5rWJ8eVIrSg1j5pMXOPJPXIzJOzJhaNoA0N7BsBNV9u+pVYN85
LZ/H9U/T0YlQlM8svGUjVsTATl8glzN3XSnMO5P9jdZTZ+fcLAcIo8KFs6fh92pqUI+w0K9eM+Vn
VewvMyXp0lVP55Oy7rpHWNE3OciMfuuWqwTakoxtNMNzJvKcACrLYckJPO38Ou5sngZ6Q1S84vGO
LewugpC/imO//S11AjM+E63rHmOytnDCW+BlMhr57NdtJzLXMzR6zmocaNuPPR++dlP2xa9lJzCx
35vyTJguprXnF93cNzclnfZ3xuT82/8ww1MnNqNk7UmM6oZiEjUMCqq63R7OZOgnU2d1ffT6Ce67
fXMuw15S/ISUDzfa8s+h5hd+TTt7Ua3jEQs5IO2TDb8GY3Df2MgvreJa7MBIv2cTx2NsOYRwXyXq
O+yc/ZbE1FlYJkI7VEkgKx6R6aIJ+Qme6++sKm98UVfD1NeA5O0KOz83jbpKYXK0oF6c0aD0WxRd
XwvUzVOYgzVIMCv5sY6CT7vl/3h9zd9UTEzCY73u8WTVz+lVEi8V/DYBBPJr3Vla4HmcVLpFZryt
zb+ZSFEEtMNj0q9xZ3FJYDselDA9xK6vh7zc+08VBLd+bTuLi2l4bFt7nokiewQ95aKELZNnv53l
ZQuqXlmKRRF2wR1M5Ol3mDS+Z4x17uAfVpfEXV0agI94io7DgrY+VFtz6kCY8Oy5s/XDm02FlUXa
HRV3qAmEFGgAE92zcSdA6yCbgBvBXOlRenswHXwr4WDhNxFdPZAx4QQreET/SuxlBe5HNy4fvKbK
T/OGX/b9FaaytmP4nBGB72s2Xy+yefFr2pnhtF0iqPBx1IKzVX1IKXjVe1T7Jd9jZ4pPMgaACk/W
BaypH1BScj+mnuuVQ2z6P4CMwMu9x2gPtPkGvj18pdNHvyFx5jeUdFxkA3qt6/Jiw8dseXDl17Qz
u0PZo/6erVsRWqih7XwDhYPfAu5aBlG6bKzpQ8ztZD8BeXA/N9k7m88bAe8qgVRpxMxtD+/wIIbL
sYgBp/jf+V/+v8SeKwUKRgVRpEgt8soLCFjlR4NKFa/B/ll//0vUlKAFAnWKU0QJ4ewleFT1FZ/X
g1/jzraj4Lo96SzDIpgGF9pml0NQFX5NOyE5aAUH6BpL4Jps+n5ZRXTVDpvfUuKSDes9bsIEItdi
tvCENR1s8fte+cW7qwbCBSIYasZxzB/COzL2N6UaPQfFCcqtxmvvMMY4AMUoWIZ+/gfrPW8nP00l
fpkoHKiIZhowB/Wa3k/C3GQQNPz3t/xzURGcV50tB6C4msJjB2gbKqsdpe0/7T9DkV0Du20+LjBT
u2P7BlAAQGLwrFvvgPTeP9dJtN6gnMcMedqC+XdatjiZLzYYLN+t0Woe4B8I799xIuUVkuP1o11J
oN6phHoj3n+WBf4yHmqaDIywz2PN4s9JVN4Ay3P53+PxVtNO2EQlsOhQui1FE7Yv0QhvegmmhF/b
TtzYWsNcNe6WYs++6YE+TrvnPdCV6awh3ncn2NMVtgsLYddjxBvPAXFOai0Mo2YZbrpgvbzVQ4wM
MPXb2l2RTrCIHq7KyPyuAe2O0QA0kmTv+fy89SGdnaxmwB4ps+vibKJ9SEre5iia8SrAgSemEzUo
nK9QxIxRGUjXnfYS9Z1cRu8c1M5z7Q/nV1eoE7UlCcsOX3ODgvspU8tnPtmDhAUASCyZ38OjK9gx
rBwUpIu62NdJkGItp+weCcQx9VsPXR1gBsdUDX7gXtC1vG3T5brK3sMjn+PlD+Pj6gCh8tAD6GEI
/8A0L2OAIwsIThxO4BHMD/3676qOSqCFehMNGkUckz0uKwgHsAPyUhuGcNbDT/t1Bcsak8h01IUp
pchbNl2oVjx7LTOu8sii7jqMJHpO5uBCkujUN4Nf3pOcg+2XbsMpPhTbgDL5PWsB4DTXYCT65T1c
2VEXVAJ1+xkW3taAZsnGc4noBlmt36A423M5poFCxxMIDRm8fZHJPnRB9J7jwBuLDXEWm0FUFAgM
aLpju36OUJRbj6Hnc7irPdrlDr8qZFaLnYywlod94E4Sr+8Jx/XX39NWOuU9l6hUkjNc5GphDu2W
ejbuJMnOqDk7jT3cAVJQ6Sax342p8rqncNc7t2LJtsDxKi0ASP9ulv4KnDavUzl3ncIBQx/gwYAi
9CoIDJxqzJrD1dmrkDDkvymPurhFETlaFxHwP7a5FvH6zrbx50nIXdmRgu84a2a4MaCA83NN6S3f
vApl0WvnEBDCEXlLYOdb1NkMH5Uq+7eEk4LXSstdv+AG1Wywm0G/yVxdsYndLbFfXHJXdwTMiZGx
RNlmPEZBMYDcUbOOH32WFO66jCTApMzdomlh9p1fEhF9XBP7nj3PGx/T1RzJPdogy2jQuNYv8xJ+
3vvF60THXcnRMkSNXjVEZPsqnuFTD5scv7cO7vpyCAEP5FhgntC+EzBUTE5J2volx7irOUp2RqPO
oHYLNcT7IQY0MVJ09PuYrugo3SuQDUqGSViRe94TcE+J3/x2vTBWbA5pOsDJbUMa62oapwTK1Dry
W2VdI3h8TLIkFTq+lcsLcuSf9Ug/eU1wV3ZUL6mFzXeEpldAepkaD2JkXvsxd3VHnLd6s0DIFULp
G2KHm3ZgnuPtnM1Xy5vGNCsK2FkIh6FRPk5tFHrd4birO6rk1s6LwpjIPbgRbDG5TojXtRZm7a93
4xqElXab0XEAxOSRIHdtVeBVBw4nePa6cSYqkH7EloKfAuwmLJHTTnmlbAC+eN30NKe0q8QC551V
3ZZ7AICgn4CZu7qjOgCmG1BtVIMiOi/OC0oVWj/tG3eVRxP47qZOMCTpOr6UM7mIxs4rRYs0xOsh
oXDsskm8pgXKc8501sO2wH7KKyyZc5RlM4nkumBMuIVQt2vIy1J3+i+/xp2TbLkaXrcM33KESxIc
elqSj/o9B5s3NjXmRCYPg37ZJIrug4HfdTZ7Xv2cCM7gntcDTlCAp7puoUU3q4umER8E5yevIaFO
WAaCkQAq67NVAJB4OSAZGcpNVX3t17wTmFVVz1NznuI2AUlvI20B5rtXgSKGxQnNLQiZURZ9T4KX
aOrhfx4AN+bX8fT1kIcQ0IupRcLAlsnXTSK9vHSZn4ae0/MU+uWmmfKJrNl5qszBuj8LkdILQgCX
8+u6G54RxjkN4NAAi6r7OGnvdr8HFE6d4Aw36DEQRLQIxvl6t+tlOWm/c5srOjJgyRhQ9miRtNHd
ElUFdGme4+EEJsErm+Dn3A9LqLqMYhAVYbnpdy9xBUdqiyYQympaAB58U87NM6htfkPi6o26qhch
mwTO9/DujaW0eSMrc/CaJK7gKDwXPpY9jihMwL4uM9WVBcfcb8RTJzAXxbYg0hjxnsJWvlOb+AYI
XuZ3unI1R7UasYwnMH3RGhxdWON1H/D2Vnp+UCc2NciKdUUw6mFj01OJdOXDLFX6zW/Yndgs5yVZ
ZygCYBkQRwfDJSjY1vjlDVzhUWm3ejPwfYMBa/kdBq9z3q2753xxtk4d4Z1KVLiygQABVAKRPcoK
0/dubedV9fekJ3e1O1sSMDyjYEHskri+20VTodi3i2Mwfumi/U5yropn0ABJKYGKU1nW9zWQlBMx
Xk9v3NXvUNA5sFmcV4ExDQ/dCMLtSu17BrHnqfeH0XElPFGkkLvWmJJtjeOhLIf2MG974ncCSJxg
1T0an0JYS8oRWIOJPm89++I12xNnE5VdxeyYYljihSb3Ne30yyTX+qNf606kNiizylqJKRnz9MvS
7xe6N175WlCAXm/QTdDi0NLDJgze2urQiginRQ00rF/HnW2UbZpVmOe0QPHsdignCVgL3T3H3AnU
UbXLtKEmvJjLGVjmaIMElu+13+roGhEFYw9EUYD0St2Aws2nS5r6KbK4q2hsVxGsPy1O03NWJYQf
L172Q78XD0D+Xn/RdatGk2nkVClN4CoMn3/UGpZ+H9QVHyXtXsq+wkE0qxJwjqPwa6v83hG5qz5q
NlrvdMOdvLTLTQhvNpD7/A7nsROedZDO/zNVsu60LfEPsixPXlPc1R61WwaqdIReS1p2Jwb+bs/h
2uzXuBOdQxXrJW1jXG0nMN8EpJhhon78d9tv7ESuGVEa2K6DpBkeSltdv+i9L2+xO4mTWhYvfxKw
Bp0I3UACprzH2JgExfORZNN1Nk6j36nRVSJx4CVF3xOM/FzeS9i+bZT7nS9cJVI9yCgOdjQN4B/q
3vi3plu85JjcFSKFDDI4wTAmqSF3CxJ9rNTS7+jiKpFIomU/M7xKBMbK6xXA7RPMeb38T0IeOdtn
DScOYGgwKG3AX7YeiZCMMC+DHzTuRGhfpV2K0h08qLS2vVIRVKS4yxi/qeKqkbKmTLrovLRkIv5a
yXVECWM0eDbuBOma1FyJCY2DCX4UU3zD5XvSsjdi1DUmAtm3qmDNmhSVjGOW90lkvm99AI/deJpC
z0Xd1SUBTDKUAJgnxVo1ze3YB8sBkCwvgxh8WedSqlQDN/8Ik3KLrT3MC12PVZS+c9J9Y4BceYJi
TJJuxAK5Bkv/ZOvvDCzX1tDknfbfOJC6GoWWaaTly3Pnq/kj1cMVqNd+xxdX/ZQkZdBVyzm3qGFd
r4boquGZ8ds4XK+isQpLO4VVWky6v8vUflnH/PG/9423hsSJVMilO71R9Fv0gJWYYRpy5AH9cueu
AmpQkDraHrncEoK1ouvJdR/sfqIw/pNr80syqgmHaVoVPuas1N0U9g+0zfxKPX/DX4PwC65oEsAO
LhP3NKkumZfRXMhdn6K9NTuZyHlR58nTnHZ3vGfSc5o4sRmFFTdJgjTxVmuWN/PwebNgUnlNFFf/
tAEyjVJ9DMmy2o/1VF9lQJp6tu0cctMk0IMN0HGz7WcO48dASb/57SqGwhC0wXTFasj66KyN3U8B
bAT9dmhXMBQngOUsoNMWnMN0ipKgmLXZPQfFicywHjZe9pgpY1k/Lt38oOvwk9+3dG6guDknKh0R
lxAjPFlCTNGg2Ob4342/sYi7miEpO8gRIFhBkjj6XEZ1jlq4i27c/fbn37HCSb2MIwxCaT1ZeC70
05OOV+l3VHQ1Q9MwLLqc8EUn4CiOS5VBsFVHnV+6xVUNBZT0kpyHppPDUxrHV5T4PVgwVzQU9GYd
AF3F8VnqMm/q9EO1ZNxrKjLXsSircIAWK27PAMZcN337AuqK10v5b7ztYINmWWb4nHMHmp3YV33Y
APD876n4580NOJbXl+ceYM4xHHGW02twHCZ1AziM16dkrmSIBgq3OYajSqz2Po8N6KdNav/167cT
ny2QPSQDzbuIMnlXDX/1SfzRr2XndCspWfbmfIfjYjoyle6QOa5+injmaoYIjwNwoxE8Ogzuuv5l
S/SzX7edqyfWWEIZi9FyRr81I/t33dk3v6adTXMJ22QdYUhaoMwry2NAkIrFz6IsZK5gqAU+NK5U
cj6Lsye8Qp2MGP1q3pirGJqXhdbKRFgIAaGFtkdGOcS9fmHpaoZqcO83OmNUqpQckn566GfqtYAz
VzE0RWKsIhsmILKASyWn8dFsk1dmCPWErwOe1PUY8xjjDTIniFk6zm2s3kNwvrGauJKhhM8SWJHz
ziOH8bGRcfvM7VT6Nu+EZrBIgNU1xqXpQH6U0V2X+SXimasZGpdq7kJoH7CeWBXmAZAGN3yFbNBv
f3B1QyYDsqlNSFIAMnyfmPqY1dxvnXX9isIx2SWPRzzJzYHK1V5/r2P74hX6rmxoTzO8p8YYcQC8
7hdCyQ0PFfWbiq5uaBlCkpENHZ8puwcN6CPMxwu/fjvihPQM/RtnCJsBTVtIDnTifNWwrXmv/OiN
ie5Kh1Jqq5SWkH4xs7yAOVzjBbrznCuueGinkE53NdSIW8mLIa7uy9XPto250iEYvwZ9MuBtWA9L
dE3nkhzCpHuPFvzncy12m9dryxQAjb3qETrBqE7AIdfxv1UklMizqa49v2z0+u+o5xGGTmCCoJ5+
BYOerfkSMHXwmzbOJkpqu+OuCRUEaYfkTgXwJEbBjF+5J3NlRIpb+IzMGB6kz26sjL9lQ9f79dzV
EZmQNkIYvIAO6cgPRPKrsVHL0WtYXCURwftnl7U43FpDj0tdNodE0vfAW2+EkmtilAKnwWtyrnCQ
odB5YwTqqeZq9VsdXSVRZ8zSDdEA5MMsTqTqPu67XykSaFKvp6JewmCFmw6eEksu80p0Ki+tn78q
bsivG5ddW4FriZfEILPTgbdg6RoufL+oE6l0I9uyMoAwKKsO2Zg9EOr3YA5t8+uOhwPSw1KGSJfR
tsoxMf9Z3yMUvjVVnPDshlXKaoU8pGuyId/bRhZtFfg9gOK8/LrjtqJDtkFtWdTJWucxETfBNPsZ
XjBXTNS3ktkqJLQA97W/T/pqLkZajX7R7+qJQLOf43QL0Xo0jTkBglsN45NX8Ltyor3fgPecoFBc
Ogsu4j7xXGxi9DsDuHqiIa3jJu7OR/Txe9Rkf7Xciz0SMldLNGw9rYbhrEq25deW1gaps9rPjIq5
IDPcPbthVy1yZtUOoSwTdrwN6JZ98htzJzwzHXRyxPsQyhshZiFTeglXIO13FHW1RJqC79aXw/kJ
Ib6AYWkxv1sB+kaAuiZApeY9QKrnS+iclnd7N33jcSn9bkWukmjC4UKGM86i8TwEBVHzD6Om3Uv9
wH5TEC2mmspRIskyZ6Jo6NBAvZH5ObswV0QkAZIcM47W+84cZZPYfFWe5dnsNw3RVCuLf5B62sMp
b8L4S1wvXmoZqChfr4lKzTID1hkfdCI3coi+8kp6jrize4ZAAmXpOY8YluWHc9M0XU9e4eOCzLIq
68k0YCWftuzIdXNXJdor+8lc+VAb9zRIV46reblMhw1Hoawlg98y7hoAKdPNwz6gzqaXzYeyH+7W
9+5x50H9XWfGXI5ZVZmM7s2Ok7mISQE8XfptNgGyOXu9Zs9+o+7un6okQYArVgHJw1VpYpkL5EG9
2nYVRAFZOy27Gl+0ltNjKwEnhhyqP/536+dHlD+Mjqsg6rshjcsel/O23JrbXo/lczouEFii0CJo
86yN2G2LQf2xaRp7JqdcZdHUlUszLBWu1qa73c85mBIuZ++s8dkbv8iJ25HGYLQJbKsoHibP3Zh2
UdFkfERN6AZftmJYtzTI+3E36lCWLIHhYRwYv4ngio+U7TIjeACgMFSCB0BWX4Ypjd/5Vskbv+z8
33950yQCJcVLh2+lI/pZjZM8hGHpZ/3MXPOjeB7bJKvKuNjMKsEAT6Jjm83ML7xdARIe1gNhLSZx
2pCHRO/RJbVD4rcwudIjuDNvZTah64MdrxYNvWcZ+m28ru5o2/qkD8Lm/OKDBBOm6/oIvXD7jqHD
G8HnSo8oMLyZbgwvNhQ29IXgIf9EpMKT7zIJIDmxZZLhxPrW4t1j7vjot7W5uiRi1AZWJFI42Zyk
gIUkQXZbhr0hfhP1N20S3iMB8kAU0GbRea/DNQ9C6bceutKkPQNFnpUtK2LdRc9LMjcPYhmbxm+m
uuKkWJBKBgKTidH6YCq+50aHnk9lrjYp0lO0VhUGpl3X5mjr+FpXtWc2wXVKojTIWm7ReJg1w4kE
3ddpt366Ieaqk3DHCsYlOC9sNS8v2v7FxKr3Ow65mqQFshJdW2wHZWYeley6h1CS0EuDx1xJkjkv
7qJqgTEloNmvlP99rsP5783zjaOFq0jaVGhbSTLo++ph/gYQUUNyHMyH+Djp1n7877/kjVXflSUZ
qWtJAoyODLYXHKCnPOxDvwuuq0siBmVEdsGyTOgoD52AMLlvU8/Z7gqTKOkytRksnjSNq1zBQfI0
Rl3zzuC/NS7nj/LLbrjFnaATEFY4uazfolLewiXdb/1yrYLgKBUHHPYJxbKFB7gv36sq8bv0u0IZ
FuLNWcUYk30nSA6LKoIVkfErUWKuQ9CUGMVUi9xWu8drznEzD60XrTdkrlZG7YR0pIFWJpjMM/wM
HxQLxDtntje+pSuV6UCLH4e5O6eHZYBaUF6Icn4vYfFTUPaHM67rrrOLaWrEkkD90I28u5wrsrI8
yOogueha037oSdnZXGVYQQ+8FuxTAAXpcgxTOCHkQyfr+ThDBHf+/0FQOq26jN7zMAjDn4vFH3rn
yuCqjO+kWvDkgRokXt5WhpopF7yJgnye5orlYuzok6hmWR9CqlJ12at4U/oiWqZ52XNtd7jhQhjV
2BD/bUNVR5OE9ZWYmf1hRc+yHOppeayqbL5a1BTZU50Gcjpq20ONbIG4n2GzPsMuLl2DHh47s2B5
SXX3ovaG8iJbxdYdm30p5SGa+/JbuljdH4WU66eNaFndQX7I5rzkQz0crF3mp9UuO/sRya6sYYDV
yPG6V936YIH1S+6bWnJ6CzOuvbrdU0AZbmTQ1xUwtvvYv+D1ka03dm2U6vI1TKdyz/k46g0gdAIg
INumDraRAEDx7QS09i6hj1UhBIRxW06XwLRKcaFWJMA+GxvZ7MJa3kaH0Yxl9Qkcx+FDp3Dxe9h5
2ra5jGkvrjOSNOS+b8YwPmQa2ezbQNXd+iEdh36L8xq2OCkWsFBlSIq2oLV2h1a28XI7j9km/l7D
KNRXlZV0DlFERkfxGMSg7NzW0T7DdSmcCVOPczJXGs+2IWTaeTSvS/g4zqQ3VzjRVzzvNsUNiD+t
3U+gywK6fUzHsjVFUlcq/Xvqg3Vg+djMUWuPhjDDORzPpVlBPJg7mX1f9VCGP0BaGIfnmEH5dKvb
dO0fgoQF2c24Bln3MPN9wQfgiyznHNTmpU8PKNe3+7mTeMbrDgxVDfXz0sypeqialDfJIRmA3NJ5
N4VqugVLgPIXGY14eJqN3Mv6siEYZdSIiOrE671UOqdQeT1VcxquD1PXIQnB+nppDmu39uafTK3l
OBfT0MPbPx4HcwOlM59inK5TTgnKnbflY182eFeASVMbPrdlHUdHrSp+HI0mzTHYuxBfPU0IKH19
ouoD2ddmx/NMN90PLBruq0UkKu+rLvtSJlxX15SzETc9U1bjjh8UNC3ufkOiDpR358HRFwqjEB7j
cB3NcZKp+Ex2pcxFnHXBNTKSY4A0bd2Rwo46+RAOXXg18SUeDn2nmigPbTezk4oryfMsAU4650ML
RmaWpKXKl6VFbroF3uFLJ/rV5rziVZh3Ad6rpCHjBQck4wQLOfYFpd94s9Xjrg59PYn2mJTraPOQ
d/pi1Gv81zpSm+Ym1VpCqCz4egTruJovdJrE/4hpCUBCbehHNmZKgQrd7OUxZUmlLtWg8UqzjHuV
kyXNnmObmmOf0XU7Gdid1PdblQWnAGSH/gryQvNlGMLqWsx1/TWSIXolJewKD+1K1/hqykqhnnQA
hNehDuGpc9zbbsjyUHfZ+DhYLh9bhTr5fFzL8MNWSl4fTUMIP9KWNyC3depKZbt+LHWAy5pNg3I5
Tr15as1ALy0DYeu4xWwdT0HXW32axtCuBU7PqcxhtTH/O1Z9TO5ILVWdQ4EyNDdVN+MNTaFAbL3q
G6kOYxm0/WW8l70psOdacwdV8FXP1/HfcK8wOl3VHE2wVBXWmSG+kiqcXvo6wR/Hi8UwHRq8Ez3W
qMbneURs+mFbBiavwV9KoQWoGpOe4mTjH+UQyvkmMRqlQLXSqzzN8y6CW9U2s7kEb2a76VvgknOu
4cp0WKo4Wj9EcQOPw3jY21M32m0D+ZnY/ZPu+XbB8EZyK5K66Y9hjALjNEFS4zbbaUsOG7UK1ZJK
mtuWrrT/Ma5tz05VOrMtzyQfozxQvdgeh6zGW0gV7x3+naBiGS+AkodFuKalPNquX6AI2jKxP6m0
XuMjbIRRWUfmcX9KUiwZQExkWn6ZswlW2SDiLfFR9PV6V0LdiwduPm1tsdootgcuYAWVy5nK+UK0
Ldi2eRovbR6j0vsmjOv4tHTN+JJZsAxXO/LxcpBQ9F6P1trxw9r1usSbE0S+9FEr28x32IvK9M5M
mf1kMx2KU7Cj8Pqi4QE8Fw5yiIFFA6SG/qgYNagfz0hcohxQyOy6nWHOd9XDnVfKvKmGWB/nCS5Y
d9MiMgEsVEiaG8yo4a7mQqCsfe0qvL4C1VPYoQ7Xx/5MSXuI00bFh1nq8O+EwXkO6byugsX82Tfl
E9dsqNubuIL3yRE2mKQUcN2YwqNIOCkmVf1odDC9IGG/H1GMgoleZ9lwCBi87HA9SNhjizerz9So
5Xu2t9uQh83MskOZlemVFrGGB/+63SWGzE+iSTg9qBGWgFo28Y1ZlqXPk1V1N8jYVIcJZXSHULfk
KjF9drOpfSLHlVOQDDn+UPNFm1r/naB+94NUut6aPCk1VcdEYd4/QSBmkssx3kmfb8yQ+tS0MmsO
zdou6XGIZvolLDOKzHowbfsBUZ0EuYrmIXxBUM3lcctkMNxW7V7DQq/Z1UmaUiQXkFk1OsfUMzdt
YuCITvawuapjAIQPAZ+TIYf1HrtUdbNPB1hRjPUllxm7A0VumHMlgna7SOtGJNexWEI9H8ZttNOa
j8Sa+EHLmiWHtQew6JjJtnpsB02HozZEPFfRaNqclGs8HUzTTnk/AweWj5TK9T5oMjYfhMnklerb
rrvZGNvbi4nJwDxFUbjPB8hx8NwXVziCVNyK+MS5DtSlaBqGzM+cdDl8fv7pwqXvT2OaNuaYpVV4
LTfViAsOfs1QqJWIY0u5OcTJguOUkan6vIBuvOSTwR6Q27D90vIxuxGoCM/hhfuhkQNAtiJuIqz0
KKGRx3oLuTlFOHHkG4KxzGMbYpNeCG/ut7buckHkSsACXy4niTsEW0OWxyqMc/xN6jhm5cM2i7+s
BjY43tL4chMLRxZGU7x5xxP2sTlp4O4ZbNClP05k7tLrcq7T6rBs2sx30z6Wy4GaCkAlPdQBPcV6
QHlphRK/aM5xiKnWq5D0bDi0U9fIfIv2TZ40p9NwHy/1PB+mqYurS7VLeApvIqvZ9cRwHsmHQS/z
Dxu1aZYnewu034JD+Ho05crb4zBUETmIEGcH+K9vZPzM6zIwxyHk5XxUFUCd6NBmnpEn0+Kww3z6
Fod61OzHabn8s84c/jQqKYk4rBKz6YayIbtHRnYvL4IUh6uLVpnUPmfj2KaYy9FKDn012e7DUC/x
XzrV/5e6K+uOG7fSfyWn3+nBQoDEnEkeSNamUkml1ZJfeGRZBriB+/rr5yu7k9iVTjyttznJSbdj
qRYSBO6938bwjMxOiQpFxU4d+rCgLYCLszKJ2hYWbxvuwIVgzWPl0h2yIHMVcZ9ofauhfSJXhRKL
F6Ac0NvCUofhChSsu4JWKi4iM46xCqtc0Y+950wZZm+JzOzW6ZGyGdgEdWuoRFLwqxwMBRNmSQvd
zTC12fXAOsCgxoWJQyAXUPW2Qpks39fGp/eYzQ9eiH3TbjxG/et0mkkXpbJK2tuFNuMtPjf5zP0Y
poglTA+SHVmQhRLApNYfXpdh9tkKad6Y001FN85R6iWt9whxsWy2Enc/88LGo0p/7osOyahLApQ2
0JNV98IvpxSmzkaSlYNQ3CScnY7YtbZw1436puvnPTym+iZ0tWV1lPdwsgtR9JPLRNtpQPXb5nZf
wOfqI5xSfBKUVQ/vybrqJhiLetX0opidqAHJZBztth2wQW/bvLPlqm0yqOPwWQeFfPlUGJAjcfSu
el47+TX28Wy6K3tojPbLbNCrsmnOit00CcWixkNmUxRPdPEj2jHXDRcqa3ebjMzHfjMwA8vurpu7
LV0k2sAxRfrxI+45F3skiRfNW2VxhG6EdJf6JWOQF4VcUj0dZ2FmesMHpzcr2ATFfmRTUqyl69Gn
ktHuynCc/RGjdS/QLRQd9A8couIod+t4iZQt+35btVPKI99NrbNTBmy7GxSivA8RtJk0D36xVNUh
g9sbKq7BThh9mK5ZE7zylY0XFJhFYXj+kDJR9JepFZ56cnLhlk8DK4i8plM3+tsZKt77gQteYZ3l
1XU5NCLZNsj3ERHKapqFNfz+7WrqlWUhxA9EvXEObmEZJHQZQfube+fS8WTcXbgVYI9wyeu8whNT
lUtQp0KBweuBcuddYNUrXH8Y+DjXCYlj54hcKJQDaezgCcLNTo3MIafCfVrzmcwjoBOYnwVUdj2B
XsFt7t0ul1h00I1P5XNV9un4qmBCGb92WUyXL2rAym2/MoYHlZyyGvMGLSpSUOOwzxnpg9krJ75q
61NEXJKocd9nbZNG+YTTK8gajeZWJ13y4hZSPk0I8DpN5StNJOLiPTwBQIlGve4LnJlzxB38M0YI
QNaP0z52x7qcjxQJl2YO1cCzoYqwFxiLm9r7sERJ0TSVEUtbdC+dmRls+YBBqhVsftss4kk2tyFy
EBgJwMTRFXaFCS4hA5rtxyGD6BxDaEgTCy9C2Ui6MpBeDDJw4A/57D5RlnIPlUZJndA1eaKvBzpy
/YZttrbRqLCW1qavPX/ni6FC2oJQU6OelWlYe9sbTAhubelVedgKaTW6DN0jSDjn2Pw87KPxSlCq
EwWCV8eXA26rTPYLck/umJVJuqEDH+prp+WURQN2mPSiLOvxDgGoSGytbG/cmyrJBlSnmBWQt15w
l648AmnhFqSmYQkblNzDXTu3ZAjEUhT5xdyO8bAxLeWAuRb2FcyekQRjqacXAhHBnd/rHnIQp2ob
OJv23EZ52bvV3hvH5M3aOW6roGXwFkMJX2ZYhRQRh9l6zImX4lv68Ppvq6ui8sstHsL+yZA89gM+
9P6WycX/mhIP7aokuSfCGWBJu+JZ4uWHDnelSoOs7jGlDuauKPNgSUeOO9Ev4oj0a4je5sWdAoLb
G41t5w4REzU7StUxu+eA6zhqHxxvgc6taEDgzHsG6+EWhx6SLxVfsxqeqitVMZ69TlTbfgVf0dZF
vKGhCs8WCuywqhrgKp1DIC6ZRC6umUK83VEgMasMOcbQNlzQJOdRsnSt2S9TIlrsb7nhAcjSEIkn
6D+7HYcB/WHue50GSJUa/cvWnRv0UE7JkzZAqqz8KPLW/8Inh3TPhLbtdG08KPHWGOrCVJaVIsZX
mKxAEhjYaSaUCKK/wUvU4nLwHb/DPkRpj0sOFzn4CRd1mm2JHAsEpvd+KXkI7wr6SAkmT8EEq4m7
jHqYyiDSJUanOcnS3+G8gZzQBVlqh8l6KRFslnGFeQ4sGELi1E0CqgC2ORi9DBPaAFkRN6rjEjy2
vtB1vG+oXZBETr2YhWjx/NvR1MoLiBp9G1Z+mzxJmKLtujJuWKhZ4T/EvQ+2dF0pc1/rWn7Mei8T
ISVZ8gL513LnIyYCH3LEgY7Ox1XBYLg6yiFOPnmkz2nkjJnd4U3mI5+5s8LGmt1kOu0YiqVpLMI+
9tuN0FNHdkU6g0Htwk8hDqtMILAkHXzRrheUAXoNM+1K45zrkT41xtgyL5xmLM2dPhF/P1VZhTKH
AYlxv0KWq81dAXo9IBqKUwrzGvixhkmMQdtVprr8sp0FWaW9AxufBJejXjVNmvm3MMUlY+g5DLtu
jFPL9hHgcxFHTY/ivsYCcyhGaU7eBGLCFClcJlPAdBrTkUAk0ypT5RUT3vwwsqzf6twn877TpW1e
24nEOCyKrtMXztwWUEESP+FqCFJIao4T4TwPVVYXdeB63HGOvJ7NoePGJ6HuKm+3+JMT71o7wf+7
zGKdPBQa6XnH2E9chhqVDlPYJ1rfEI8hgUm1fXEl2oEjgCSPy/kwoane8Xqs93PM3D5E7wSXIRHj
IO3QkmVH67r+Z1rkeRJlHiqToBSJuuNIF70AFF7BxqofGlSZQzI9YkZjUUE7ELqitUnLbu80ngQw
24zzR1KO4y52moUHuYrTq2ooi6859bzaYg5BsVvEc74U+2JAw7cfGl+lQb/QfgrnbEKfL2zuwBxK
4J5t/DQfWhPARieJ7zyhK3/vpE5ykVdZPoaNm03OBYv7vsLV9Lo3hAhmOhB9Z7yALu5cb1yYTD33
/jQNIeq4+DphI7t0Y3XT9wbkURje+VOEbXM5tDyp2GUOkPsNQnrvBkYQ6nn20VxcWEPzeNvQnIgN
ceXcbxDz0nRBV4/JrYA88cbtYlMHTezNz5Atek/MjvYi67hdETusZ4NZi7CvI8cjEbhtOz4BP3AD
sGNQrQGtx85ZkiuN/vKaY/6N7KwWFIHVgPLp0dBl2tU4O2+goWmdXSEnjEhzGY83rmLLxdB6Ignm
WOUXutq8VssYdDOSziaXjJG36RSsJUJ5mgQbmuo7lmvzRH0srsRPLLhLrug3yI6ELK8BfbEKuyLD
rUgRQ3Q165xdSb3MLzGGfA+FiNvruVId3SpLHxWZg3lsvgo93C95TjFY7rS+SMUCzzMflM69qI3Z
4cY4QdUiZAU8mrGYo65txiLA5RcPsbNMQyRRPDdh7+QJuEKYsX3lCwzm8DRwzKCR5KhuFZrm60T1
/rXD06LFqTPrNqBYtnhO2zm/Sck4Deul4m62MsmMuetA3PoZKS6E4eTmHNP5wrmhyul2lJMO0S7x
aF9dscxv/jxUBAPIWdQ4Egr/q4UT2hdXDCl+VdZDFsbYd2PMPTCaxyTSsDumMaCGxG7sn2tmCxaM
lsPMIG+aLo5K5aVNwLSIJxSH83TZT1OShgLz+XuwYPgEJx7HajSl7fgJI8LKrgdZ+294sNhWyuXK
Ory4UinNDnxphiyQFe+va6n0Adu19zkrEEb+C9bFvwGbzq0B4OvctZVIQIv3BraDdnUOOVfv88Hx
zhNScoLRBsssGCNY4s6AcitnzvP7oOAzErhOqqQe0hN4SNNtOmA7omx8X9SNdx4UUQ9uUrYIDV5N
02n9VEgOT5beeZ8W4Vz3TXk5mxjH6Apem9TfJpIsF6wFEvo+3uO58Bts9RQDb1Aqx1HekviSqfTp
XRf9XPQ9zylGLWYB68ptg0XLoyPZ+1biueIb4BIEHxZrRev4czUWz7Txf0Xs++NVLs8l37318pgb
vLbQ8cfWX8LUe18EnzwXfCdtkot0AlprHPtJFMCx9PDpPRdbnodEcOyvHM4AMDSzSHIQo+QAQd/e
99pnxEDe1UahK4Qou2BvCwAWVdPpXQA2iFs/kxEAHUEQU5/kmZ7zGSFxXUR17r6LhAYLoJ9fHJ3N
VHABgSbcb9IoRQP9CAitfhcjQSr+86tzd8YAsT0twp7GlxSjioov731x9vOLG+ziY5GVIGP27ZWc
05BV7bvsY+R5UAS8IjF4lxBPud30iNEiEtTNx/etlDM6r98BK3Og5lnFzcyPSWbcYFx0/64NRZ7L
vgGLSrUYA5W9AyhnrJ2dl5r3OTDJc923GAlRklQw7uKYzQK7AHUBffW7rsu57nvQU+wtsO8C9U49
DjUwKQzo3vnaZ09nMcGZH5Nu0Esats29fpVb+q6zR57rvge51LHn42NjlrsebfpJZeXL+67I2aPZ
wD5TipOxnsf7JRx5Nm+Ttl2i97362aPpzyAW6Bj2jmmvWgSGNxFFKMUvTkwPj+C/8k7kuexbYI4D
y15oYfKxR+2oeYwg1YZMoF3wCrgwxlppVm0LSaffI7T+63X6b/1WHr+/evu3/8GfX8sKMwNkM539
8W/3ZYH//s/pd/7xMz//xt82b+XVS/HWnv/QT7+D1/39faOX7uWnPyByFyzZG4DB8+1bixTEb6+P
T3j6yf/rX/7l7dur3M/V219/ey17251eTSel/e33v9p9+etvJxXUf/348r//3enz//W3sGy7l7/c
Jq9YVd9f7u+/8/bSdn/9zfHZByFdBvsLyj2cHicK8/j2/a+8D0QxKSiXHjIgcLBYULvNX3+j9AN+
weOEoo1UcDPA3tqWaPPwaT64CmagCmxHhR+B5ubvH+2ne/PPe/UX2xfHEq1Pi9c97dH/XCBCSDgU
8lNHJ4hHBD1XwTnF0pN8VpiflZKC2ECGbjWWeXPhdCCthKqYywiAKLtqGPNXjiMNxnEACnmRlp8z
UDZ+Uf1+c8H68QN5QH88VyjXxVycuOfP86KVdLPB95CLAezDtD7fNbJVkaHVeLT9kGwGmahLRH7k
YT2T+CPsXcmNTZrl/oe7+Pul+vHSyDNKGa6NUj4CjLnwPYZLfk7nk2WNPIq6YwCLRB8sfuFgSDKU
OwvF455R9cU0+YQRAdTnoS9B0Jqmst37ZvBW/RAT8J8sPYoYU4J54fyJxY7Y1M2EfMKEBnNv83Vv
ug6DvKJQh87T4GpIUDGahdzWonuFlZ9ewRu3v3Sz1D/AHMtcoYgnF0p4AEA5L/ygbJLm2PaTc+uZ
0l6xwhN71VddENNqTjGukOwrn1wM1uCtuccgzx5crAmgSfm+HLt2M4IJEyZO0W9G7r4WXZyHmKp+
wgfhWwfd+pehW2w4tc4SVq3LQ+1pDJXyPdxS3ce8k/U64cX0kiGwfT2Zqzz3u7Am/NVzsmcJxGw0
1QPCMbw18gB5yGxyAKkjfwKEjNz1ipobHXcm8CZcYNVScdkQzQNCEV09tk17WGqxRHyMp3VmRPuA
IUQW+gq8qhYG50GbU75T84K2dHJnHlhWZQHN+LUaS/fVBy0A6ZgwMwnm9LWoffCcZt8h1zEyDG5G
mjq4fjwGUgYCyJtdTlSRghgE6Q0ZIBGMVfsQ0FfjvuRjneQXwqOXDjUJBieKhtm4XEqY87eDQ0Jn
eKwEeZIebl+lQZUpTCsD0Ac+O3NzwVvzVTL5qaxRCYBahtSHtCNb3SHMAzEkzT4lLXgxAPiiSeav
yo/TCCBsHYBNtavmCZSiQXQHWAF1m15ghjvMoDsJMe5B2TQPLPGzMHM7BzS+vIuglgtNyT+nKl63
EyU7A6AoSjoHU0bO8ntPAWTMTH1pclNtnWr+khawja7GwQ0wAmw2zAFs2kjzRtNqW872KWsXGrAU
BDzwksagzdJuG2fiTk9lH2DCuPUckLUW5L+BQORd86VkeeD4PkwWO0JW2VTdxn3DxoBwAjJiQ44g
UM/TGkwQtdYcHo861vN2Xnr1QAXDLa0d/3KpCGC9GpyDizgh9LqU2XRMeGeL0J+9ak8xJT7a3A6X
CGdvTiu5GdHHoQ0VYc8qJ496Ry5ZqNrR7EvsJlHCQKiyttIIpuznl4SQ7MapJaDj0xpcwH/wDq0u
OV2NHkyA9xjJVgbImRzTMCmkA+SyreAlF8TjrKbTPIr7gQFgTW9IKaZl25TNXK49MeHjuGOVYwzo
Z9djvJ6Ezp7sUu5EWtyTpBJRN+gk7OI+Ducuj4NsGTHEFwvBj5rqgrujuAV5swv1UlrABgzoGMbh
VeiW7CX3FH3Bhpcd4VSeQ5xfYBI6EA+Yss5m8amAI+UbMV5/o/ye3IMMYg88LjqwOGOv/uKUiOsq
WVavHY5Zed7M4FCQCsNZ8OOCesLQxhsBgKU+gXVznJjIy6FHBeex6EMxmWSLAefycS7wYI0TaR/m
RKqNr4Yto+24ZWPifc1AEJgiQsf2ubRDfWds2yVAXgu5H5sqSYMFuhGMhAazGZSnQOdxqyFKhIUu
hkB7AHOWIRQzFlrDTvCQL6fs1mKFYU/Dcj0Wk+ge4bcNFdsCQZhd98JJd0R4cfa4KAgB7lNOC38D
pkXTAQo3yPZ8W/waIIKdUxpfJa6brpWCvW6QdidDdqzNHPtTJQ6wl1dhUdhOPnolofexZy8ZiCzX
WRLbo49woiZodOoHbubSpxnegklduhje2qZ/HXNAIi71+C4F6hKNKcF8lHbDpqxUxXFipWOUTmJE
1dfS0Ifsa8crL9nA7zctsNqncl2reLroYw78B9j6iSJZFnFQDwDR4N+jxRyQZpqOWuhPHNoozKBn
f8E+Ad/nOvPyB98HWIHRec94aMs0fZ09cZc0SnrBguHwEdDUdMSSmY5eZ9QlIlpNFdTWOM2qhRzm
XiEd7N5J8EPKz8VujNsmrAdsGAQoR+DqrL8zUNxtBcTid3ou8jsmnSOe93FncP0P4MLONlhi0hy0
8PQqaR2K/tMZwzHN821S9AVuotUvouyTzdQMWODDUtwikX6IeM1dG6S556P/4DuQIsGkP2Gu981S
8+eZUcz3i0nR7i5xajfs6KzXuhzAUulrSKmx9fkNwdjTrQ6eceXHCvvQFMi+TA8DLnHo6ByQmPVE
e1938G2N6j6Jb/Fv9WYEBzRMbKYux7LKbrjtnMCzhPWhAjHzxkqQIYO8cxoaTLX1V7qulmsrwdw1
g8s3VDo8X0mYQ91iGrpifpU9iLIQeivmEtvAMHX3xezBnHvgayxCspsTUByyZShWKqcxnpcBSdch
HJX6+xnwzVGnzXJjh5IHauFkU8h8uSxo5Ty2VZGHDiMbJ4ZkJG9icUFHoPbazernfKn9aI5L/sy6
cgwJcP5teWK76MzYe+Di9bOuiTyA8FodwZ8erlKnUWupkReObVnhmuK50wCY1jOODUD7Hh9YCDsd
UF9ofwB9l2PXStKnRqoMIDNqQjCzm5UGr2gPz6buDolYOTDWnhATVLnDd6bsEQ/ep/0YgizUAqfw
3epZtZN/GY/1PbFp9ZK4wH3rCZR2PAz+SzazE1yZluY4ZChSo9ht6/VEknw7j0Y/SGpBkM8skzcg
GvcjfDPm4mO6gE4SyhyUJ2EcJxpiHgPi8dAEzSCmNJFsFzxN/mCaC8jYbBfxlrdfuknrKOtgM+M1
2dp10vjYLK4POQDAVUSb2xtF8upAmMe+mEw5JPr2DLIlx2IxFgyC1hUWqLFZtimOq32KYJ3I1zPZ
MvAmwAWlEyRhQ34BtlT1/G2D0EkC/oZS8fOSj36Ug5J0VYF8zFHBETxpMOhPdjMF8SbEyipXMZmI
DNLBJfpiGXnvHkiZs/umQ4JmOyTsPu9bFx4zuLKQh6vU590dgje6L8kwYCuQcsQ2A2rnccGgPnkw
1SxbVCLg220HR+JZ47owEYSIWPBTF0+btgBNaS0tm47fjuWatXkRDG2tvoLSry4VMIMvEBYq4IBc
u/Q+AxcmDuhYYigBDhYtI+7RIQ5U3cVArds8ndagWs7Hpu38qPLp+KSYgK3PoOOjKWShAtCD1KXg
XfUMd8X2ECsQL8Dpdqfjt/8TlQYWZCo4/lcCb+d4WsbqGdBLM0RlL/wkdFKBL1C6M/Y3VaNaMFMl
X40osq8SiqLdlFv8misLd+cXetKrcaLTkTiyevazuXpqRwfrE5AHGOO0k/gr5Lk8z8tAjgMq/001
1XjzBBLLEINpRQMYQLbOXTEU474phwWkfoKNSc9gCdz50AUcVdq03y+/VoO6dkX9vVX5vfX9qa37
Rzv9jpb7kLw2ZVt+7f4f9NyMohn+9033XYLzAaUxpsP/7Lm//c73ppsS94NLJJ4j35US9p8QkH/v
uSnhHySBKE2CKMu4exLF/73p/uBKBKcoxaXkHvIe0ff/3nTTD2jfObxVmS+Q0Iqu+c903d/sJf7Z
5MKwEc27J4XirvLweudSLiADLujRjt3UNs5eDeQgRTOApZaglUkpk49MzlB4woksBQOaz36ANFGY
YECrABpN23aIufRiC+DZn/UOFYlBCCsY9zBQ7Sc0VrPnh0M9UG8de/31xCqRomQBP4nkJ+lRU514
Ahlz7HWTN8uxquIUUBbkLDdtnzgPDKj5XcI9NwkWmvkoONRyTcq4G0BvpPIkr1g2lAwZ6FsykR/z
3kXvAtgUvVvdKwfNkQeKNsAyRG9TTkH3yOplNww1+QW48k3N/POV5BgIcPjgMKYUBhk/z6DzAVCm
L/NyMy1iK2NS7uEQnOz8tmjCwso4gLtPATYvKNg9OEgX+Zge4nR6doucBYUeX6bO0aCXKnvVuHwP
uhuUPUv+VmqhVq3iN+CWis8oMBpw5qvlsAyY0ntp0s/ofBrEjapsjIPYXX4xsMcq/GEuc1oh+F5g
S4EbgjrKPV8hEmIwMCzGcmNH5zNclVH55fyQC2tDapz71GZXJs7q4w8P0R/NPP7oXU/rnIJUIdT5
DFgYk+apO5UbhyM7BKxvvk6y2AlUgeYwXgj9hSj45/Hk92/pEQrpD/6du+dpS00xgH7kiHIzu2w+
olEhl2BU1REFLR+kt6U5eJC8/eLSnuCa8yXz45ueDaNLcC1lM/nlBu59BFq42g+RYEzhYJl6vxi/
flPB/st7ucxHOQO0mJ97b1kyVNpvVIXb+E361awaxi9ajhMceHg0a5QdIBlpUILyKzRNOjR2SF+9
CszBwpxYI0VRHuxS47irwZb887cbIiVoqTCEVK483Z4fVLaN1jk0iEW56f2PsmmTfdcsyw7o6rht
mj/nPfj9XivBXMp8+O2Qc9+qSoNLXKV4Uv14gYU8JRqcvV8ag/zRilLg+CLQDLRadS42bUAPdJu+
LTcDOjZ4BeouXGQ1b/IiQ0M5AdEAvD6t/vN1xLnwLytKYViLb0ZhDHduKyBlUoIag68G4X8aThYG
yyVJ+18spm9eaj8vJpcQ6jJJYKhK6LnXKiIPMhdFW7kx3k73t36zixsCyFCtypLu86ZajcUtaNSO
87Gv58itvLCrMEpyvhJnTVHiO6B2dfHDXEA6UfL1kq8m+mUEzyMuXfRcWZi4YT+nazJW4FBvYi6h
H4EVXbuvyRe3h8krKIG6fSniZTc6F37ubVz3U1cjhn4X5wdkmAeikAHAnU0Z33CNpN1hRg4JiEVs
REsNfc9SwXmyD7xuXIkyWYO/FrhN8iv70m/C/58vFc5Gzji8DGBy4Z4bxzUKxrRLktWbNHEc1Jyw
exjxINzYVKartPLmsIY8C5o+bP5waqMBlGP9FsR1byVE0ezImCdXydDVm9iZyaZOPR04un6pE+Nj
zDijR0Diwq9cbf7wY0scYgLlh0BZcLY1ydwd5oQ2zWb2QwUpkAG5OMhfvQf+tbiUUGusZAgq/QwC
LGSGgdzI2xv53TfkTxWT19Wbveuat7fu8FKdV4s/gTr/r2rKk1fJv68p781Lkr/YLz+VlKdf+XtJ
KT7IU2WInUVKSU57/feSUnkfTnUkRWkJBAUB7P+oKBlBSYmtVfmKfMN4UIb+A8YBngJ21OlYAPbD
4Cf5J3Cc8zNNMhSSxMOG5wPb4+Js4SCovE4LP223Q+F0hxQFHASAixRByk1hwh8uy/+hSsCb+aie
Kf7hEwH86OdjA7SxBIIqXm8LY7oIoWn11kmAIy7dorej60Dt8uff0EeJhuLb48w9z0pPaV9yH0jH
limHIq3KTZwrwpCxAxa3hdpg5L94w/PqC98QNRdB+gvuKx7E04b/w8EIMbix6YTJNtKrIeNaMunt
ifHtsR30HJaxgViA9dUXLXCq/Ofven6WSI7FcHp7nF1g8p5XDDAuiC0lNS5pyiHWk9B/5Y751bv8
y3rBu+CL4WoyT0LBdHbyFxw89gWV1raehu4i8WrxWGiHrZs6KX6VBHZ+JJ++EQLAT0cWkEwAzz9f
zLgqhV26sd6OYwmce2pxKrR3PY/TwGQxDqz4F6SRP/pygEfhwoBiA93c6e7+cPf42DjLogvgEkjX
DmJjzJYA2dhgDvr6n28WXCFOdJEfTxqIy6VAzBnqJ0Xxn7OlkoCFr6UqB4xWxuGAuZfz3KeeXcLM
dMtNXYDvG6BJ4asScuI0rIyOuhT9ISYvrvPFUcr5ZOeh+dJAYenCkg3GCSHGcZ6zTqhK0MSYpR/X
mF5gdO1gSG0wgJmHO8PgwRROoP0vK5fW9E5jdnzFFkZKDEKT+WkcEK4bkJJDJ7kA07jJ6jbtgw7O
TXekS1wBnUnO22DWNfOC0tICLgBJbuvIA548RJlyMVDODG31NocGRcO2ql1QJowLu6FGM+gUQZFu
SngnZHmHz8USxz0xRIfCNxeLZQhqB6Y3n2SSKfWf2Im3v3VI7U1rnNtd9pEZhoFLMDMPZVnLF4zH
ICrLy86Gabs05rqGucGMAY4V1fixH8FnAMzEs3jcD6h6QCSFQbEpogHDHBgHZJAhYX5s62cf2Xwd
eJRsQIvMa6ilo3zM+vzZphj+AsUdqrpdz5jXT2hyCs+7HInbOtcknclwWXIFP1UAg15y0TPm3Ncw
XeEBPDP6JRhKoNdri3nmkeFaJhG4Q7pb+X7nG/ifId/5QlRp86mOieihawMYVlpck5wta6SzwyFT
qtYWe4fNxbjmJF0S8LgR3b6eRUXbfTxmxRhSJCwClJnQjEWEWFmtMICrZRjzAtgEXKwackcs91J4
iWD4D9GPZhyjQZL1T2yiyUOpWq9/1HZhFaIsOWTIuprrFjgPtOF7UxfCP4BIrtwNkECbRLZxMOxW
8HAAcVga3aw9rcn82TVZjZnfbAF+XeCF3ePgaAMFEZTvc1QWyQApfmamBVBTGYuHWTfAcaxJ8mGV
MZ0VewpGsrfyoZzIAR2q0VOfqBmZ0wV1wwd1aUbCE0xKTYU5rXDrfjPUnlEXJFZiCMykYn3VFtzv
gyrmoocmCJHRgN3yGBqw1NApbwPDLEtDywEs5ZHSPipaUhdQkDJnWHDFJWTBNxmQgf4SbMaRPFpB
ewc/w9RV3+VQFDBnXprbnAIROsk6PKhJtLAPgKoA0xWYyVbrHhJFDqu4qv/Is0XJiFo2GCRkZI2B
jtXNDtXU1inm3QCMtghudszt4GmyRBMejyIEVX50d27B+QHIK4p1XjQYaCceYXnkA/it77Ha1YPu
MIwNoKbqHhBfTSDjNQuw01JBoAEnGAsPGY2hkE+9DVLPzJf/5ezMduNGmm77RASYyfm2yCqWZsmy
LMk3hK22OSbn+en/xT7AQaskSNAH9J3RyiKZQ2TE3isat8zxDuZsiNdd6zgF2h4nq3yTPXfdgV60
yjvbplHSjnpFJ4J+xqi00xdprgnJmVrMR4PcpcNz4pWmbcacY2AclVkczCEa8X3F5nLdU/Wtg0zm
1ELbvkTvbuVCy46RmHJJ4dnKNT9TNCLdl5bCiG2obhqujWLBFWBlk/pDanwORzVq5NNbN/td6k0M
rSN22si3WhU1Iat9uK3buK4OqFD7l9Kwo996pg1uwG19KXxdKhJMjlOmoB0ct2djy2aRB7nshrta
g9ngi0hof6wqgvkxGMn6WCe4Rs9tS1uHHRZ1WQaxWNLzhc6R+EHYkFoaD2Vrd+hzDT+CmhPpR2xK
uV+Y5XALSrRVsDFi7gUGHJJxVyRYNrCBWQj1iy6iVu0aaURlXcuRSWiKGZGCBp53JmeTARuFmr/f
A8d+0Id+vq/bJJJhVKEcOQxjUmrXZQp5gwqF194kXu8S06Qe9VBrmL3Jr0snfTQGnNEUbFPxYg9x
+2tcW8yKerU47YHbbnM/EDKZu9FJcFuuuGDLgD7QXn0Vd32yn6XKcZhriZH4zrh05q6hQHCWWoU+
hMmKXz7oltVeds5KDQBdMc9RAR9q8A875q9Gd5Oc6VDKxDc6fSIfWac1apia9KBfSmFeUdkvR3+U
FKfK1S6pMoJLfUi1TP3BBVL8rnBdH0qEnM+ePdchZ596sqpufRKdhx+s8+Ys2jlF6m7fbOLQUl1m
zWdGxXXI79GYOixPwdcW3ZocxiwyxmPTT9pfas/uDbF33PmpM6fPFNvc58Jo2++9GMla5lWTtX4F
8A9yW0TjzVCmS/8yKS2iUq7suPY7lWZ3IAmijFdZGc1OySb7I0WJPaJ244E3V3X1D4xWFkXoxLXu
126qfy56vDfSvgqQ2rh74Enx5u032t9FauSXrrAOuSfQiERVBxYDLyLsjyb/jk0XN/Q0+6IogTfM
B9ljTopUQmvnXhrwYxrtUadS+9iv1iW9x4crDYSkAxMCJEjfWVRf3GwOBom9lXrzWg5UIpPkstfq
ad9qg/rW5Np6ocz1ihbsQ6A6WV0JE1Ea9Ri53qaN3R+tAtiAE2H2Iu3rHDxLMx6lQvRgJN9qt3Zu
lbt47t6gW9nfZpHZTR8Jda5XYrZ85RXJzgWWHgyrpyjvGJWv9PyBSSG4jyJJ+m7gjAogqtwp3CTn
phixX3daeZFV9gWPEJ8b2HLYcVfnWVspt1ekYhNyxaV5rlGQplNClVAIbIuh/UMfPPmiabn5Rw5S
RAdnGV3Os/kxnZy/9IEYz00qo7ddWehH5YxlAN2k+WMtCU6hqcsWD91wGytfOi3X5XqgA5NVIlvA
Gi9w9mm9eKyjWr+GBJ9AZLL6cw3+TLxLp9WNMXgL7Vh4TrdfDQu/WGrpy3ejH2lNnrAS/6QFVtEQ
uIV95/BeritLYk+YkxeV6dg/UzPuLxQe5KtaglO/bevWuzSBeBxk4ZLoT5GWcbsvFuMaVdhqcR7F
G64qj/dRKqLyOLkT7tNmULT/RS1aRbu2kWCNMpznw4WpQ7HeDWZT62FPZZ3wo7ZqVrCb+MmUDHI/
reV6V9Ok2KQf/KTEoQBvJbimAWv122Gh1UUvJLD+vIJAviPdY9lAN5wbq01z5RNiWU+1dD1MUWU1
XprlPDwBKuncZ4Ig2A1VNZX3ucrFb9VTqzl2+TxNh76Qc32diLjy3Xxsx7vYRs7jq5W+BjdO47Rr
uJq5l55p5jiMuCIMYf5DqrMzzpbamJ8AtqjqqVq84XxuhOj8ctYEXvNcT6rd6vXr7NdjDI4nIsI+
1Jns700UcbtYy1IMq4bMnTDHQYl6QlfpE4Z1jIS5tDrDp2zozSCVeChfzql6poLY0gpls3Uq6iVI
1yrZ/FV9PF5liWGcE+vU34whacU3zfI43FPDLP7ONDwg/2IkuOHw5prOJrNQt3q3eE8SR3ccoLGt
HzcOEp50O9lgM+bw0FrcxX0JCABWFdoJyiT42om9p74tqGZ6Xkxdek1Kn8qCzVKPsvTFxGJ713Tl
ePTy7XBZqj49YF5TF1GHymrTLvplFOUsf9WMP3IzW166yXXGXVU4xaWuDdHNWksqNR1p5tYXbh3N
F8qNCAkFyofsl+1BLkV601LE9haR3bhZpn232yWefYJa9kTICk15U0Qq70NMT/ETK5Zot0VR9Ej5
xA3Qh+a/mghxym4AxXZbRVSesLjdW4lTEcemg3HZeKPodpnWeN8qd+4o8tMv+2Fx4c3s+hINSB6Z
w0Vvt54vzL7uaMUyTcelElOYGsl8pkpP3a3c2lnSdnyuegu9hFbWfppuUq08ewT3xgVKZsuPBmbs
jt0zv6Sa1e8qTcKqguw77qZEyQcMlwVqAKILEDEgpsRAgE0PBRAscrJ/tMq7UxxnB2+SeOKctvk7
l63Ne+D+cxwEIW85181uEEn/qJI6eTAAzZRe2ZytbYWVOrow6JN+4yo6AUfpgayzYh8vc7CEcNu4
HAYQay7iSJh/IYyeidQmnoXuATrhkBbriHYuw0EsbvA2s+14HKlOGT/mZRH7IP4Ezd4AQiSRfvCW
ZmcllXOt9d0hmh3T3JlLFsSAYFZKgaEt1Q8iddpZaiKMdSM5AL7p/NiNDnqm364DG5AVQ1Oj+2L2
i2I28klHXVi5+R1kXPKQUM4G+4U1UTNFEVK+1ggxsuYMKd3tgl0f8UkFQWt1NYAuZun9GEYAZnQB
0SgX1TdJm19wTnTA3rr52Ei73MWE91clSbS9LJEyDRvMp+Dl+PE4T98gLYHmapIjzlPrTGutKdSG
/L4h7NqpMjl324Tvgo7EH6dJHs1uana10fwAr3BwM/7fqIBQNTlteYDSOu/oRnTfJSzsbCDKg/co
1mfPaa6F2XB1K6b4hT+/7EXRVRuxF60WOrENIzV30XC7dp3X+8LJL1vHOyijF34jq5ngsPPOc8AZ
BzxN0W6ukt/2it3QsRoLeM+SHspiirD+u+neWCrIW3V3p5fTfZxq7WF2nKvFFf1Vj2f/nm6jM3wI
r9LOzFpGe/pA6d8LshpGkEH1yJjHFbpGbTDOYAcMdkDdOOkhcqVEo5Vu1mGS9tNjqtYmYcAueQQ5
hvKwK9CzRp5xnU998d0onTGYCItS/t762xX5H91UglRD18Vg0wQrh7AfvIu9cyOEo6PJZbFzm5+D
Z+VXM9fqYE3H7jAY+T5rIuuAXCXP/FyjzuD9QL74xB6FGjSdvb2ZynrfOwuXOHwIvmqbGxp/Qby0
dffKKTQFj1pCaSHDsG+0SftjcDhA753q69VRf1lql5VavmVG1fvEdFeiJIyF7tbbzhnJwXtu398b
+A0IUNRDPmTjbjDq8ZD3cCw2MCFXELKCtfYIH2EPp234oQa9yvbQw+qzAh0a7m/jMYMm5rOb/QXW
MAeV6x24Y1Bwm13vBrVUdS8mWZwDO8TkvrBO4qGAFlmO+cGmoQaatPab3Ui+gYBnsRNqqv7ZxAi3
zjASycXa42gmSK6pIXxHk6of6AB/TPOOjbFpR0rosVnezbJH3MOFdYdQ7j7vqvsmyY0f4EsfAHEA
lxmFce4084U1cFjb0kEIUHbuHcq28pmMUflS5slZHLX1ddFQStEEs45+BRexFn8bivgnhKYiKESV
76I+4sh1BvFTRMoDVpM5tAM05uInY5y1ZR4HYzfoL51tOZgBuhoiFxryIzO2C3OECVyRRH7gRDZJ
QQHheshTNZ6VYih/57qljCtwLnO7Z7pGHvmByHWCIgHpZtirOOQksCRm2Ubs842GlHJ/uhF93t1h
XZ/yoLbRtkauq35a9EC8mofGOuYxZIVhzNQVcb/ro5S/H4CU8BFgVf4WqW5fC6+3ealZ+b0A32n7
NGkrwijeksQLAf9NPXUUn0A3qYRbheSZZgcmFTl5cYi9qTv2tjG/OBBNCapjvnTp2OelbNsj5rYK
4J2+Yl3P+u58KUZ9oSF9Nj2OTQuGlTjNukWmX0IpGBJ1m6/LfUwSDgqerS6HnEDCt3H4rFQ5NTHu
Ok2l4TJQ104WWov7LM9UAVT1pLPXEQ4HSJXg46ypftdXQBh2dpypB/Js1rMS/XAdq1VvfL1Klr/Q
EtegW5fhnhTLhDfOLhtOds8aDpxsDVCfuoFzRCeoBmZDL/Xxwqyb/lfDbeBZ6f1S+qPtWHcADnvB
/F1V7gMaw8lfySjTAijsyaVTxXCdaliyA3rzRv82rl4e+SbZ3PXc2tKu8NRiPd3rGWKRrozNaTc4
BrRjm35Bla9RdnV8a+1MyYbtmuNON4VHAo3gFVlfGRc4kLFS7/o1ks7Bqsnq75IBfxUYva0iRyEg
u4TvCDtoNZPeC5a8h4JHz6JiWxNKnU1dZ44Hy3IAKph12v6de1Rv8Mimzg5LC5jUrosnyR12hq6i
2ZW4qeGZNLulGqcSBInXPcmuTX42sSCeFNkC+UNGaiY5y+Ur5hYj1be0GquSG/CU05LPiHGV9i6J
KpqsY+jZNXqjZaDXECf6Np55GVh65z1D52st5vs0P2qRPRRHs0/Xuw6lrcGB6yHa7ixcEbtBgl4/
g9SaebtEA5R0yNHcUl2YiPoPRjrkdmCPeqH8tS2IUrohqW4NU60vorbr0YcB5xZn6VSb+kG3kjws
nBkjxOzm2dWSR6gaMMZaP+HtTZoftxDxzkjjTjCIAQQ1u7LpoCcxn9A+g4N1xj0GIMPgX5369wKH
9MrsZpQAMW/a8dc6YY8x6iivdkVX978RRJOLcgGqPqxLbXuBaQ9ENzPo2e1tWCbbzkoWB2AHe8Vu
roXpBpOqYM31IloQ0NF0+85Syp2IvBtyNPyIbMXZWDg3lSBPui+buCOqJN9KDGKQN3wgldjeTcYg
NGYEGWumblovB2cF0heRRK/JAZOA2OHGGh6bsbVnJrQ+91v4UVHy7Te7TqoaMBYDPmTU7NQGHuyl
TEsuP3m27uhXsz7hEp1LWHjCmM50NvAXeCVJsS/aXt7U5AP+sOjwQWljjYYBx0Nyng9tuwRObPIE
rjJROOJL6L8j0TXPKzmKSwXXl5NbM/CYrGvtPjZt61yUKEfpxdJtXg9bVT898n9+VHeP05JSYc4b
J2r9ibwI3GZZL8/2ZNXH2O6pCY22mYigjaoC8CBfrg4IuMk3ZWM6XK+m7LVrVxeU3OdpS0mVQ2xb
e6I2UrRWUaWgP8fUloGw3fU31fTkinxY9E/d0YKEGK6ah51sYhSO8Ji5uWBEIb0vwVI9W64x/qZd
1ZQGYi5djvFubfio61ZXyEESwTKtRrfd9VAgaXihay5KLI5W/TAitxSQJgrnhQgR/KTeO+rOJshC
vdY1NYLo0pu+2XoFNkiZzWiz1drjYTScsTouVP2YlBNCEt+NvYzoNDZ1+9be9qwwyhGY+0mac1Vu
EpVFvjFPmA1GD0O734kKh5sFLtvdd7qWPQ5tJtW5TY7wCfDS8K2xTeQSZmPJG4sc87iL4npk2ehe
WpPWXVsi1chLvEOaDKjS88FJCy5HffcCA0M/q6JsG7fg/e5gjrIMo8XBhIUXJYXQa2el2HvGiN+q
i+z0kiOdKHIYmtzkgs35stNytf7pMHcNQStFwf0wtav6OI2ZOFtFJ/86dY84XgoE4n+cIbKtszaZ
rfk88lLnqOWTtwbMeourfDYPf1twu8NhLOs5gXO/sn0Vht7ctm2jP5EJHn6zstFzuEtu/QPKjlLZ
4LRDxs1oATPGtSq9yma3gSnJAcS2lYvyOwDG6ilhHxFw1tSMGqTW1T+ks6PFt/KaLAJPlV/kCnGj
D9WcQIncC5qQGJqkZAqo6qaiN3YRSK0muRENDq6GUq/n3zYmsDJQaY2qu6fSXvuxKdZvJbFFFshi
Lqtds26+ZxHpyKEEl9K/uZFhA4H7/JC7psItpCcW+UPaS36v0ohDMWWZP7ZZKiof/CLi6FhqJuau
kVTeDgxG/EwPJM45A9Wwg/i8NmXYQzq5sbKYmVe3WcdOpopB34l2dZ9NCrcvWmOUyGqMcp38qiQd
teMUz+B3Q7gbaKwzdkboAAxXBwvAM5c0M/5VZIvVHkokdJc2VbModLLaPeOBDEaBqPsHe01zH+cT
E26ivv2HmG7UfbkUKVTHxXV/kdv3Lm1SMeWuLkGyBNYICHKHhVEvjwQiMUn9OlYFpBqvORTuJEIH
ClYP/1gzgFirqqHmUuna4zpz4IHOxQ7IV6X+E8Lr5DZRigpavD4OC/bEys3TwCajbwRaP7Bw07Lu
up2zoLL3DVdLEfXQJaR4WCezfRrN2HphdpWLv4i+fSy5y3yjGR8nzZRWK4vPracLxPtzGyQONcW9
ivPZPrcag1BMRbG6aWG+D7vc6sVKTtIl4TTHPTPMw5RX3KbuptA3xj5+qfukeRqnfgvMZzmtBxvj
NFkG8MwaKZ65fzQzRydvAXk3u42pBk+/YBLHP0gL8iLsIYFENCPNeIkLrgX3ndm5GScrfWx3Uyv1
aT96Aj1r1olWHqqyHrswznBXHZyuMIxDM0YN2KiNObZrzZGDtSqNGJps25nPXA9nLSjzZcRg0aR4
FOgDMafdvqW8WR9U7mi1X4piIdKwyVASdGc8ZFs0U3EBjmQ0gD5yO7qBX9H9HkVSWAfPKasnyglN
ddiQm9E+pnLWkHriLMNDAteFeV5I+5x7MVRCKIGi5LLAGUK1w1jVvmd2/GwSWa9Br4ztztLFlCjR
8xM+pY2csMpYaxwQEseC1mkkWwmXLVndLvbAE6STiPp9rObiOxwM5wlO6GQfJjp9DVs9mOoEb7Mp
j8iA+0dP5VN1mUtorftSVoJwq65KFcRI9MsdKU3ow2vGRnrGTVRGwYp6SwTZ0gomBf6k6iZyp/Kf
nk5f0zdcd6t36JyxSw+VnWrPtkxoDWBKk1CNnOsGp03glx1sptZvzHDmo+Ag1IghWxsGcpOxzrus
cjx8jwZkrGGWxAmpnqw3Sqc7ys51Iydh4zAg32J/tSp/tEhJBwCwBiJ4vcUmYFIJzqpWLDvJ7D6P
Em/9HUvZA/FMcuuhdZusPpS1WtrdkLWkhrgc4vsaeq/Mdo01FSaNHBqd4ygGItXWSZfd8Hot4Rs9
ieGpoiq6m1whfiqIr7lPb1LyEdXcGr8IPiEOu6rfXnWsVZ2vz2N220wWGcIo9rg40/gspqbtmjSS
ygoZsaFQZz0jBuhW3xMEiIEFurnEo2HTLIGISF5kha7NAU9UXwIna1wmY5bfx5whzi5TE4kZqsV0
RmpIlIsDftco5GrgwUDH7PfNoI+Cu1dR0T6MWmZGQbN28iVOSL5w21/LT4SPm3jplcQCWQXXIGTJ
myncNU7EKpbQLHuoK25rw2Q92/qwPOZNPz8CWqPAmepZ/IkGB1XWyYDSNnj9XKilgyHgRNOhKFi1
jqb1RzMSw69EB1JI7dqOtToAYOG58A/HOeXdcvUJ09IgS1MOhdI+ee43OhZUuSY+AWnrXKfgsp/o
WDZeAcX24ajXYvzOLNeCenCbPXm88ksNlBzkOQaWCdzg3Ps2Fev2U/4jmYE9Y+Op7fsjeHq729Ez
NLsj91ccP9bLvP2ShiBBgLhXci1DhP16GLuplDYJvT+OkjMKYGSxiysv4coW1eGYpsknPdDevkHG
83QLsR6BLqK11+OxzfYUUtP+qPdlGVB6lQ94vtqd3UTmj48f7QRc8P9eoSS44lWidJKnzwbe0XFS
CVM493IrTFdko9PcdYcGQRcjTl60J4NWXjiLtZCGx9cuxdidt7J27j/+Ke+9ZWm6njD4PUS/Jx+z
qJEKUAUejkptntjqDy3lnyPYsYda/x/mjWF7wpEG4i55yhmhbrpCBHD7o4yj7DhHtXXUoH5+4vJ4
o4ljdkKgxs4DKgNKxclnbE0ish4+Icko5FOstOHCKUX7ybO899oAPaDjsjA/OKftHZMsI/CByHBc
ZkyDYYvNr7tdgGvOF5uPtQoAmVLt/fhbnc5QVJsoujEHeDYYDubq6xlq1zp30HrWN794/9exbJTK
5JSSfF8vWvQZXMPgr/13J91GQ3Gqs6XRONo65YaB1s1b1+3mkKqf+lUCZeRwd/Rsj/JZP/P0icAI
mfuD7DrrpY4nojllG8eIvq370pjrS0n8+O3jN/Bm4fz7owhT2WxhJuI6ef0KXB29I/mYOYwXmKYd
zMF7Y8xJ88t18blJ1Ps6MccbEwI6TnRq633ZRIdhST9bwu98C4NNkK2WHZeq48l+a60YQKy0W0Nr
7uJQpFH1V2XZdKf3tv2J0eZ0RvPMhg51ZVP/moJHf/3M8+KUExq3NXQpcUCYGeQZbFX5RafLNgof
2gMKJWzdcU8m19RTojFXbw5TWycdOY6pS+ylPFyMC/eDzzq+vvf+tsE295CJ/PJkuJwuAaIQ4xKu
EYr+dYkRssEhdWOnCT+eM++8Plx9wLUNxKUon7el/J/java0UnNWvQ+lOyJoMXTyAELNh49Heed5
bIBSJE7RHiP8lq9HUYLYn+toH4Inn/62duYevVif/7Er6ocfD/XeA3kO2w60GQ7GU+OVMU1UyUzq
q7qprz4ZsidDVdX+y4PQNQ7rIZYIZOKnQty+Au+l1V4XNmv9J0tLb7+Y/fD1T+NguMCgphOxuafQ
HKvHHJHQbyRcNbKcMHiT87Lw2k8CiXfeF3o2xyFSQaLNen39aVxSRDgbzTFEHJcFq5uX54LkyNcn
gIu+wYHZBB2IWvrrUQrO71prkyXslkrepUKBC+6krV1miAc+465tP/lkbwbrZOu6tCV66X/dP/+Z
09AG9MGAuhASzeOZbhAh6oEsF/xv8bCMdCJqy+mTI++d17gZ0zAneMgUmOqvH5DZnbdoT2a68tnL
taAtWpgtpqu+PrtdPFnC5vAmOjpthbumlSLzSy13RPXe3NVUoOzD2Oml/kXlNxseSXdd4ijkeMOk
8fp5KuWRvfCiKXTsefw56Vb/j+B6+JKOzvoJb+7t5iAwzgHsJaOm4xje7hD/+VxkuMkEkhENlWsZ
oWEsuj+WPa3GalJUX1233ERwhBInYA0CYvJ6qI0HMlIR80LAJhkNcJDQFl5S/fl4lLcPJHViK2Fg
BzCJlk+WVOqhMmmcRYQR9IFQVeV8IRvbhiykusf/ZSg2CbY8lyvOycbazzT2qyNLhKZWD4GXKorE
dAsIHAMU+8dDbUv09ariqZxtv6PYZpP2ef3uyF4MCQ0AMaR5JH+HUQxz4DmF/NVCHp73Y9V/L1fE
CxHFik92j7eLi0sAq9nhhCcQP226jYDeziIZ0dHdyIp7b41oLTHq8ss7IRpLDkKslZud47RNLWVP
3aKVgBMqMkHHcnXA48r2M8vPO8+ybeibL+bf++HJbDdnG+lEkTAKjXgCmef9XsdJ8OWoiOOP6Nsk
ECRCPUXmoi/lc826wxtLAZHpky0Wf0yy5av2F8cCoMeitQgdOBJPXaKIeouOsqxOGwovC8D854E5
G3Bccvr1fDwB3745Dg4SF1D+jO1YPN1ip2p0SnOxttpvHLQmrCJ9ADT+9VEcNs9tg8DzeLqiKL/X
lidaKzS30mS8YCRG8Ss/WUzvPQsGHoxYcptpzsn2Cj4WuZ3XW+EgsmnPveWfKMk+6yv+dh8i46Jj
tAPesBnMTg5djaZfdDMtrRDVan8TG6V7aXjVwE2koC/Gl18bVtrNuMe2xxI9+TggmmsqMo4Z6psM
1LeJXNKgNYzxyxPbxMXPNODuxV7gnu6tY4QzuJjMkE4GC6Q0WnFVCE0/+TxvIwgCOzQmZHIcynX2
yTkBvmUgHVLzNItrXXQmLZnhNuk+Bb2S3qmz/sl470wHi01V6vYWTnJze723Gm1LHyFHN0ONUxKX
jrseqeJ/1pT87VNZ5OIwqZGeIuY5vcSwrXH+waIN87as0rMJDEXpo8CJwO6pcRn3SE/7/JOb0/bT
Xx8bpNssc1NGs0cQU7x+NCWH0aUCb4VypsfcNwh4A4n8YXDUEXAqplw3bjGZQ+HG0+aSVDdv1VqN
3Sfzc/tipz+DAE3Cf7A2O+LJFx3oNIdkp7ZChT3/HL2WuLHAtx3oKzHfmWKcbxqj+fq5RSIC1wmL
3COGPw0Kmxy8W5cXVphhQ/Qt9Oi+KKdh//HSk9vJ+/rZXNiarAtWBldhc5td/wmg1rLTsibVuzBt
J4SbrWPVADDzebP4lG507XZV7vpaakZmAEm9WkNEDvkLPSY1cUYnPzQ0dlnL2rcSa2wx3Fd43uue
zt5ni5r7H32f0nkTqp8d7y1jM8148USvqxZ6B8Voa7XHM0ECdvjyN8MRyOHFf+RTuQm/fq687xoL
SFOPIbBrA7wFNC8lop6dhYYwHsbuIV7ST4LRt2uEMS2DPLm+GVZN+XrMJZ0bu8bJGXoqW78Ry2t+
qS/eLxB44z9uOxif3BveGY8gkc9GnoSM3Jvx6B2dyEXrwoE7fwDuTTuMIMb2i25Z5y4ayvuPJ8vb
M4GDgCfk4cjMUSB9/XzQPVVe0G0yhF6mzlCML7sCfTK6yuizhNzbR8NmzPmzMWUEVtyTI4GQHpuo
VjAtm7b/W5QxTev6Mr6OiI+CNLa/xn3nps+NiPLG5vYXtkk+4/WjDc5IERhWXphWun2O5wVTv7U1
1/34Db7dqz1DknMiBvZ0ihonj1WQy1/TdGpDi96ujzOmGj+nze0n2+abUWzJ9QFmMVk0l0jhZB4W
NCHNJcLtUO+q+MIkP3D0WmGfffwsb2YDoxDykmYA5GRSIXn9ynDkbMXfbgypohZHTHLJ0XNTlDTF
aIcfD/XeA1GuYB/g8mrjf3g9VLHGLSBtOYZzZMkHGpXoZ1qjquDro9gmcS9k5y2WP50DHTJZXJ5j
GOlovNxhNH/MjWr7r84B3hvlHZKb8CfJMpyEbyhaBqfW3CFEBkQnkBjaRzFH5ReT9VwSwFyTx6Dy
ACRAnMwB6MHDXI7FGNpxRa42asaABuD2//IsXBJMxpGmeboj4LG0Mtv0BkTzVQx8DetbPy3Z769/
GKYxZF/28a0U9/rzLyadNhf04ySDkwbRVtvJmzil3fKXh9lOeGuLcCyTjNbrYaJVI6qjiWu4NDB1
z8uSlkiXceqo+usDQYlgD+BGuuHHTlZO1UerQJm4tXty4ysNAc8hm535k2j3zZ2bLD5lN7JzSEzZ
CU5GMXSMQq6qBsC6hsgg/NKnaZ/QCrq8muNK3haxPjpXUzfSf1HmVh1/fdFut33yTNhBLNM+eZ3l
iBtpwkYeDiD8aV+GOxGY1mfZ1H/T2a8CmK1YoUN150T699x9/dXwUM8zDbtpNkVTvnMZm+mPvNTE
cFiTNrlL5Exx03KTpwp6xL5tI29v5an3ybve3uXJjyB3D4SA/JlBdH+ypscxJz9jp1NoRWt1nXRd
dUA4F53JGSMS4oZmunUwvUz+xzP2nS14S0kRk5K/4ZA8WRg8d8TK9MaQPqnxJa3H60C3Ru2qx7r0
PwzFe8ZOykdFC3Jyy7AUEOOu1WkZaVG/QukydS8LPtbLTsXFZ7Hve6+TLKXH92TmuObJ6yyXvKbE
JMaw8dzsuHIQX5a0Mq93shf1gQ5NfOhOL/75+G1uE/L0I6JwdNk5WRGcn69nkouukwr9OJK2pOEO
6NCJdqnd/PWNebtUe4KLtU5m6uRFOnk8G1YbT2Gf0wV4rPXuIsEk/cnn2r78m2fx+Pvk/rmJnoa/
rIUhzduW7X9uliORggt1ENVEtTNrVOIBPcfSv19/fah3dBISkEZY9a9f32ws9Cyz1jHUmyiHboWk
FaeB/fS/jEKUzQDcrU8hND3lBngHHNILXuMzbzWbIC6K+JNr0XtTgWLT/x/lJPuRqrY0MIaNYR3R
YqwizPGHSXrBV5/F0AEZWdvWRdHhdCrMSJLQYKZDSLW12q+1gZpVDPKTUd5uEhRRmQoEGwCtSJS/
/i4Fp4NsAXmHLYA7dLtQiUtIBnmcfzmPQxmQRnPcJOHZECxtv+Q/d8k6V32j5zPfpk9yLLVDf6aj
izh+/NbenmvAGFk9cuuVwVo92RwApVsdgGtQL/Nqm0g8W7LXGGIb3MrpUD65kX4bqTHCoFFU05cD
HoMQlMgKIiRKllOFjquUKaKEGMHpcE/HGqSGYZnqT6bf22I8b/K/w5xs7NkiKQ5C8gxdrNQUIrMF
UxnZnYFuIEEcZ9Ze5V6LTrJXu2RdExw0CItX6BnPH7/stwuBaxHXbzYspElER68/adrGTN40GsI8
oisvvnPzztMq++HjUd7u94yC7Yx7EcEkxY/Xo7j17LV6vgwh+Zwpv5aVBuFgadzpmdNlvsgWbXT3
dNV1mk/O7Xcej+o/bWG2y+Y2p14P3LUlLVyNoQ/HKW5u7D7SAsPInU9m7PaSXm/G6Iep7/F0aJLY
j1+PMiVZpPSq2yIhoJ5Zgi+nmFUZom9tP5k57w1FRQONHpkzCkgnQ/XFak5jzr4PwQq/Au1jSBCj
/W9H4X4120HeiHolaiNeIfq8k3UYee04kHMbwz6Jr2ivbey0WfypCDVBj8lPnuudD0XyHq0BoY6J
ymn79/9sLROSSVI3cgjnvKoPRVTjh2qGpPvx8UR8Z2+hXkkktd0zSBOfrDvMXBk95bibLauEBJAl
3R4FrR2Yo2Y+JkvMtbB26BA8lOknNdN3HtCilZhLxpjkCmXa1w9Ipt0uPSwFIbCOej+qcnk2MtpV
f7J/vTM/uBMi3uQ1Umo7vUoVxYoODpJbiMd/Sc/+j7gzaXIbSRPsL0Ib9uUKgDsZjD2kuMBCCgk7
HO7Y8ev7sapsplKZk7I8jVl1XcpaDIKA41vfMzUmqjcmm9cyFuz1vP/95bxdrl9ufHp9zKVxdPzr
2f7jlwLhGIwVKzK7LrXqqFOrwpfmSWwP078m5ecxT7zffMM/fyZF8FsfjjOLfvCvs3CN2RVaQENz
NyrGRSn2KOCR/ieG8eloz6Xxm0Drz78b8TADEHDcDAbIfoWOZlXrKympM2ZOS7Vq9cRRULuK//5C
/kWWg7zq1iqzifRpdd9+1/+6//NCm5XukeUEfrmDdvahz6qIgBz8SLHG2FP+zQ5G1hFJ+W6r6P84
lbt9OpXU253DDM4vn+5oWjoRo3A+swP5UwVmd4bCtLz9/Zf8q0tJM9qE1cjVtH6dvgHmxMrFyCNQ
0LCN3B5AbGcz8f7PP8W99TCIhyh6/9qKxoAiOgWqaOdrVnoCKhHsq+l3Grw/P2Y8zMRBYPaoYNI2
+ePPNakgL1DkqB0TA1kkC+F8dkU1b5PCLh7+/vv8xf3OR5G1ED/y8/xaTsp7vXK8YlC7ZlV5h+B8
rp89v9WtvWOO3mONrubj7z/xL79cwDlJyIqQxfnlbsg7BHa0hNUubb3iKUC7YrJcMCxtzBJE1//m
1v+LT+P4oK/lU8WnOvvLpxms8K613nU7ZTtqM+sL8ohCLDfJdfGP39N0bYnqaN/yHwKeP/5qLcAK
H/ic2hX9YDOtZxQvzITOhz5J5W++1Z8jHobZeENDKr49V7/2cAepkkabKd2PtFDaSOG5UfdGaQ75
lo0jWVyb2dQ/Jz2p1t8MY//FUUJZkCbozVHNffMr7VtKo5CpTbBleK2613U5nKcidrTXfCzTiCUo
N4bV1EayG2P2kNN/nP/y8VDGbx99Cyxvr+D/OsnMzDBVtUK9AieabZYu0Xd5VvzmxfPnm+b2IXg/
KYPTBfp14rynN4/6awC9kdEl7FmowXoSsFMtf9cX/fOhxSdRF4H8yn/Dkv3j1zH8iRV1dwXiBS5r
m3bU2iW6xt+81P7q+xA4ksPxrFMyvN1O/3XRWKu06rIl/FlM47ZIeVtTLLogQt1U/Cas+4svxAQw
vRDKxgDhf60cKEvrTOnx/mSwqnzP88E5jDinNv86Q/4R3vj/CS3+A9r4byHIt8/7bxfHfz7//6em
klTiv47T21/yHzfGvz2Vzx9FXua4Kv/gtvzX/9O/Acee8z8Ghw8l+9utS4LLvfBvwLEL4JjwkFrN
LQJglI+f7j/ODNv4H4ZO9JuO8tZaIpD8P4Rjy/0fcg8KwTwN5Fb8i/+EcHy7nf9vREc4dev4MIhJ
T54WE6HPH29E28n9ql2tYGf7MxS/ZGxf+q6b3hIqhxcPrfS5L6TxwKTI74rmTLb88Sngw6nwEvqD
djcJKP+U3EA41tkvn42didhib+Rd+8J39oYTOInE2Cb62mwSBgmW2E3cftxWbXJa3AYSw7pU37ub
+FsMuvUw+Ou08+fAew2yNX3SA79j66yZLHreTuaz15anD5kIzP1kWuMDaLG6CQfHUUac9XYGeHSd
x3sDWuS3JOHsLCrmkyPMvefWX+twgJaANb7DCJepby54h/0MMnFL/Oh/zNTE1lDrJxa6RolPTkEi
h+M211NxDGBSaTPoR7b5WXsfb6i5DJvQ04jp/jTbfv6T6KXqD31aG+DJp1SJuDOH+sHuBeuL8M/O
7ZSkF0NTTP32I6QfiB/t1SpmdryroZXfg2ltn0pBXSoeDJl9Fyx6f5FF2mw89nRivzOCNLL71MFX
69hDupmptRhxy4H+ok1j98WuJkiCZbXe6FCcQnWYJtjsIR0VJW6xun7FVgsXjyVxloC9qdx4S+1f
fDE3B69Lis3IgbpP4TbFFnKkqFWLti9FWdwvfimYe0zzba3rxU92VbVNM2QMISSFskI7NQf2tT3z
ws6fFlOGnC9GkLTPlZdr22nV1b5MypJFPnB+ZQfMSgo8IeE0zV97B4oIUM2x/pzLufqyJshDFx17
0zimIx4wS77aA3A2yxnTF/auWPLK15TAhlHXcDYKNm+pipdhyWLhJ5Gqc01s1cfcP9hYtLTF0ZKJ
NK406pNhoWNuZYrmrr05EJYKqZg/mP02b/Puo/eDGAbeXaCrjWHba9QArdmz19EdiPHkQ9+a1rUx
5BwjaYqcqk0/OS+0Y+WJMpKrkW6zRu9PjVbbW0AW2qFoKuOV1BKZu8BNKXJjZANRr9+xUXoPnbcs
P+vcAtFgl0v+1II2W6MuXwYW2+0+bo1lPK9QqodjI/Tlq1di6tMB73lhDlwIAojTrxsLc+G2btL2
APHkANTgO5uhCRzXVsQ8GN8kh0jo1tjHLQvgiD2yjm1oy73jav4Py+8vGQzI3gjExhnnrXSYUnA6
Si7pyIrNyiVLJFvCLF+WsQsc5ITNcWOkrtplWXLsU+Ox7WwgY/XK2L99GOaEeaP25u3q6m1TY7Vi
9zIoTeiUixzfJtNgG9/8rvDsxJae/tCMJ9lqcI3YlwRzFbJy+jBX+avol2flKtSW1jOUuSdgOo9m
JvfFAKrRqmO/mHbukF8sqGxJMsO4LZgJqHseprIBRpqq56ZRH1oxvSoPlhs4AIZYAb6XqcFY0ssS
OGx9jt8yy37OSvN9yZb+gsJSXIFLJ1Hu9NZ9ZxafS5bmtE7n+a7ttXO5uMdRa0OjM/b2hBNT/WC0
CeeirR1bCoeQu9PbsqfCsNY96wH8Oy6BlTTchAP8Kbv1z32Oz1Ir1LO9VGcR2KGlz5tsYqkQQ48u
wQrlRshFzfBBZr21gRDyvXLdItKgQVxoSGSHStTlHqzEs11itlMzwAtAEvK7lWmsZbM5vp0NJy7L
BYSQ+AI2xf+hBZa2d5VzLKbpeXJye8PwNwwnZ4QzVqVv5gy9rxuDCEQLjIbsONZraBdvk+j7nWsM
GwEEIyo5P0GyQTp5d8YGFq6VYs0rfjSmfIRL1EZ9wGnfu3fLVCnW+VIwuPULA2TPmX+X5RnWSSg2
ddl8JrAcYHPCWAHqhdwXNFZvgMgdpkevhpDm1iwhD5EhbT/ynfxYAdplUvl9Ffp1nvULETJIj/EM
vEu7jO40bpa8feDHjWfl77MRILE+exmrUd0jSMS40D1oN4KqkZttBDi4cELSodn5RSoH1YYR8QKl
BhLMGXzw9c7kpJoK8WCukJU1AbkPPXHsufmXNHe/mC2QjYDfKleAslh6y4PmAcrRtVTGgzEwM6v7
xVG5PdPoWnAutC6L2AaH0NCCXU3nnApWfi0s7cpD/cSgKFtm/Gup64JqDQ5GCQsacgKM2bmJutVk
RX10rqMPgi9vW1SJ47nVhq/t1NwlvoOzJP3orTwCgjJHbF97u0XPT6vfaaFknYVs+2IsHjhg5T6m
w3CiSnfXrExaFdqrYzVnY9LCIrPXMKvHh5KXhWuIKta9ZdNlvc4KqnWYUgAI/RrAUACI4lUga/pN
M8/73nmBowItSPPAScwDXVyFULJIg2TfG+o8184FwVyxs9sfPF9ZzFyFFa3W7J2SfmgiJy3KTcYB
fzbSSkbFohtsdczPWTvZcal3C3xCU2/uG9HPz6vvasfGtR8r1vHBcds6bEQ+bS2sJQ7qCkdhOXH3
aHXA/a3zGvS4WdPe3xerDmNKuEk0E2gcc71ZKAFk2OmGZdNbHy2rA/Fis1jiBPBlggBogMyT8pT7
2sVLF40bp4QLkBfNdixl+qTlnDFk9fP6MXrDIw7SV2x419WqrdfZqxA3Lon/4tOfglgE1cULGbVm
9osrVTmYs4otfThEyMV88a1zL1/RYebhaPMzdVp+j3uSZ5qJfLHc2WkVT43x6mneiw0VaB0Z/Avs
4qtZU0hLkqyEf08TwJub+tpXEBsnq3v3XHW/zkmG0LWNFuUe05U30mrsPaN/9WUCYTItPga1cmqZ
/rZnWlkaWRN6XnkjGjQyVM7Iwdnan2PjvQB/Y0vfAY3TtdU3D78mIB64mHUho66fD6umUm4oSbiV
AiJLzUOruftG5vdd2T5lRfZSIVBKNDtavAyzAQQ6z6nuGvU06N2+mot4Rm+YQtCpsHAuEsCyQXuP
OyXYgWs9lk4meY/JI97GG8PNIbzFkAkrbUzEwVT6FpBfxrXRvwBAj8tcQLHufxZJewl6eVR2vQtU
8HUu8sdWw1va+hujcBxoaP2jJaoWJixWwqzN3wECdKGwWZxzNe+YesvJgLfb1TeUYs+dv2h1shO6
vpdZ4kYKnXSrZ/E6z3Fa5zHMPQfNXHPu5kTFnoZLuOVGDe3pkM+Z3MhCngt/gJXFCebKALIpiIhQ
auoeaMM3pff8WnaTU8NRQ8wIKLiCZQasPj+livFMc6IC0Oru1h/aU4lbOx9c85UFXBjJQ/5YjD2e
YHLfvQ6dhzseoAG809Ccxv2om0Wo59Le2qyvhAMLghFugHRHa+BldkAYupXaDgOoY2fYGPTxd0Dr
Ad2aBnApP0U83hkmglqEdSax96Zesi/0/XdZVR21qnmwM0KyiRMlHHrvPVDYiNWcxbjSGfVoGUjF
JI1y1M3llgYvFzlPv9G+QrVQcVIyKrUJpNQjOuev3VA9JOt6YZVuioUnyagTl2svkx8zemitXh4E
43oQaDxtV2kAtBeTCzxzJlIy4WyCIvel7vL8OGHUDrm3IO0v3WtN6LZPU/+Q5ECYRqW2euvbYSZE
NKzZTwPfZ5Q26rW8sdY985UyyT5FzglDh5PDBAR3uyldwP0yA/JeBN51rvxIiKw8QIeUIc3RCzwG
f2vV7TszLnqomzgJdEVtXTAuiUcKMoWo7SFKBdBlEEMPa5+/Fj0WDg7qNBeR48oo7wG4pd4bogTJ
0TZaOyZmyrgS+r6byxe2O/PIaucN1Fub2Kp/davlYtM+lu66r7zxzQUfj1Lq3hyCfS7nlwkrgF1o
O9E7n4t7StOuYMdsAYw+rad1nE+5pf+QnT/GN4EBsdnJTPqvFnZw7Lr1CbTQFDGIV8YwyfZW53Qf
7ZBsPMXfMEqTDqha3hsJQnAq1g/+1g9/goTb6Xc4oaADwQwJTUuDddaM3/y6erCW7Kw6KLUaR2Zc
uA5uejzg8EQVCuPUM/OjhmI08dNDbxvnXNfDppC7rp7POFWBAMv0uXGXbNc6+RyWUxlmSuFwt5cL
bCKAVAFWZYsXe5kPIIo4XFM77qxHOplH5aEncPN1CxEms3ESc+zoyuWgL54tiH4RM+zx6lg/mRKB
DDSy0JhtXHN51nR32Uiv31kif1UWSoRSEtdz5A59GQ+dHENb67fTrdc+AOp+rqxUb+KucnBY0mIV
+yngucYvP5Aw1v6XwKu7g5ENkOn8ftoKwA8H0HzugyTs3qjZU6AwQYsf9CVpDkjL662Z5+kO14j1
o+0dE8x0ttBOmbx134h072XIHXpyibCYZyM0Zj25FqzOSqIYKs5AenXtmNlB8t2pXOsLU0mQiggz
4MWguczvyajAnjazJItlsi+NqgbyRXTb4nt2sSdtp7Eiswxmw/pRkmlwZuRGFRI1qJ+TO9zyiWyC
QelkxkHYmtxMbWvMW0cq7YrLuvoUUyJOo8i1vYYVcFOOxXSY+nXYyxUemze4ILzmpuxQes7VI8UO
C0nnTNgoZON+AayLp6504ezWiHRjN9P9LcNA3nbxfPnpcNafhV40DjBhM3lxlRy/m6yWHf2+bL/A
93DB2kJqDPVqmY9gKkaU2J4nIm8ymr2ZN8lT0Qt/mweatR/0NPs0Z4DgAPRVqYWWNtX+PoebzYEW
IEZk1nX+2ZeZdoX2YsLySo7zvEwbETQ1wA5n5QUagOz3R5Roc9frxGeDPd8TWQxBpERm36U3EVtI
CuMc5xItS+YSJ/eliwzdgEbfm4H9OknN+BAWvwOLtT/WJvCeYJf3G7MrmYKVc3rXW9ahyspXP9eR
RPe5voOtAe9J+sLcWCITFy2Y5p2Sg0+yhY4HcNetzqAF+4lxbu5f4WpPPRynIEok8gaDPHMBSxY4
x6QdTOBxnqVe8sDPfkzrOL4X7gwW1anHraoXomdbapd1qLWLngAaVcnUH7PAEGBE1xzBMZ84j1n2
gbhclyRiC6HbOlbefvS98h7sa3EwhNOhdk7nLf5q0G10IsPRaGc470kCr9cRbzKtpw+369+6mUdA
TKeUtGrXKOtGSk7d/JtuIU4newoARCTrABvMRpQSLaXC4DCPjCPN9lB8tzNRnGyk9NONjsyzzyw1
8g4PuI+F2trVhzWiBtEex26UF2m7ZUyz/cqfPT8XbuPulNHLLWAPFXWucyct0jrR6agMzPmubwaX
J1ybvH2Xjv1JuJPYroA7v2m2VsUMOzDzOBrzjpdN9SBxO38tGBA6uCnBPv9nPnYIBS4SVDSpcwFm
OuAk2SsWfYqwd2WhR4ub4VddOo80zHPu5nKql9BK7HpLBw+QC4D6SCB3CQXIlR917hRfySb8zyGF
BLkkU3IWrS1DmWagghYzfU4mD8Zv6XhXu5/8TeYDLm2tHlfzWC7RSmNA45AwGOkiuzxi1s2vQB85
wGen2yo1F2920Df3panXVy9lfSu3Cx0khTc9lN00njNvXd9Lg5eemw3OQ2b4y84sjeVkj8FwDcSy
vvOqsAmS/caNS2EPmymDZ8rrtMov7UgPKnRX0XwOXUs0Sfh6biFq3TtBi2Wjs8wXaRDVZWbfnmiA
Lc+61/HCIemDTxew1h+NK2Axurjmds2TLhJ6N55IXJhU81r3GrhZC0RPW+PawSror7r53DZZtc8S
UWyl7nQbqK3FfgDIHo+FHETU60b7ofFcx7xV9U3HNn6cevzTYMeSCPFuEvmeXr8t+DxPsBKsjeFo
yckze7C79ZMrvXwXJLD3PZ/4wswp6Kihtp9Wrxsj08molbJ8RZIsUj4iXfsvzBMNIYbsHI920986
YPbRSMCIaU7hk0L6xGJULRfjOdH0QBJIz8bemPzhXmMn+jWdlXOGJcvyK206Y7+Kzo9HxkjcqIEA
xqSIQwmFNb35awNFWW7HNP1q1XlN7G/U2hnVMZKZpsH9tst5fp/wCNUbfQLz1U91Y+4ZzGMEoxxS
DB46VsvnWonyhU1VpCpLEFRX6SwNip78lhYCVAqnWVIZMFr5AC7Dp7LA/w6SfPE3bpCpkzc5Dljd
uX2vqAC+miCuTfi1a6E5IQuw3Z73JDqmqrw4AW4LgD+46PJmquLOzVw84t0Aox4kq6+JKepNZXf7
WrrapvKMrTskZIQo2tWhAgZ0seU8USUgZnHMnDbRmFWjth9d7VBn1i3815N7AwnTthzXhtk2v+Bu
7/Xn0VI/Shcqr+jb/Htmasw7gwkQOIaoi5bflNKsDfTzhsqZRnVi5S7bDCgD+mPr59oRP3SvR5yS
QE99LbihkKjrtltZ5fOrF2CQipOU45taieJxmAzEVPZALsqgL+jOxUWQ5lep+OiKrPqWGJRBNwXk
sf0YpDRjl7xPyBGnIN9nZRU8Q+Fat/3sdfl9o8+gpWwvZR5UeZKzcVwGMr4K49zBhrdB6Jp2SFOd
PB025M4Wv/g87SZtce6zwvThdvPPQ2IYhnPDZNF28gg4WRIOQL5SBi/2akyDV1eWHl4oy9iu1NnB
lQ5y5nRp2/G4Ok1NMGxnUpKIi8TcsBhhnrCLqP2MCg9TdzPtUF/Y70lfml9tbRxQ1RrN0V4Lx4xa
HBBUKJGBf6bG0B3mxkiuwE/tV43A5up0bASGOf8+k3q5f+hEwRvBaFvrhSW0HISOXPPnm7J7N2V0
y5FwFG5U3e6vqoBlD9FsZzSGfQBly7thaR0Fah91Fw0iHaYZoMSrWlvtkjfu/J05fpN61yqe8rkV
fozZxLwb2ma6T5fajJvJ66D416VAEl4pM7pRWgIwzmX2LBmMYSKzGl4AZGmHhR3vLvQpw37xi+Ez
HRdYjoNgqCRaik07xe5Z08zIKFgdGZv7JE3bvYZJaxPAMz8sBvMuN7L1zFQNgbdWUrpP9LvSbb2T
PaOEpDqTq7NUhnlKsH7zi9L6DbknRKTLGaVaQeWI4+4zHVpK2cKwLpYzq+eule2LSHVKTpk2rce1
p4wXeVqubYySKhgroR62isFer5OXYI1jwsjcNhO7icqcCANs4rKGcUHo3GUWjxSVX0gGk9PojuJE
Yqq2JoyIpwmN5RG9JCqHke3xB8pu4mi1FsvupT2fVID9uertWx6YQdQ0upq7wqKmmbXSe0pFwlIa
Es7huRWW+1Zgot2hnxIvKtCybGdRKf7Asaxp8Hwd3BNOVntrNDVgbtXSIOuVQDgrGlihbefBLQjx
ZTiqrnQ2zLGaO4sC+fwKmda9kpEYzWUxGXyKE6Y8S4aFk3lbT0rIq50rcfX1dvAAHjYAhjmH1NdO
OMV3KX3UTm6TZae87fpXs0CvBZCeUjLLyN/Xom1+1mbXbglXhhcMSTwKVWB/BUEPksorBUjxzBX7
2aq9A7RSCrdGUWqXxkyra1cNw11iY0zoHEwQVW5nVwFJ9CwHSOCsCuA+rfT2SlGKG6oPzI/cL8xm
V/ULgSA7Bv2mTMfxhSpah0MwT7tN2pRW5C/iNpIW1NtUG7JDzmF0KomLXrgtPrvGJXigGAVkOugf
tT7on9cO3Uw4Q7F4qDlhsthYLe6Aqs6aBz+gS6FT6MQTR3w9CjVu6Bk0nzQd5G5q2FGlxWIsmB00
HplODoEe2mqqz1VDkR+6zYMaKJYZzGo/91mrb9BrmEeait0SMjpabbyOnzyDQrzljFM7dstknNsL
GgdG3NJvzuSb1cbMBTp1aKGDS5EJBKz6zu9qkcG1/Q8Pw0Hc95p+7wbzetfrnrll282MPbifl2bS
ybVsr+upqlQO8ZwUBFyTusc3o90X+voc5MGzKpL5sfbaeuNobj+H/KlOShrWyi0LYOtLdZvPIweZ
pgHsP4N5UTLZvgIk7WuHdaWfqnVGEhvCbx+Vr6g1KE/FlZ8273Xud++cLdPZdpf1oqP+OmWkQee8
sdeX1OS91Xtu+14CM+e1xjoRnOvxW1UI47lJus86SCnqiizZtlRgzqZNyy3UpVUB9a/pRQ346E6G
ndTXsZitDwgNexaj5qOp+FurUrCKnI6dPFDAnu/dxrcBQHcUDCPKfqALM5ZRzwkJ2erO1X0Bhzcs
7Lo91brXTvQSmp73vNZ+11jtgzvISGVBRrsjEyMCM9fTYvgi1m+a7KyxPku2Gf1wBF5MM6W0VB0p
BiX3Fq+grbvmkE4bUYlXjaX7H65H3dEUNPbmpFq2ZMPTBXX7uCluhu6+7prjrMxT5RWK28R9s2wF
INoare1SGsl9PkkgpZLV6p204FxGMHXqu4Hxi5AJ6LsKTdj31NU/Sj/LXgNBmUwlN7U3wC2npupH
Wuae2zLwLjxwbyz8dbeF+MXGtYbMJHT5sSmVL5SPVsI0v7XYnJX+a4rpLU7L1Yvmvoi8cThYusA+
NTWXCQMT7QLtceyUdRpLyndky1OYJbd0fwDc37XLW1PQfkEJlsLX5mt79Fhj1ERcaqbQPDW5T7OZ
Hlq2zkP6+SuJ6xqJDHq0V78gyXiR1eofCpb6DsQWx8Wa3zVo+PztVa89pIV/rYr2biqaDSXesyX0
96RpTr7Uw9msDjgEHou5eSgmdUEZWHMprGrvB8lDOijvFdIZ6PFmTLDrQJ/XlHsoiFXdUJ9m/S2o
qYYOmk11qH+cXDYGRkfTt0qbn0lIqAIgj3cnom6WJurvK9Xp41osFvRsV40TZk/P/pbPCMGIuQIv
0uZc7DrbgfYsCgjfW0pny3HWLBbOp659mzj6diuDodGa+9ZbkJd9lGZrEtGyu1Wm2unxNr1XR+Xg
0DRlzJrad1daadgtBaRRP4C9XiTFeXYnIPjzVB96wRAcw6j1Oz1x8u6qU1tpOfSMmOENeRff6eSf
O2ya7T4gtxtCbAg/i3bmS+iCYVuxEjriSeSU7LLqoeRVd0faSm1YBUuzM9xkvRs5C3foko68sMa3
YhDIIOjcx2vZU/kne2evLUtedekS4E4BjcbetkksSp0qTWgiSoSH7U9b1AG8pLSxax9SCLrTnpXo
NAR1VXKRBL04bGi7wi9WcIdBMDDXx9EcGemE/qbVe/XCuPQaYXorT4vVLWcyShsgI0XUhnS6CrVs
Gr4EtBs/S5FRTmNvs3/HeSceIULMtJgMDJhrvZyoHDd67DjCOdRrlTs8FrBbdU0zkB843ZlX9fRS
aZ06s7k3fLjagKGTZJWc3jH67lO2/XycCzd7y0XTneAGCvrDS+4cAnrTu0a3AUZ3THKk0Zi3FpGX
nuYcFIOoMSSx4B2uOeswkU6wQRFmmYwnSnXjC1wkRAdBAd2RUdegOS+zoYlN2s9mcpSppUkEHraq
t7T9YRgX9G6fKn8sjv7q2RfPR9lCoqwdtAX3qO3N+NHsXFJyaFbQUXlyylxTcylWpvUx0fO2isZA
8y/ImXxaKouZb9hb9F/RFZAR0cMUPDFofV6r1S1BCXAQj1I2D8ZsGE443Tx55hoYF+JE+0CdW8uA
GQsG5QOhE5dlzGbiZ6omd0OxVzCVbDNzUAUmE5u97x311nuuKp96lpOlxZ0idz3ljkSkphm0rciA
8ULavGB1fecmpffTVGV+vwJFpyWsWutqDTyA0WjByO88t7rRR9mYSnt5LVpOQHp04xbSgxa7ZW5G
vLH5fvQhmRbg6+WTPT6MSUPjOUultvG9aXlunEG8uEmS7vEAi9AP/H67uk5yhz6s3Se3/VHxbjX5
myMRWAjUk2Hg6OMTAiuxx4RnfLGRTtwjXutjYq/xvUOhx2ZfoZ3bpsMvVOrCjVo8C/drn+VPSze0
DyOeBzOnyLehOthSoMJLhASCdSVWKPKC5hjo55IQaS3KU9OU7r20Sy/2sGV4UcqA9vcJb+ihWMRI
v9w2aEpwiGlS134a/IiR7hTZK7vLy5bzwDqkCltbmdZWhnlgzWinGu4F0UXGyEIwHtuhJmVplfGt
1RIvpgPsnHV6DEe8js3dUkv/QGsx3aZe8y1L2qcq0UUdtuSJVGP5DFk6BRU+wQUYLIfzC/Ghrfx6
o4zgZ1eu63NhonMd/PyH1crupHlVtSFNXy4+1k8EB6n/TKtdf8z8YXhY6AJd8qqkXJqsPb0QOmlh
ppfBk6V50g4Hrwg+qrUmbYJaQpbX1+7DbDYUptZVqcg0CxJKz1+afTZhmHBg8Pzg/mdCpO3t1y5t
0v2wWhn1KC3YkofugyJf94MDGi/0hettRw29qRU0NOMqEHkYLGgfOT3GWBwNdXbXBH0SU1h3H/Cr
0PMkoVt3Xp1Df8eDgN1BOuzHssZHhbAyUudApcu4rxtf3A9FNtzhmBCXYsqsiYeRoQCAocYhr2o6
EhPzt3klu5+1nmdvg+YsecgVLGiNTJq/EVX9gv7EeKNkR31NCvuMjogEcW3lRkyME1VpDXxcjt45
Rzh+xTYzbluF0sPvneF7Iu02VjlGjdUsmzMKjORQIcE5LqbimA28/nFw1ubOWoo8loBbIr1ujDEs
O96fll7T2DCJ5KZVGje7wYOV2UucB5X1KNpyubn1vGhqffnqTRvJLAP6lP7eTdAlD0w36C1op5ZZ
qI0Y2CqKKncMqLsFXDLik+TUrLYXD4uOfaC3vPxU2WN1csd+ieExFow+3FLlFKJWgjDpqMDkvVGA
ZKQmLejcCZ4UijlXZppztk1k+bKuVn9dHETJ+BnqrwbZ3S4Vq/ySdJn/BsTe/bRrdQsoEL4z0TZH
/uwYSLONCuG0eJm6mjKK1Vz9pZNHvR69u0Ffqeqk0r6Ydj+joh7kaemEtqOFD6q/GsU9PQK+q2HN
xhB7jAUcKD4nr16hz7uy1NssJgzTeD3L9jqsHI/KsCi/OlMzXDvpBR9Zmnl7w5J9GlrUjvAsl8WT
pfi9UK577oX+x7QPeqMeuMnVdDZTE4+O4OzAdBrk1if71ENMc+AS4I6m4oLameGJG73XvHXctfJ/
2Tuv3siRLc9/lcW884LeADv7QJde3pTqhVCpSvRJbz/9/qh7Z646W6nEzvOigQaq0ZVBBiNOnDjn
byZt2/XkmW0z0KcZtLKzUTXSHiQ8PktVOHq9UAe/0hybcQ70ePxdAPe56bjAm66UiXja4axeeUdM
LwBU/mlz0pBonh56jLnGWuq3jKPsUspxXhAhQ2qnelH9bIC9wMMJZ+qkqhwh5dQ6FtdmD9u28jAe
qQ+6dQ5NQosjEAAaqd0VAjPJVQ9ezIONWXlKVW+qDO8kOyT/obeuqmAk01Clzy+Y0uCwYYRL0k/y
Amj9C+AVbo+KDpqlorhsyqcSpwWW8cZUzdaKYngDTBOg0BQY2Y9s6tVHQ2+GfB2YgnxbV0G1DTQu
C56SiCjTKk2RrwUxtiKP+wZBvaFD68C8DbZSJEGHKuj6hHI7rvs2pCtGIvWA/czsiiBoY/8Txvjm
n8/7v45dflPEx7b5z/84Bf1DpkGXQEXYGboGUHXthJDS5uIYE1/jdRdEIbxARLw2cSITMVt6gT7Q
nNpTAVh4BbfPvWl2OD12NXjE/zd0+elznEqDxvgTj4U46CusfRQnjaLWi5Um+Sdf6f+jy/+Dts2n
L/83dPk+bqPu9RjD6PlzbON22vxmMSx/55/gcln/h4m2CZwTJI5kEw71f4HLZfEfSD5a8gI854ou
Lqyef4HLNf0fSOKosPgQ84C2sbBkSYPb6D//Q1P+sSgRmrQIlnOKn/s//xtIfvin+NeibE7+/HmR
ygu/5t97DbyuhdabsiiEwlFEHueES6EGGkx+wD+ugSktIFlqooUtEhtegYXQ+C7yfnpG3ah/QCz3
ZyY23KTm2EjptcyZ5E1SZDQu1jX5DjuXvPTmhoKIrRSCCa6qD9uj18VVb90cw2QiiyfXnty60cen
T1P+xWbjWnbyIqrKKyBgBcsM/D5str+i5M0GGh1Ipd7lXhVZ6zmsIvhmM9i3bTXU3O+MNIt/x3KN
kV4uVn/QP6Q9EqKpQQJQxoSD2oi5PpcadqJuL5fhY4vqMYepmoNqK7psN8oS1+4Wc547MWwR+oaZ
r8ebkYQHe0iF+oUjmORta8FAAmLdyO0EakEU6WgnwyJsRf6Q/Qi6QdwOeV/H1IEHEg2lTgb5Bom2
/Emd4tHAEU1ESySaK0APYdFmb6UJfM8DMzJmlC8n+k8DOS4Fv7ilqp+MOIfYeNFAUT8OADDseOpT
CuOCggVND+0dcDB2pb0Dtby8iZR2AOJVpjQksJcxS78JAxBQKR95PxqteaubOCbYoaGAvUyk2CJr
KhoAiuR9UrPWrVAY/M4caloD1WRuNe2Ih4XUyDOdPCMrf6NIVW2J39ouISl10iQ50orR+voloSyj
2nESKkySUFV4cEUSKYylWPO6qrvwRZuH9qYHHdv52SjTIslNs7/i7tVJVEOOQ4R91ixwhmWGSDs4
D0aQ/VOIc7ke4OBMU0WhlGQd599BW9NBB0envFcphWVeIhsepKzDZyqjoP8nxPAew/C0jr12EhJE
oNtEvgYyL++rQR9Usgvcwd2BJ85BBJJJkVPQBhCH+YGCgQKeVQ8BbsdNPin+WGnNNfABqsrSMANJ
LZSe0rFSxdrebFANIrsuqHqZeZeHvgSz7ulYyOZbPAST7uiUr2MnaY6QZbEMEvH6qo+YXkehVVJN
TqUR3BB63KFHH2nEVDYaWlc4ikmFo1BvqnQNqGqvxizp612FP+r7QP0Ba9sAg1uHXL5ofFYi1jxZ
083Ahfoheh3KPAJQjZrNy6S3YLAydZ7hMFCEwmlJKocQoKym3sttv5IRJDsuqcxSI8XsvKMpnemz
PYvRVPhAWCoBP+op27D+8DUb6lRbCWon4hgcC0XiZHMwPJsqZV7cs+lbLiZPWGX2bfscJJJ5R/o2
Dw9Ax5IfSVYYOj3PcfiJCR5WxtTzyxHrr7rjhnk86hF4rFFsuAKX5btQddJbhzEwFR9aBmtcWE1z
Fc5m9o7LcnvIKak/6HLvpE2HW21PDFHsjE28E4N6+JVHIV5cOc6FqxBInH00zZcWJneznqMpeJja
io8dCay+oSjbt6wUS2tjdVMzs78ps2zlMkEer0GPj4Ijt+Nf8Nl7aSU0FRCgruvbdRSNFh2SsswH
27J60Lw0GeibNWkv2kkQFYYjacEAxpLLoAJshvx0g8KGItlVU40EKUkw3oHNScmmZ76xXtKL2O/w
oJa8RutM0xXrmo6gQOw+OpGI/xXwwKox7NkKm8Cr1az5JeOE9KwdQ7DdSiYG27A/VumKgq2An7cC
l8UFQxE2DieS/NAKKZt5oi7Xucc5nFmIQ0RtDxLQBK5PLiD9jJmXQCwObwtFalJPYrzUEUCzcu8f
AVh7vVqrE77nLBqXtl/7nBJaLSeVoUBQ3kQrDdRgZOheCwNZ2Ym0GL0mHq1tyJ8DO6Ie8RxP9CR9
iswUe8YR4Sm7pJdyF1lt0nPhi0nEpcakVmmJE4XdSINGYqvohseLs06gOYWiYOlV6yP9EQStYulm
cR+Hz5FjkEcBAHM4X0/LZHaPiM8ZPla/eeyjvxtexfVctWuqzgEzZAyGuc+tFHiQVWfDq4zS9IOp
AEVwjlmq/6Z5oo6eSJOz3+sE9Pw3YJ+Zsmgh4ys9B63MYIrK/RQbpXkrCPHi0ZroueqWSN3vwkE2
c3cwxZHac8p9fGxLsHI0DN5ANshgpEwcNKdgQTEWsc6Fu7NaGSaw3u6GKpseI6CY1D6a5nhbNIV5
bcB9uJUBH73XAIV+Df0RybM0RYYJck5HVTRoGiCvDQyOxYBVYfu34Pu50BK4F3OzKLxOoBJlDq00
zGp1VheWnHB49mbZNq8THrYGVCGqGrZJqV5x6rJc4FSt0T7G9MitxTVeY7GDY5nWgSDMIj/F/c03
p77FlE1MOnuqkwKfyCiNRy+gAvMWaRrAwSMatPiHFVCXXLPK1Ic4mPi/ubH35rbFYBK6FPvjRlfy
UcRWVqBrXg2TOTmC3HYKkFQNg7OQJebSfeHek3W4m1B5VrV0L9eFdTPUbfsw5mLUusd2CG6mGo6u
nWJQSve1Otb/Etf8/+nxf6B5+ClX+1t6/PAaDyfEy+Uv/DM3lmT5H6gkicgM/pMpSXr6T+Il1c1/
IIIDfRJVSEMBIPTfuTEJNSQ1VK/ImbEcMxfy579yYzJq/A+QtVFMUyLrhq55kgx/lxyfSAIJMkY4
/MON66+5ZB9KpoBotLQv99L1uDdv8rUMJsTWd+3jJasz3uNTAv7fYxgn0l0qCQVeR+wm/ba7ip7s
wRcu6AidXED//dMnqbBBlGK38dPK3rgL9v1zseeI/hW+qxd57csd9t/Xh38PsbzVJ3L0QHe9neVG
3NdRn97geA9eOKTlhihC7bUGBCQ3t+pxmw0CzrVNs+mmOFgPjTj6mdzBfkgqdZV3JLvIDgHkzZau
HBpTLjpmMV02xQQZnWvrqap1SteVBByizPw2MU1vUOXGneWk9LpBqgHYJOLKEqPBRXTI8HSEcblG
NxWkIiABEhfqZ1PCS1JuzfANB7bifbBS3TFKTYXE0OUw7zlFKM/krjURR6bkCJ8Lym290oEQHGH+
0R+5o1u2bq2+9BYiMVy/LoKnlZp22gvVZiH/e+GYZzdiJr61JqRAaDddci/HlQae3zKB+Cvqqgfg
Y7fV0P4WsXX2ApqmK4yWQrpTcgEj1FR2TV2XKxnhXTQTzfQqaKitF0ZO0yuVX9NxoJLVmrFL9046
9JEOoQIRf08I42GH2Uy5TwHg2kIQKk44NRZD0Jhu8Zl+M9IO3qCaiU7eV4PDeR5uUtEA8aVo1U6O
gsGRg2GCgxeETp4ArykUalhZICkbqJovuRT3h0SmKHqU8ku2RsuS/GodLUobn9YRxE2jw8RR2quH
eK274mArKxly0AUu/4cix1e/v9CbP/2+MRlhNS1boV5k9G2KeZ033uBwbgvd1urd5C467riR2HAI
QXiHrgQfOd4eBSCsd5/C3hdX1A9hq6+eYbm5fnqGROj6oB4raW9Ie4H3NHb1vF5wUSMtIcHY6frt
EG9MaxNCefl+zHPTelJ6soIjgjRCpuxz/JXof/YY/05p4tQdb67LlQxuaOw9IZIa7/sRT8TN/x0R
KFh8fkuo8BX8Kmvem1XskXY+DEZONcByoyo5gLbxjrl1dSwUoGdJ6qaG8aKpizhqPRfbGptc2sox
RsSD9BwtHQAoR3A/YP0YxcsglDsiyoW5WQLsV59jqYh8+hxGy01HPTbznqq/CysOEJytukYecZHb
ab+7SzYlJyWWf8/IySmiQ6vRIzmc90m/qusHmtkB1rcAPX8Yi6emr0DLo11SRDtjS5oVCw5SkdWj
Idy03brO78v0gvLamdWgnxw1TUu9fJ6Eaa+uAK91g3tU9nr5Cwy3h1vq99//Q1jti2k9lf+QJMzR
pCyd9opNW2p33fvCfnJg7Fylh36j+Y0dO/mmcwuHHpwX2nTf/NG5ggGzsm4r/z63j5vJu68d82oL
eMfudpdO2g/Zmq8e7eSwMqkbdOj6T3vJXIkijTBb0g85DMWhcYt3pbBncLLDFoSWDUG3+vX9jJzL
IvST2DZOxbGftWRGzxgRQe5ydjNaXpFjKN5cFY/gYeedbiYXRM3OhZlTwaimE/KWVicbcBWuI0ey
oc44FtFU2Yb+pbk8F1BPFYb7UMsi02IUfRWsuqfjhv69A+5xHdxbj8d1vzX90gm86BB4cBKdC1O5
TNlXX/A0nqEdS/WynffoGdqz9koTM1G82vQHcoLoaqDjZGgPERznGLCJCF9Hg5hhq/KF1W0t58VX
D3AS3XQDEAIs33mP6bnTdtkTzjpXVP99U0tsBIycxNj0Fujtn01ouQWK2cdU9VGJWlURxBQU7ryY
76INGzFpX7OaIlWrGShK7tLjiwV4xbQmaM3zvpx+zmbskPq69BT8qO59pW+9qtmY3UZI9k1xBztc
Nnqo3Dv0852u2ArlUyPedQlbSLmNtedk6qCcP9GdtEXzVuYJC2nw0lj0Ajm8k6ZrZaB9A/Nhit9w
NXeaYBPMPzpzlaXyTsqKGzTwtlOb7CIh8AejpQ20amfTNWlnK9FNqLYblN3c+Gj4UrwJm0N71Nej
1tvjcEe6M4wH6EJOGYgbrVi40OoE7+1ep4vaWt3PseeYawb0DVrtShmit0jqDhUG3d+vlXNhVzvZ
dujhZ21HzYJ9EO80rt2HbCet010XO8cbad1686v5Ju7HR/25PQz38r5Zfz/yuTizlPM/nywxXnUd
9SQ2vHAj090dMAGM7XoTZJ7+VMghdR9vzrfLTE3VQVR+jvLt90N/+PJ9sT61kxxDMlpgFBhQ78es
O0CsdWZR9SzgmHYXDava7G9AVW8s8BZq/3QEZ2wJgGBM6mnmSu0ewqb60Vh387g71s3PKKVsE4MQ
Mh7A72DsHfiiVPlJGlLum4BzryrRy3LKrzULEqLYuKj2VilEQVjbFI3NMPKLITkQc7dJhRImBA0J
ZIiRXs3hXqL4VNd2kL7U417Ur4MOQsp9NGR2XqwntfIgkuw7mYRVtss0vXDsn/s6p5q8Itg0k3Lj
vO8oPFYIXY9Iy6B9MRxFOAAHKX9p0zUzZVv61qRNa2gw9eG/CfkFNa5zMeQkHwiGPK6bjD0OscjJ
KXIMe0USLrzeR3P0qxVwcsinnL+Qoyp5H9eV+HNMonldw8L12v4Y2AmikIAGA80vJNilNS2DrREp
0jaTUou3hdaXqnPqyBmL1pzT2JcCHZJTgPdPqVq1gyMu4p+lgKIkNgc+uoHQeFqpuZNBjbKEkJx8
S6kpX9L+PRPwT/0n51zQzTZkrkhYpn5tcmhGs2Gn49v3G+ZDXfSr6TrJCUYz645qzYaZtsOV5cPM
9QRHcGrig+S9C79jH/fOS8fXX3tU/50JnnaC0a+QVMQcp30Urjop+Gmquifmt9y9AprBwx1UPLtv
XcAZar0rkutaubAqzk3jybEVR4NUZtBu9tVxdQRcA4qrEK5RxL3w+8ryQ19N40kybQ00VcKjOe1z
r/opeubLW7MZ3I1k609+vjV2iU+b3R49c320b0AvOLL7JjntCtjJr/QXp/bv77/nh6HmVw9ysrn0
vmwtMTCmPbVTdXijJyEVayia8c/8qbntY19fQZGQQdHY9UrYQm6MH5IDPng1dQjRXZRf3vOXPqSq
b0fb7kIL/sPH4ovHUk92ZR/WodCrybSHegvo8GdqPrXoQ6DYPr+nKWrB4ehYyLtcVfgYlNu5c+No
JeOUhoiDEGya0dWaLQCyCRIXcBftUrK4TMtXz7VcFT5dgqoQOmWX8N1mn3ggvHZ+7+Wu/KyTtV34
ImcW/VLA+zwEXe95znudRb9vvHY/3DUH0P9Ap3aJe1xbB/1HdZOsj17pdLa8yp80l7qtL12483z4
SX/1hidpAAVE8QgRmA2ePVvRqpVHu0hrG2lvOOW6vJqPAmeSq0Q6qB43Kt+ydRI8oScDyFXdmNBS
q1s1fgHX4da63fwyK4d36S7kCsq52TnJFTR9jvLR1ADYBiL0gUN73Wrt1TztUB7p+0fw8NAKldpw
ot5v+224ojIPFTYqV2J8hWjaGPk0nccjTcS1pmwbBCTp7AC53WT9AcLxkKeU4m+a41VE/1JFxur7
z3pux5+alx2NI/zp5cFrH4UtL3EIXa5mg5W0Z5cY5oKCdwQ7cOm9OuGG5uVGd1fpJnaQy9hyN7Cp
xq++f5izH/nkXtBLjTZl0pG0J452NHlWhvmSI/5j3MbiehpEp1OuqPbbWI57Jc2jCW5UE9sJ3ZgM
GTF7bP0w+TnTMUBUYq3BlAduCS6WG0XvzsrtIBiOCDjrQrj8cK/7alGexONUMBYWybLtyD0cUn6J
a3Lozr+qKwCdAC8Ul5Li8Uo0HgEwV5YrjRd8qs4VhT/u7Z92fCsEaMh1AkXh6+CxdLtXaT29oCJ7
vEq877+GcibBObUQCWoDv4aUISbwYlfxk+JXd6XbbI+raQ0KcjP7+Wt2I+2QpXkSDvpNsYofR6d/
srZ0+65Ch1zMDw9cmTbFvXlpvS7h5ospV04icAQ/SxhpXu2Lca3DKK+2ReBIlk/NuMQ0zy5Ic71J
eJdvRF+jgYnGSuh2tomhqOTVh6T3rf5dlG/AfesqkMhbc7SrfFuWyICQH9oDGmLROkRpIbfnl+9n
8sPC9quHPgnPSk4BD5qEtO8czYddu5J8LnBe9xh6z5yiq3Gl+qIvbZtd9uf7Ic9d7JcezedwbUDI
COueIZONmtnjvthlq9HvN4rbHGLYGz49W8tBNWcz3UgeBM781/cjLx/iq3c9CdSIrmXzcRmYPvye
iog7evjPHIwLWfe5hf+xWj8tfEySF4NEfh8EiwAs3rHuyid05iQvOcTu9+/woYn/1UssYf7TIO3R
mqw5YxDrXihsg0vTFf7RjgXn94foFpvwJr2+dHacKywpJ1EPWmXUo2PJYFAyH8Z7pBaehT86Za1D
KlA/u/BOZ5LHjxPg0ztFECuHcmaY8Kl4He7mzfA+7o21fi++FQ/CqvHnp+7+0vo7dyAqJ5lk1MWz
LpWMJq8ErqGHGWnFt6zbtZE3gx+XEme4Ea76zZggWuPWmj2v+7veof8ei7b8JG3S7EVBNSR1sSLh
Rucfj+zNK3O46djklwzlPnBxX33okzwzh24rKGog7YfthK5eIfvNrGMP8gObULCznNpvXX8Ta8dN
oe8ylOEr5abblLk95H5xIas8t9pOXeVRRxmbWGaukPkXLVcdb2VOr3sNMaZOo658He/HamcgXRAT
VS/s048Cyhevfiq7XGZxZCZ1KO9F66pLKQs4gelWfBf0NwT7CPE7P5QFJGFfJlZeW/VBKG4G3a7I
Zp/k4T60PLorsJGOTyjVyrej5JDogqM3Kn8QBLdJ/Tj31eQFsmXYQFVGBvNmppBnrcdmPS76Rzb0
XzH506FVbxAOhydNcfPuJmzpnV2Hd0XlmeAQ5gvH9cebffXGJzER6JSg53D7972bevnW8mUP51u/
9JEkWM2u7up2dDdt2p3qVvvWiQ7tStxpN9PqZ+aVj99vw49d/dVDnMRHvZeRV8mZdq1yS9DjPyZh
Az1pWnXvWMAqkkfdzRs1u7pHP8d6eaW0Yl7Xj2Q4iZPLdv8EE+oKEJnILR5UzF41nMZE2/Hh++c7
V1dZ4K2fQ19MQx7g5BImsKXNUZ8FMfeEqthhhPXhyRvEM9odxQgdDIn3/ZhnP8xJuM3nLjI0iTFH
RMD9CV3V3OsbPzFcbblzwlOtBFu/n83HdMW42vhMObx0hj9h58jrYVPAmG5uC/1aQLbk6nipTHwu
Of5ojn0KmUs/zUhFngsy/Kawo9WT5BO8PIzjnYjzIPLpidl/JFoejYuxiV2uKq91H0cPAKXTbCL7
/vsZUpZM4atVc5Jp5mVWIXXDkxS5260hDunOvJVzF3qpBYJsU9D3tSEkPzXP6ZW6TlYUHyAu5uyv
69BTwNHNfvJD2oWtN95Pnn6f3+bvwZUu3JTJs9JI3qUE7VxE/ajjfpqzMBuBJy6nWRT8Kk3kdA4U
rIANuXLrcLNRIjfbtsJ9tIKjANUxOgjz6pIr2NlIehLORaVEp2VJtAp78PKrdFs4G+3Ww0bNuzcu
3YSXOf/iW3xkeZ/ecM7SOlWX1VqzGPp95+E4sy69dCXSCQtc61BfxTfqj9rJDtFKX5nORSrCsge/
Gvkkj8wVBA6gSgDZWinu7KIh5sMwcZQt6+E6dY/byNMupEDnGsAfd55Pb6kCckiOywUjvmo36lZz
s4dyb25zqmqCkz+AClypNvnjTboJH0pH2FnuJcuWMynkR5Hv09DyIKKUiLLE3ryV3IfRVq8Ro7u8
Qs8USz4i3+efD2u9r1HS2Ct+uha9P8YKQYOVsLk0deeuhX9zWpLFLmuWBdL6kMY5WZqV7poPsVPa
ogtwmNu14P+OLkXPM4mddJI/hgE051plONkxV/r24Q49bLqFdyr/ml3Jv0Ym9jp0kJZ0c7fxnkIX
waMLg5+5jn10Lz/NJYhRc7Zqxk5t1csdroLepYRVOfdeJylkOzWJqS/fqfWRYldXs29SbxTtyqs3
uZffoR7khD56T462RhreBq7ESX6j2/Wr7BZ+QOhD0XZHX5pakSte2BgfN82vNuFJjFGVeMZXh8fq
XdE7+uO+ewKHvJVsun2beI1WgKeuOoT2vOYJWRR7fC/2wXXn5/vRa1dryn4bMNcr2cf62xvW0Sb0
L4Wmc8H31A4R+xUEo5bDW7qe94Onr1SnvAZ87oL13TQutKWNcVvdlIfkgo/6ucK7eBKSUhxY8mAZ
sQzRPDeuE2E72zdKgJkHcCQ3bF4l0ks43E7qmSqIpQuf4eyrniRzRh8iZzia0n5+E37MDzS2qALV
v8kWXtHGUK/LHGV5e9oo98NG/VU9f38Qnx32JH3Dt75s6+V9aze/m95ntyT0R8uqg1vpduywhAJo
6NaXJvhMzBeX//55h+UtFT8YdvuZu9qfQLnvqluYzSywW61zSTtoN9ht7aqRaz1ceMlzY6p/HVNG
ODLJ8IXZT7fWNXlq3vjR7x4usQ34emxt5SdWsnZq3E36Ib5k43Zu0JMwNqD5sGgrgh0bf0raE6ZI
pLzThdz/3CVbPEmgWiFJjbpnGjXJznVbPoR3pZ8e1HvxB45q0tP3M3cmTRNPQtY4IieE8T35x5QZ
XOQEcMyR+KNsUbi2TPR7y4Ar0phcGO5cl1A8iUV4h5PiJYwHYxhRmivUhJ6qQ3KNiCjIoId63ezn
bbyB2PrerOV1uZV9WlZu+xhxs/n+lc9EAO3UtBZm8YwgBotleNfc4EC1SfmR3OAZNK9GZH/flW15
V19Ft/rd/3DAk5BjjeihIm/JDeXKerOCh26wGUgHCG/Z2h/5Wb6POzdKHP13GJSudKGIdyYh+puB
UHQ0MjRIWEHX/X1x1y5z3Dxm14Obb+Z3WA73x1XPwtoVXjrbOlXS6hoNrvX3L/315gAS/dcd2UJy
6IIMdV1DjJyhv4uqp67RLmyOM8VC7QMm8ynGVINVtSOGZKCA5G27iT1knOyl8D9T9I9eX1/F9ezN
3nJclRfi90cV+e/H6ALt/ktcQxsqnPqRN2Iu91GyVwFRBnZOnRk945v8ZwU9YcOBdS0+B8/GtjWd
Y/kUb7S7YVj3RxvEzUwzO+Yh48P4rjwhBV5uzV9IjQ3PyE7Ju+g2v7DEz03+SWQqkjlEr4RHBYDi
pQ/xhbPk6zT3b36VQteh2NLws7r2I8CR0/g5tnfhixi4ZupI0+r7lXOmlapZJzEJ0Ykc05kl8r3F
d/KVtFF8WbOTDaoQgXeEo2XrD9rBvFbt8FF3oZAsZfToqlrqEO2h8AX6q8mltsVyOn/11U8C1oyu
m1o1rLTJAyDM+ooc0cl81N1t3f2jOM115MV+dWHXnAEP/c1yXZjixhxLhsOJxYu5ns1+5KPm4uvu
DbRWB0KkbblYhbhMxSG8sLbPFD+1U/IqjDlVMCa+bLddKmiyLYvrOHbSqwjB/p111+/wbtvJL/ID
ioQ3gqve1m/NLvqJ+toGblCk+5rmiz/abX6or2HS7CAafb8azsz/qUGk2vR6e4xbFkP7I0PisQX2
IwO3S0SRzlh0YRT93DAn4apDlSNMYGPtMx2IXJT2zow7A3YJXmq8BfAMjcQ8YAuogVxvkZ5OwGub
LdWC4qXu71sZsjEQS+iVetqtxZjFCoC4TX8ZeWlHPfqbGVof7VXcui0Gg5RD0Fe7FQAzKRguzNEv
VfRzlISO1DWD8di51aT56M+tE9NftPlSbzgiLC/KrxlNWGQiNWWdhE+WYeuAeIEejtPPOnmoscDR
xafjIK2iVLfnDrFylOsQHlsl2XNaXacIAaD85Qd67QpqT7cJgtT3H+rj9vbFTjGXYPQpJpfoZUvd
0JDKv6nQmEtX+IVJS33fbvGwy9/EwJlRr36+MNq5D3YSjXPYiKKKivu+Fn6NiNYJowfMBQeFGoap
Nx5v9HHdHDIdUiIkjk2HOgOFyQycRSL73z/Dsja+euGTKCu2taEVAY/QLZKbKWeCb8gob1THCwOc
acOhRPzXKR2HIs+w11wKN707eekaD65Du+5/CZ66eUvuloJdtpJ3wgOwqe9f6kw5VTNPoq+aD1F9
DDuy2hUmLVfjTtol9+EW7bCt7rcruCLT7rj6frCz4e4kumZRhjOZATVhkKcHbQo2Sjg+THPsD5Pm
WslSWU+uqkhdSSb02knxRoiVkvJ7MmdbaZV1OXROTMulrX+qgENjndYt9JXvn+6j9fjFBz51u9bl
VsM4iqiYmJvZ2mjyu3x04qOnpl6hOSISaRmakwPSZ0jh2ZW6lee1mG5KuNd4LWFcwc0+d9N6H9OH
01KUnqRtMUTok9lBYkBEdSsAUXDYvUjYg/VI2hdVec2Zdjo7Vfnj+9f4KIR/8RqnTK/8qFYqlEVK
HuRIB+XFWCv3/XVCidpV8p96sTeoXWPus+epA83r7kEWS2i4OfNjAGoeQCKSdBf27bI9v3qWk1S4
OrZJ2gWsLnN6rc2HDueO79/yTG5iLHHiU/SJzaJIxqDkYjE5gbStKaxLx6de2zTWoxYXXn7JdX15
0q/e4OSkyBOqqe3IGzQxVB38JxDW8xJjh8LpKosOzfj+/Qudi6fGSTxFhFFPgoK9QUv3unittsNj
eGt42av5Y37qf6YXvsiJ6s1/gQO1D2GLTzMHkLyB18zMqavmqt5nm8jJXNOdHYtsQwdOw82ot1FT
3JWP2Zr25vOltONcrDFOImgPMCJH+Zr4dqMg8gZWmvpU+NO4O66RAn1TXqEcB+plGP+5b3cST6U6
HhNtedXBEa656XqzO64jP6PahJTnKnZfEFtzRu9SW/7ceCexFAuhCXUFxlNox1j2A4rW+0vUsjO4
As04iZ2qKXQaWrtUG6msT1cwu+1kPcJcudScWLbOFyv9lLYT4SQAXYsFmGU/leG3dlttBtGN+gsY
wHPB/5SxE6tFiyoJO6n3i+24rq/zLR5MbuLTZt/1u9Yr3OEafy0v2iK4P+yS6sIZ9xHAv3qzk2Ch
9c3QJgoRka/yAwstKNyyPQerFEkVbT0jeS1hM2BnaISgfHV3zLwGoc2XEB+1zpt2CDdWiKWBKpoW
LzPHcONr5ebCtj+TVZyydowhqUrkUAhkYNZ93SHt+42Lh3AHe21n3cpuf+hXuYsP5YUBz33mkziD
c0ttVpLIvfZp3qc/kdyPQdsYh3kV3NO2tTY0vfSrdhW/5JfymmWJfjX/J8nbxH0jlZYhKy+4TdfL
18ZyaAtv438Y1E7N2KsUWdZAZoRsQ+FxuG03+VZ5piPspnsIwutyjQyQo22z1yM1AnFlPFwsaZ97
uZMgY8Qw/qslLdQUVNMfitUiC4puxG5MttEuunAxPXOQ/o1NkE6BYFVcktNRdib0R7Nh/f2COFfo
0E8CSzKjYZDEpD049SUveD2ld4rk1NeB8pJPKyyGksLtekxQHK2lkHsfqneWdMtNxXjshwd5ja5f
dtVdw7LsFCe5ldrVrHrhe/MH8yf8C+PApxW+TSjZrLXFHOn+++c+FxC1JTX4dJCpYRBO0xJtsUKj
GBSuEl/egPddmXf/wxGWOP9phDxRyrKyjktR6y3IXVUpke2sEH11e5TBmw6E2tNFavKZrpymnUSp
rBqy1CwGvgM8Vq//YVxzlbtrN0c/3cy30VNw314BJi1fiwv78sxxdcpcmjQcWXAfWGod1RYZFdwr
QeL9uVgHXY69L7b9KT8Ji4VZQsB0kRxgST1HdLzKg+gS1OzfF77QmWB2ykNKglg9quhO7Rf7YrZ6
4jV9bmf6Ci0ePPY2sbWX79Hcl4ctp7Ov3mCeBv5nXV/YlufGP8lo8HxSxQpriD0Vq+E9u++3AQK8
l1orZ84G7SS0SKE44UMgiPv5erwOXvvNgGz1jf443IXbAaeuFa4McHiT2dF/fT+hZ9Jq7SSDCXAO
Ek28APd9h3Yjlpg0DovN/+XsPJYjZaIs/CrzAkRgErfFlkNVJZXshpDU3fiEBBL39HNKMws1vygi
eqsIVUKS9t5zzwebUDib/luwUp0vNzBHiIUKXYZr+0e+j4l1+9EXOmte+mCMag3HdPxuCKPrtmus
TriLGYjBaxvnUgOz1aASzcqsBgMeFADP3tGLcY4QvTmY584OD9JO8KlbHIVLuKaHXFjyyWw9aEC+
TMbMFA/gVTnNcGYKc+C7DCZuEsM6wZmgU5NQ83lXXmL1Qvn5dj8uDGlyff1vi54kT6CNXfsR6oNH
TJiArd7/F5JccL/5+7cFQ5WLIUQXRnfjU3oqnxSkJwHjmN6z49o1fmkdnVcM5DXoPZDWQ+CzJS7q
2/f6y7DNYJwFSCbCx4Asx3t2xP5pREBnroy+hbWUzBYCmJFMXBTRa+0WeZfyEWjoDf+ANeG/fRT5
744bQ2ATxB7nG91EiE1UbdTrkA+ur/z80uVzrtZv4Cw2aNl4TaiOtQVP9a6Hob0F0Qw8l+9DMIQ8
Ljm8XVkDFnRQ6tdZ5NsgA62CAQ2HrUcXAulDDXoU4KdWtI3PYQEtLaKgBwiYV1q7jq4f9qG5JH9s
qd6JDfah6/UPQuLNP32TLynct3eAdVZTS0KI1VlrrHZ8EgDOVZ9UFcjfFS35lxj5pyefLQEww6zN
PtOxvewqSPlU1Lglu/ZCT/oeGv2deqZOdYSfvlZalS2i2kXzEieG1gWK9idj37iwEN6uSWkWkrnq
lw7m2wsjy2T0ZnrNGkDSQj1xJ/sZApPhpdrzA1IyNgJbHmB9d9qm3/CN4OD85xDoy9TX2z2+sALP
pfVJqAJM1uMGWY8g69mosO47YF0wJ27//sIk/kqXfHtBAF+bhAklQjCWchDuYJJiCafw/vaPLxgm
wKv37znMy67FBoJfn/K35BC3+yH09beOPYWyAwhfDnkKh2env9Lc0qifLxmCBv68MOBKhDqfyTXO
aQqmm7SFuR5ykAmOlxmM/FBDZedP8VqmdmkhmcvqhVYTs+aaNWX9x7tSe73sdZrHtimgeDBI2PD6
OXzD9f72S/48IMjXU3z7YIYO6DSspseD2ABsHjO4eV85zyjwU99ut7DwQmQuIEtqVRtKjiZQ2ZOA
egnYPMxuVLfTDXqnShC994PeBHJXhcckrvkuLwZuDwPy+7EIl4GUZ2s1VT9/UfK1q3572xh8njiE
1euhiNgGBu47MMG9MWH27Vdd6szZwUzQFA0e5tF4EFiQZb48eIbpw6Pm9q8vPPxc+YWyfVIOSjcc
EtiYixMM3Zugk0X39q8vPPtc5SW2SZEzMgwHzehRfiiabw3cHeWm/8i79M/tNhYunEScrcYKIKuT
PIloZAS/B+WsVweBbpcW5Ahi294wp+OkjKC7hdBfE8ARb7f78zmQiNd3/vbZGY8YY6E8HCbzkRev
qNe+/bs/r3ZkLtwy9FqtaobfjaRdRl2kNYiAeNi+BKB4zR1j6dmvf//27FrScgZLSjy7AFUWYLgw
ub/99Eu/PFtNwdCN9BqQ1IOGeo82e+jFlU13aSjN1k2udlIBWgl+GME+YJwkR4NN67Dy2EvTYHbB
qhuEQBGbHw4qLHvD8RTK93WysuQvfdDZBNYIH6L0+uRmaxdAksuuIVn03iCwb155/J87B8Sev79n
XIQRWLsJrJ2wmifKtXb1VWg+J3Xl0vPz/VMxr6/2bbwktJ+iVinKQAObFBzC0AIMVd7C7wFu0nBh
xEDF2mvmOLeX8Bh3bo+l6wT+7zFLMWcTG4S+dpwILQPgHj5KeJY6JlcKP8sjgJWB3RkTcS1FsLCI
wLvv7zfUOC/zup/SAOah2Z34OCFnDgTQeXhUVvf+pa90HXzferFKEqOiapkGrVKiRAYMNdMKmfGR
6gVDVISDGne7434eccp/NFJDYkpK2KQBLyZ7ahE6ftKHPay/3ax56eJqJRDy81yHFeff78MKIYeT
c5EGnWgkjwwffh+aZbi5/RI/T0nFnE14cIoiM4K1TACb3g4uDd1RXLuLLv30bLZrUYg6aJLD+IFI
dgEwMnyRWL2yoy7Nldl07+F6KUgdegVeBnBix+VjdELJuXJwYDe5ts4utGLMZryqpF0STde+B7EX
xnK/hsZGwImHMDy2u9+3P8HSrJgLkkZDarsxRyuAsNa1A7PlxrQLAkg1WG67EOjJtWTQ0vvM5jq4
6JnBNLSkQbAHpxrpGhAwGncMrZpY8coLLXx4YzbLzRzRaaA1C3C0nrv8NYf4Ly4+b3fW0m9f//5t
dreFaoaAtxdBQ0+diqI8UA2Rw7n94wsz2pht2DTtGwU0ziIgQaQC6uPiWp6dROZCGn+7hYXJbMwm
M2l5B+oUWuDtUwvnU3mtfHKpX2bzYaSVUcW9kAbqBMbZ9NkMz7xdWYEWRs1cU0GFuk+nmGUwJHW0
whFVZ4AKRLaUwWG4Y6+FeRb6Rp9tfySvRmroUxaUV1NV+ajk29udvrAjzOUSgB6QWkt4FlR6geHS
ADpETG+amjuVyk+321i4KoGL8ffAVKQEqcU0yYI+SuGvq9FuPEoC5fd6jeVIAujXmSJz3DRmmboc
u6BrTlRB8nX4APNX2EhR16+sjUsdOZsjphrGnGpVDn3GUSAHmP2vzI+FEOb/cUG+zb4mBjuU5UUe
wC4dgYec2APYXboF9tYLrMmHye7WAi5LLzGbKdUk8dgoWB6k4K0y/altVlaQpdEw2/E4HEymWDOz
wJgEnwCPW4OznpDM0tf21IUTlT7b+HhO4MFG0QIX4MPRbrhyCoU/bS1tFCBNbo+3pbeYz/cIagsJ
7G3MSWZz8pCFmlej8r2c1qrvFz7AXBEBqtWoSUOcB4JcQL/dgla6Zpq90EFzMUScKoJZT1keTJ/d
BVy+P+ELZFe3O2bpsWdbXKu0XW4qaR60o4a0VCE/o/runxJeylyu0IYQC+oJOp3/Ie60SZ80L/6n
xIMyNxQdRMAnGZwrg6ovcYlGfSUI0iCIgKTuqq0GKly+Fuhb6qHr379NYr0qNA6pYR5kURCBx6v/
4/Y51yFQNgkQs+OzAvXblHsESU8m3Vfva/vQwvaszWYu5PgqNSJ0v5nb0kWGreZg6bWFKmuttm+P
noXYvDKXGnRVmcTi1ydWkedq3quTcI8NQ3mDxfersYHb6mr8buE7zI3qUgGIKCMUs0CgDeCmrqms
+RMuvcU8dxr3oYwSJ2yl8BUJrTIC9QTsEnjoNBBx2o1If4FlAWviYlLdfmoaR2h1VMhrDQc2r4Rz
cd6WSIpPoXu7Wxe+3DyzSrSmbJVKygJ4tcIBOn6JHlXgNSFhXlutlg7R88xqA+YaaTQsV/RTyO2h
s+DqlT/D2PIcvuBKcPs9Fj7ZPM1qgvooijFGoB4jzKqNVgmd9b/99Oz0E1ci/JwInl8EOq/QJahm
w5WnXjgbznOpYqGMNdB4mDdAULpUKEVb6aphV6Q9c24//VITs9MPoHoAdU4d3Ke1BsYigtWomhWi
buDffn52ooF99FiyAueOovCvTMrE7+OVoMvCXjRPmBai0koaAqhBfw5lP/EB8x3ei4fbz710YJpn
RgcAqQSjz/MAafPh0p2KDAAV2AG0b80RMN2PlWauu/4PMRwyWxlzlkSkyvASuYwTgAsmFIqw4g9F
8lEmYBJLWPO4XJjI81QpMD+g/YR4nyH34t6CJioCbRsWEp/V2ga+NJPn6dHa1BSSgq8TTLEjQOtV
2KD3oORBr70mtHrgIujKqF2YzvPcKHgUDShv6DbW6lYobDhfSwUtzId5ehTVNcMUMgT8O8ERwM3I
hNeyWQs8LT327Iij9AKfzIQPh7aCZwF2wFC6vz2QFiw0QdL8+2zQCnqolDryZulhQmX/YFrlve6B
bOHU+94DF+yCOjuIpbXT8Cd6Hd6TYwPQwVNzut3+UhHI3PZoAKsrjUAaOQye+MSf+F20U+5Q/eao
bnlIdxDxf2qwb6H3opOv3G6XSmTlWXdqjQkC5FWae7WPQQZgp3vZudonqHprbeFV3Lfn1l/bCZcK
Vb/yy99OX7LOTKPqkI+XvKfOgzwsaC/MT++TQP0YDuG2PMSbcgtrJoRG/cgGKe9fvTXUuXuQ2fTK
RBKIQ+BUspE6lGNsJ7oFmAqJw3h0CxA52PhPZ2X1a4R9e08JIHJTyiHgiRV7SNzuIcxfB/NJfr49
Un5ettWv7v328xXjod40GChh76DyajRhFH8PG8dxbZItJfy/Sgi+tQBsCaA7tYoP5ZDHaSs/iplV
+OFJeb4KniBKhinJCMMQ+PlgXuzS68fy3yjUaHxl1/t5nqtzsx5B1ViXtqBgyyTtLPC2g7LpVhI9
X6vpf7cM9ava+PvrhWpKgP9CcUoZW2m1pRdR9iCzI1vFdFrT64zHkJ009tRTZ4KrTOWye0TtKXsu
2ZOBwD0tXox0O+g7HjJUu6k2imfotOsgoYVATz10qpWQ7eD3phUJGxllaXqxr2oPpGCTdSuj7Of9
SP1aR769RanRBJI6SHemYxs9Ku39CLv7xFNwN0hXvsLCHq5+mU18a0OrhB7RnUQ6iE/xRdngPg/X
xAYHzABSk5Uj2pJu6+vv3xopG43rDW+h2+L6GYjATyl+lFEBqm4KE4DvP8TM7KyPXdTIvDZJcQWZ
W5lwanD719TyWJlrSo0vxe0PA+Nrmfz2JJwaKrDWUFuJ2V4dYdIpel15YfyejUcNGHAhHmz9mRxl
RBuSdEcFvx4nr7zTKl9BTWwMssrUODS/sg9azExYcomb9FiQ31Wae6A/pSl+E+Zyg2cablGKiMgh
Q/rMTSslfiLBPaN1TLxWbkfE1eTfInyypASkQQQ7dEix+8RSyI4mQc0Gh0cObBNdGUZaRnsQyYry
4eeQp/pVxPOtE/IGXL6qQjGiaNcP2u53t6O7zv9/jPNfgOD/+UatXpjYcwuikYzgt4Q11mH1U2xf
w2hlUv8cFFLnihDAqSJWRPh0U3FEbUcZb0yQKqO1nPnCyUydy0EmLZVBJ4SCsU+3augUj91O2Uku
RGCIOa8dAZQfz7LqXOjBgVUVdMTIUSkDG30rs6qttCm2qRd6EICbp3xlyv18RFO/XvLbJ9ZKwgGG
zdBZCiyY8le9jq2Or4SclwrN5ooPs4waEaMIAwiKwqMEEBnARzhGFZt6i0L3PSoyXIz4ekOfYIWz
a59qP7usFvIvLItzRYgMAGhMyhhqemAcbZziyBPdG4cE1tDXWhfTTvzJjV041Ziv+uvtHXnpHDVX
iJRZGmPtwKjOt50X+o3fHdJLsi9cw1F9wwPdwfgcD/o/jpO5MmQcRQh1KaZovxuOyI0HuG0SRGty
S7LFZ/M0rpyJFybrXCkS12WXgossHkgeWQqq8FP1stJjC4cY8drktyE4tE2rAPyNIwbnQaY0EOfH
KKkOj7oCQI06uEqj22X4OIiayyZUJYaKowpw4SwaqB7bQ0UUl3R/Vp5mYeKJ179/e5oQGD91SiHR
a53ebe55UAS/wVeGq5ex6YJ45bi9NDTlv1vJYlaVjYzPVkvZQQQquBlAr2XTvhgypybFljbDyiRc
Eh3ODX96IsrXis+rIx/ZwRJyh1Jy6yD4JQzI1JVGliqOxeud/Fu3yZBimPrVtIFuZbfxr41EbhbI
r4DNArAHZ9V6D2NOP3rI/fRRPwnb2LRGXCnMlSdYWJbJXJeConLUzl5fE2XAcF0DvNrqLNgg22tr
solX+e+RgMyFKaORdmItQbCc1R4rsHVvmsxpPAkhw3bHY39lAP4808hciVJPgDDqA3pS2DRW+PXJ
YE22g1kb7OxHJzuuleIvvc8sWjUJE1IEMhbntnFRClzBszXZJqf6vFb5/fPEJnPLHjUMiyjT0YC2
ayycjs9DsOY1tPTTszWj7TKupiV+WtEfFfLUhZ6CVCw9VmuZiJ8nKPmP3kTRuS4MaGCUfH4fwqbf
RJE/g9uvra1FJBfu+WQuOxkmmgq4X6HzIVQEjLt8j3PbgOx+p1ArG+8kXDAaECwiK0J032V/ZNMB
YDMxQRrxbg+3hVgHmVvvyBApT72EZ8hQ3Efstjjq+QFOGjoQSpnVi0+GUwpPZdI76eDz9sUYNxq8
6ovAgFLGVnD3qQLhAJ7Jr9sPtLBcEXO2koxhEhVVjweaHjpH2Jd3spucfclXVQsWXe5KKwuDf65p
qWNNSMQeV6Z2fFbLbT3uxRLUUiCqJu2NGaNF+CaJQaaHWR5K4mJ5VxqbUdjrw0V8p72VZGuRvgVn
KzIXvghU1yPZRIxA7eUTj2oveU3oaJu6tulUL1H6IFWCRDmPqaXhUJE+ARhVSFuxxVUiKES4Ve9D
uqY0XZhYc/MdXpWxGTI8jDBSm7dw0JNBztXh0Qu6W7wiO/35hE7m0hjcVotOj7HEVfpmmlBBpd6z
GLGela3g5zMtmdvScORUQ6nCO1AOgzuJIfALY+Q1feKCxoH8Rx/DOqE1rxsNbD396gDG916562x4
eLqonEb44/YQXRqhs4OIYMKMpDDQTOfxd8BKravjlXhY06UtnM3J3GkGdiQdka6XOxmMl1P0MNr5
Mdtpjv5SvHfP8gsiqoDU2FEg2blpw0Y9cyKYvesrAYWlMTCTByRSlVPeXV8PlcbZsAXp14wLp0pX
5B8LC/gcqJ0ju97HyfX14DfL7nAcsA1UM65cmxYiFWSuBmomAOBbAcd8I8PiYPVP1DMeQBN2jd7i
zrRrbf0yIoSpnvPN7fGwYOtJ5sogPsVTWV7vy3LvGFgYNtKmFKwcKILUGlD2I2/q1NEiBEyzk3Bd
LMeVlhdsG+DkOTvc0VZMShktD5+wcMxrR4I/AAoQ3cgnx9wT7PQJVvR4UzPILhnsnnH0cteOKQvm
cGSuKTITCIYymBWjAip6K/E1J4/YIRbIh2gTOuNr5o8BD+BX4sAPjt4L56m2AFYN0r3mlRtuw0Ri
TdO3EAUjc4eWKEZyUkauDHYi1KFet5/OjafYld/s1uAki995drapJZIZsQo7iOLOfKEdetPuDpiK
T6HDbBA4D6GnusQDcUJFQf3KdFlYM+e+LDKdGjEdJuVgJPIfoYUPhDGCXlnRz9ujd2G667MLz4iI
f1xq6DjzGMPfszmsuWcsHWDmOqOsB1owJbiw0YP8jiA4ZsZz+6l4iJdVh+7EguQRQ9RN/PJUHuR6
kyd2vlNf5cO40nVLJ5a5LYvOAJ788pipwYN4B4ASJHQYWjWC9Z709vDbsOJoLSC/EF8gc0HS2Ews
rlGgAGtnOPVBJVvByOmXeNIba9pNiHN9Ar7aPPe7fqetxmUX7iRzqdKgC2I4Xodk+1I8MTiD4Tj6
qTmKE25bV9xn3qpT6/WU98Ml68ut79s9sqsUaWIDimj5vQALcEv3B+ysNGBY5lbu3ksvcx2i35rg
xthJU9KivM8o+MaQ+8luMlavbNtL99C5hgnKYrjSSxiP0TtYRoLb2SBlRPajtKYQXVqOtdkCgYTt
GHPOxIP+EN2joi+99H/IE6rDQb5OErj5wp5SOo07GvROnlujQwOyohNYGutzdVNG0v8vsZ9wCdjV
3qQfC990UWpgZZ6eurXDVqbVwoox1zk10pDmE+GofUcwfBIba9TuDC5ZAl1TyyycsOYqJz3V62iU
r9WYoQcObC04YwxkYoHqcIHaNdAT6YqubXFQzC81ra5OrY7lT+8fhsQJ63euE1sHU5lHr8KLMLwk
a7i8hYPPfzxRQlOF9ByeKDRxFJiXVtu2+MVNb9C9ocmdf1rO57BUUkiGKoZMOYRSLL1raQV5wpDC
6b7uoQmqCrNbOSYurXdzS5QulsNIqvh0iG0I060oS62keclDh8OeonBAk3UUwEJKBgXclkxO173S
OnaUtdm2tB3PLVJ0w2hyPe2mQxfu+nLPR9GioKhQV4RwC/qnsIbrps92ybAtwu34iWWfR7+L/FAV
4srw+RKW/LAqzm1UwlYvTKCeQUCsL7yWLalKnX56FXU3Vg7p4E4h0F/GdMeru6x9G1mIQwOxpfKl
SLyQlXaXs8d+oDYRYQbKqF2N+n2abxTAPs0hcmvO3EJhdhFuEOkADzDHlczXwK+Uir1cVW6RvvfI
RFEZ8DnRlZNLo/8auXd7LC1+4tl6hqKuhA0ZeljYhzv5D71AXbHT7dHL7+qNdC4vNLMe0seV1hZm
/VxwmJg9lWgHnDy3o40IKEjvIu/rRVc0BLBp8TtivaDGApRqrUyWBUYPmQsRSyk0pFBSQN6EobB8
aRpEkig9yhGYIfljo8H2KzoRFdiI6UJT1Y81GB7TzM0TetD06cjYBU73YF9jCoBxqWlupECtEFtF
OthACvHRqUhpdRIFZBtq0Ngl/G5E4cztLvtaOn4afrO7mqFn7aQr/XRIwxYO5kinTMSb1E2W6ohE
XIwO8LMG8xIhGi6Pvhz/yoS7qqx/gTdrRfnnlL3zUvLH6LeRP1MJAa1tj0LTmmza9FlIjxzAWWBI
zYcw8zNE9ROYo6tpvy8wyzXgYhsU44e5w6RnDYkcUaVHUvpVJViCeFbi3zDOt6sY9J5YsAr6MtR5
0Al+broN2Osjfg6QBVOhgW4atl67GtSKfbmSIl2KBswVl0Kis6xVDdSfIxYgOcK9tKEOArZPbBvD
A0FYSWourOpzzWWqjRpnKhkPBsyNCNimVgSyelRC2DZezO719pde8D8l5Nr8t7NRggGV9ypQq53T
B0LomV72p/ZHeJluZB97b2MhPzhJhs399KC/dJLblpaqW7Jd9pUlHzIEL717IXdlq9l0sc0bBDNh
zd7dtTChN1YG5NKKMddyckkiwI1jQmFBzugH6L57cpxc8Uq3yF50u23hrQzfMltKnbWLxoKFIJm7
4qih1orRkIoICVfwXmrOZEJyAfaR2jF5rgwnqo6TdOmrT9544pmF9mhYg/FCpMFq2vJZht0l3AQ/
eTg5CrJWYuJ1fTCOdpw7BYJ+apDG2sqNfemYNnfZSWVY7AoKjohSs2PR5Jkp+gTsHTh3S24TvZow
gob5Tv0qsrWQyNIIna3iU9VWQyaiSdBm7nMv2mqb5rR2PV265c0lpOlIm4xeLaM6mF35uH3Ld2qF
Ht52H+SCMDm4ysB07ce9ejHP9E93X+f2dJJAs/XL/VqWaylgP1eYjppilnlznexnbZe+Gj6SWYG0
lZxs1+3zYxEg8iGAtFb8IniU23MSYrGFo/Bcb9oYBLKOVoYBRZFe4GxwFseXSsg+aMfPpaJBtkny
WLKkDKqiCbbXEn9RpPtEjXZ10jh1Q4OSRQ6q7Ex6HsOTkXhlfe7Kh/SqwqWZzZB2gK+EpUSmEw3D
KayArC7GX3HId2003tVqsTFKZOfTym6iFAxIGeTPrMEBqMZl0wztgpENTer9FLaIwvRulEduD4xa
HrtKCNtVsb0XJHO0rrJWuys9U5YcNhAHSGrLkLe0OOScBb35wGC8qYhbaNrclhoxjDaOUui2g2EL
8ju2PKcNe48b5TtPtqLa2RJeVzVe0xTy3ivGXLRC/lGUU2bn+etoVjbV/0SNuTFQs5pNMnOw3WSt
Vw3PYuEJLWLqpVGndh7BaTvrEkseTzHJC0uRqruoiIGKGnvonJK+8qY2c1s+7HBYMuqtIaY7ompv
YZTvTTF+7tLcMTP6qMaDXxHyGqM8Y2iKj3joj+0QbyXT5xXgci0VN22LqrF+IzfpoUpqsDkIZuEo
pxRQDpJQbjWlioVL0VyK+poQ1BT5FXYchbxLo19lwx0CqIRooFY1NbD6UkvvYJtKOriD8Upsz6zX
3hpDuTNrM/VrnWuFqxda+tkVMvvg0JDD6Z8BOk7NAT0IQEtkN8JAnWjM0q0QARJfsEaHhjobra6G
ONjqZM0dSWepChYvmC671ARoVKhfYq2OXtSSPqfFW5u33UHNVF8aVKfsMmOTk/FNasZ8Uypq8xLH
oB2bhP6ZSuZPfQMWp5u2D2F87PljrR3juLEF0Nkrb4S5Oes2wFPjRK/T+BRDPByarhL5mWSn4W6k
BajjRWgxw+TI0Gzr2G31c8ZG2P79CoklJycF1q7xPo22Rbppq91QHxscheMstBVeOSEIIoMFDBME
3GLroA4YQzfGOqw5heAPwFW3yYHwgziisOwMxmlONriIgilkCPeQNMcNJC2ar9Y2Ati6axiSYofZ
kzgFwLYXPVSStejUKGAQxn0usiCED32BPAroOidjiu9NVICMOjwMqrs+e6gwbvWXUbRVjVkhfVAN
fijr3wX7PWDOkRqcevm9GjBIlO6+aWPfyMgz0nVw69NxJREGJyEp5H5iDCQqt3FLt2PMcam6UHKa
wkvZy+VWp+JRh0wur6WglmuXxdG0HdvomUuGF2mIJ073mXRXwGRw6N+mrNzjNcYeuUkBLIjmKWSo
bDTb/ShGsC83d70SmtuWyg/KSO5Tw1AuRtg3myKVbOEqWh/yvZoiKIHJWxU0sWsKNgqGBkECqwY+
JLUqFGGQ/FlhsTOM6QVA137EN481BG11r2R33TQx29DFra64RVe4Q1bZvPaKYXruGMyCM3nfmQLO
otYQ3fHXfNTQqcWx61HiIQBREncIlSdwZ+deJ0RIZLWugKGi5omH6xkMPA2r7i+DlHq1Pjmlqtil
3uAjiWwrMYfKrnj13QNIoDxQgUZgvQaC7nSIqojgtLrGYDjX3yGJXQwHqoI7Kpt+mqimx8Sm3Cgx
DOFNrXplFTlV8hjCt+eh74+c/W7T2mpEpB/9jF0MfHUtQbSodeABhdlRaKWtc9FulL0mbBKDhg7l
dxNwt0bCDkKcbwsE+yMxK+w6MS+hCuOjDruhImgPctuAyipkO3Rw76N2FJEnM3J5a9UHHSvbUUTo
Wj91LYihcJGL87PYWUL+Bsdaw3woMkA2PjQzVC0Bco233PTFcQOYPaocUs1uUXT2gf9k0zZt7QqM
e8OSeluClBEJAcXqAAfWkrteCkh5ECcrKu5L6ZQAo0LdFheYiHmGtG/DszD9iQvYJdJPqYCVOjD0
OsC+GY8euzreCGm+RRnTY5sywHuzUvabYhcj0cGawje6WPcUOCKqZm/3g+Y32K+4IgOjntkNrwc7
A9kQNQEqtjQVq+CVDraPlAtW8mRklj6CgvGmIpUQqXsT9ytCe9iB65WtqptYnFqblhVaiNo2YFRP
PqSHOvEG1Q1z+C5qtnxNz0JvWfiKrvuw+kH9waDbKKCxMHjcqCG2UEKBksATLjr1quxMemsJBgE/
J2gKRzYiLKLTtviTT/DZhwXXfQWIdmYNiNVomd2WGYYq7V9Jw49DCwAvGLcIfYwuzQ9ZhpQsCDjM
SzuXS7tKcYXYZQpyxgAltGjXMO24T1oQCtBr70l21wD+muFa1MMPM6DTVslwlyS/FTFB7bIzlnep
+FhMAirk3Lrd6ZorNUix1I+gkfhqc4iIE8XwaGT8rJZ3Vec2oMAQBAJGOy0qsNYepnMHgU/awsfG
omHtGhF1AX41dJcn4NaTx3HEekQHT4MNcCNzux0HR0gcLr4Z6S9UebUtrjFe8psbWCTgalpinYLg
BaJZMIelbWkqtix7kuSa9aVG1Vy5U65LhaV1QUn3yEahglMb3RooSUSoiYVKv6rCOvcqDA/FdClx
aSHc6cKtDH9B7tN2Y2p+iBjfyxTtkX8kmBxT/F5B8W3I5sHUWIBTXgxBNyL5utS6nBVYh9LxvhrV
bYQvWkXikeAWmldJe0jrxqZ1jXQU0nM2YROq2oddCiN4NxJR8BKP2VEzEDeSYjfVtHfjLa7dhMJC
Q0ltRZM3UZPvQTfZddfOR0TX6DOPT+o7mwAPLr0OC32Fb4HITTsMO3io2xLjDh3vcmTpO6af6tY2
210et448MH/kHbVZzQ4q4gAafASIwo6sPcjCQ6jk+0Z+T7lLxxBOyW13UhLhhJITm4E5B3DZheuI
KQk7TYiDkIFaNvQwyBjs1EiDfmAKlieqWVQp6z2X9dI2J7jYTNJGjl64jpARJzoOVWKDwx4OZbGs
e2MxFB9Thw0/1RUnLTyIl4EeNkufRJo3Eg6wR+PwSbE4ov8IWoqBXmH+ZltsAjqBoW857choeDLF
tVLW/Jj1x6F/Qb7YYqSxReCo6qJ35BBW7SWxY/Vg5ip02XTcmxOzMgP27tjYEu2h6hsPJpcW6SJP
QCzAFIrGKcT4hYa6L4TvIkIGiLZZk7kz9bOYQp8WyU4aXQczCoFCSizjXNe+WoS7yjT+jEqkOF0q
nAq6DSvxXUqpAtAPttKO+XLVo8cQmX9skXaafOMBQnJVNeAVsIfgm+EUMtVv4zj4Zg3kRvdUmG+y
+NROT2TEsc6t8vMEwrTUemPnmaCXhtsYGDQcBWxZS+97WfndwWvPFsFkB0qIQ5VWHFlSBWVnwpeC
ClutwogV6o3eeXLpi0X6SXTmxmYLKuM1rVhOG8rqzqup5va5llpwMh4s2kd7Rov+0GuNgAnZxtt4
HHadgvMWjFXvu1IKtHaMN4rYvZbYwzfwwTT9sv5fks5juXVkCaJfhAh4syUMQU+R8huEdCXBm4YH
vv4dzlvNxIwcSXR1VWZW5peyZrjQOL943220OnNH8zUzad+R7IOzp1enbRb8VsrvPGMwGcvpVk24
74/C69jZq5ZhTze7E5F0qJQsTJpoOxvjK4lQB12XtstEizNW6Z/m9BSrbjcZMu2r/SkvFk0aj505
sPkylagk6urM5XzQUBd37XHNPlPnQzYoFWcrd5JNzoGvRkEtdUTuN4BMndH5kqCUjDORB9Ddh26d
9UdhB9hyhuQ493bYRtqlsdqjAekWN+VhnR0SYBgG2igoYgztFFzCqkYO9b6GKF+X4xyXQbqmrrG8
ybr52cyMaUp1KBUOFIhrZvxm3UdCh9SXTZgAw9a+wMpnHbqLmvYu7mOJ+t3B9dpadZeUW4ORfTu9
FGVyLPXiOvcxmwY2P0lEyXngN6jdIm2qYqFp0966tv5YNCesu/y1SqZXFXxmVq9iOM5V8kvY/KYr
izCrnc2I+Y21wN+UElEHm6h5jisWDngC7320STgLuZ83ZypsXWOqd8ghoZVgcbZlcXcYB+g1HmdX
b/a9o4ZK1Vout7+YeEpsbl5rEDuRUnaF4S0SylDla5KfzcUbMjaHdOVXLYZ3Y/rhIfSYx6gfboR7
X5tkXpTPXiT+mda06bTfevRXSxwXGrluSo+KJm+k/te0sa1z/Lp60eynMvVKi2BXoO4aS/AZLFWr
PjQjuzqRQkq8lO8W1kmEuVDjoFCn2lPN9zUp9otdv4gU9UBXhqqMgRoZqSzRFIZnOXuLPlH7l8Ue
tbXPP3V2JRs3ZQ0j450bwib19fQ5wum0ek80z8ZMXZaOthyW3xCMreHipbNWH5P2btg7uoR13uYd
SIayTyfi4rtkbzmBIbipGVMOxjxc18k+xZiXs28kd5UnQff2PS0tGXyj6Y4ki/Q5MXz0RP3PvP6a
2KqU2nu0bDOiiFuse9My9tXsrIsvk/Ule8z+LTWj3RjI5ikHuSVXLbcxzguEtTfrM9Wz5YYZs6NG
1JH8pJJVNnN+mt6zZbLtZ2Y323PszzhON23kS+rOgIOMvpaXBGGCeERalmpgra8zK31d4faATgRL
K7uGAyXOkRYY0cl2/EVymXQaOr5e8gbrjNsbtehQ9AQors7ZpgvWc+ErZHMACA9t7in5EDiPkk2X
3ZXxLmbi0pzcj5kW1JxjjTlbdFsqQN/ea5b4ROjQtuuZKOZ+L/VJ4CjEsKUPICHdDIbw4/43KqnU
xRKIsabG1Zu03Y7xtjUKwsVeWt0bKKqKbxURL6I9ZEXs1ZlGb5x6pjxf8KfYGTF8u679yDHBIGUb
crVfpUkPpCKICO2a3yP2N9qq2C2yr5n7uvyzKD1zxdjhK8ClUbZTUVZubCx0YXJ2g/i09N2IuL5e
vrrmihsLxk7wSz0GKlSAYkP3nY9+sWyq3zZWN6I2X8tupybnXno3rXQrTeSe2xg2E+zDu2/3nmmF
tnNSCjqj6OBw1Y41S2pZU4OT1Ub680gbY1q2rOEpqafpwxDy/KFHogOqtAd9L0l1oE3zNqt6H3xC
uEmSB2a8HqOeyVfFfjer/2zOWly1ZPxO+r5o5/0Us0LuCN8y1+uqqGxM5UG/jLtKaX9W00xPtMDP
jhxXIVITl/SM515rbqKc/uKYwU3H2jqKEmvbJ9WtsdmfimznJi+OuZnNhOllidw2k55qdXG7LvZ5
XZ68DN92MSbbOFL+JFvx6yH6WaZbLs5r5zafmvgHRziw+sHMM3ha4Rb/TMJesrH1l+HRwFn9oX6T
VKLPSQYiLsjePsgWm4lMPzUpC36+JW1EiYHbZql8ZQ76+qtO+es3uvKsd5uicRP9sZ6w48TqtZ8W
e1sJjA7XkjZ4ePBFm6V8J/KMRrBC8uv18kEBsWvEZjV2a7dxnGtZkzb2Z34rF/1V+5CWoD+R7KcM
HkaHTRcU6X3Aac/oXJhj49pzWRuxB1jBJmtnkE21zetzy38teHkzaBtWF6ch21WkuY1ulW0FIWrO
Rcu2+F44iIoryxe6K5iC471Eo1O/mAR8RLdRqP5Qbsb8X2oGEapzZaefNJSI7NVn1reV5ZsigvJ8
FWytdWGmHcqy2WXmVms9Vl2n/jsZPDXdRdmvlHxF63Pc/xvzddcoQUsySOMx+lXAhHFL7uRmrpln
fKe51NZKOUXOFoOB5XsaubWpg8z+csbsXBjEVJp8GcfDIDu72eitXrlzxqOR7/K71sRMoDeR+dwl
S+apFXEkWXJCTbwVXXLU7aN5MZojIWw2oQbIZhrP+SeNginbj63XEmSiunTjTlkDJc2h6olwEfjo
DYc229MmSFgoy0Rns1TpvJTOrjHeE4UFxGK6mfo/i8zHDIAJf7+JYla9623Mzqjp6+JYVl4i/3Qq
CZLVt4N+rvxrxqsB+6+xW177hK4pBgDHSS0/wJn65BI1O2Hcq/zUGsea8Dkk4NgOF4ibZMnn0lva
naLuaAjW+qeK/EIAeJaeBWjX+yTsbVSwqmzuH2uIhAwno+klf1xJ0XowZ/2l6nTKbDBIAC0tO8Mn
2pGGLbN/9HieaEKFeJy3st7Y3w+vrtf61xBBLJ4Lc6cTaXcSdOdjz2aHiSpVc8ZLVNZPPQCB1vBm
FpTjmxNtheMl9guvxaqfqruevMbzBZcsaX1pNTqbJHWztDo3PXM8Q7WZlEiZhq0p8+LWU/RWSSsr
06pXGjud3J68Abk5FE6xtaqME09ck+MpyVXa68SSVoTRHktRv5rckgVNmJowzBavRn2N8Scpn6Ke
R/5kMs5UOp8AkkBZJ1E084bFje3rkt+ddaXtO8Gsj+0FudrGso5Lfa20FxGdDRraGhasCLTIG9Ww
LA4pe9aDBniYB+BWWbXrbjV1kLzPTuWRZa65N1VgmZ/Dui8lMN6t+OzycGLx1/rSItWVuTRZG5w/
eV1Wsp1kFQb3X6WHgJubot4baYDzXjEAUQTDL6dMcvxeD2FAJzqQ9ZpaL031OxRfpuiewNtRIWjd
seldPeeze+dvrbKPWWs3ooUytG6IRR0+vs6RwwQsoqmf5vJjSc8rbu3xe1fFm1J7yqJtxTwebyzn
RZ89YDfnnLXgYNpWq3aos1yLSjUyiAEC4ciqW2+KOJjIjvLkMNLKUkdMt+143o8Z9/5gMs4r1JRV
8oCGaCnaakcHxLCcch4x7uVZiGY2qjeE/YJ6OSyyOUHEXRd/6fW/qXjvWldnp4hAAOdS1ZVL6qMJ
VqIcuhocxbwgYhirQM23VnZldqpUrk2z2Fjaq01bEbn16sooYrsnQa5XyeXxlxtXrb6WhWvG21j7
MZzCM8znPHaLbJe020EPITm4hkfLnUgIb16Iosywn1Sl01Ldu6rZNOchuybdm1EB4B46afJHdgay
4nN2dpr8R0cnpNg16VJU+pjkkK+ssOWeNKPBcYUgaH1T8czTvcj0I5uktXdTpN/7OoY/4fVhmp+A
XG66n6kOOSlN4mXt1s7CtqV5ee4E3jLxb2QezGi/IoJNPKvYjj8io1UjTYM1fcNPXufI62dP7S7s
DdMLdgx46rMD4n7U0pnoWvYxga44yylX4NYEJZGynYgLr2hfc7MNexzVh0M20DRaO6n7Wm3LNdN9
SfZUV7uyFVZInAlvV7lOt9Y5n31dfV1/tfRNrV1DYvh9i1iTpy6blSvjmbgEOqhl5VlUrPKElEQy
fjrg1udFt8G2N2WP9II6WoxwM4HEwmS7nWEE5p9Z9/sDAbeLggQIePGZG8iKSBNSQ9X8l8/v7bXm
YknCFA992rTo1yzeJpTAQFkFpVZ3tT7y0OiMJu05sCP4x2bqdgtqScP6iLVTp5NekAdTwps0v6jT
gSehEGCErsY6nvCc7iz3SDsBe7H2fksBH6zrOGME6WrMkcqrBN+tgyRLwvTGGUgMMYa1scRvHZ3x
a0mdnf5hgucktM3hYl9qEUzDxrTxHXidpNpD97hZl58HHviB7NeSj/L8NCMpYvRv6u3S+U0WyJNb
S17U+V2/IwlVTj/tcZdnlTdPMGHy8KSN0Wa17G0cE13cPVUzJ4zx0yAsG5XeJWtu8ei3TSimffsi
dD8ltPiP2TNCCqm/xagVbT+6DwjKP6y/IfcSxa1lQo9D1dmw5WNP4bjv4Q8GX+WO/tWyvfJb6oRB
E+wUR7o/xJ92/z4rT/qzhg2BOj5179qyrfmLNH9dVqDKWxVjAphtC0JsmOKj9HPVMGNCsoV5glFZ
O65kcBmmBd6Hbf6A7Ci9l9j4UlIqpd+XB8B6R/1NYq/ovtMCi3rMz0DjXxTp0LVePoeRvGXgM//0
3HLbj0z/aYYvQF6FLin7VGmp73ll85A1D02DVm9LkPfiHM1i15oneOxNgcE1t640gMIGjQY+ON8N
7WvAAcB+kv/q+sYoUZihHtcbMR+Mmmt6Zm7dWfk/ofxoxu2B/xPKQWVTy+t/wNLjkdM32TFNQqxj
HNeoQ/gBVFwywFCyfpvZTq6rrfxS8JFPfPPKgnR+B2/ewLVa0V2+w5t0o8MwthXzi1HcM56ppCHY
ldjA6abv+ubcaFsLG+A5AC1BEEa+NIGoJepGZhlOF1kT21beCSXgebPmz4FrIT72hm9F7hBvo6by
RElo7X1NsDw4OOIOVDz9w4Lerd91/c7HLndeQWqsuR3bAKh6YuXhezUPWURStgmWMLiCpkYSfGrL
qwE9k7520u/auioPjrXAexwe2db6Q8fmOnHpao3vKLU3lD+4PVixn13X9k3TwVcUbkLSnN/J7ZHy
kC66WfwRvZTE9b9tdSQA6blvvzF1c4xDYWyzPCwU16F3daJnm6SXfmvb1OigYPSlCtk5Q2SYD1uO
plkGINzSGhImXxeB7LwmX0vPpF7CTanumISGdVaQ+amnXoSO+m/iP6670do1+aaS3qLmpfmq1Ggf
ZS8wJ4+hxxkQ6bfYwXbv3UkH0m9nzdWKp9Y8KCOXucLa8osTvc0JopDa5UOgV1NotFfDy6DEqMQd
nbMJQz5u5PGRH5x6eY22m386Kx1V86zP5WE2Gdr0YOLZyllD3UjPJssO5a+uKR+1wu5tAZY3Q2Sw
XdWqGjfHYam83mxO1v+vd0LAa0zHl2kio6Jz6/pLJ1KbzRXzyRLquwQAsZGM4cFh16XbtbD2XEM2
yLNR5qBE8UGNu+dWE/tuSXZqVbvm0IRtE/3JWfPpjPa3pKZbAbW8yc3U1bvQzPOgnHTfsn3VHLlY
NlUc6EyzV4RMCEg3tuLVyY+afKuoEdRDZG8ZwQVQhrZTmsMDhks82fyDsi9/HEkLU40AVHb26ou4
DyL2h+VvGDUPBUrHxQXmHOr8ZFnzFeJAtjNGwy5ROsFo+K0SrHZQQbUYQ/o3m3sV6mS2h49K9xnG
BUaE9nTKBXmY/XjAna+pcE2PVNZrAKnV9FzfnO4jNuQgm4jYEXkQW/kTEECQD2JTZOptHB+DPUDt
LFEC2kefLBO1zBU0t7MfC8prs57A1KJ1/FDse6plT3W0y/hqw5BuunQn563NuSYIHb4myYl7c1qC
1aHHOhp/8fQ7obSOQQAwT3axoLA8RT9MSBc1wqZjAqldSu2j6YUZ7h/owwLw3V+nOKzG/QISC1kF
laDFT04FfwHPszOUw2oCuat+k1MF1329ABPt1hU27sQtnA6ubQb6fK/IPsVuy/RrFjQjn5ZxlLtd
vZzrHwvNVW6NV8BlUIpxvErDXrqt/ZGEdHYoR+vDsGPeXa9Qt6UVOk2MtuHXxCqlvqj3WdthDdcv
u5gA0rw7FFS9cQgYuPX2WXduqF2I9kROIKl3lUefPpnPaNJxYj5kdBkyDQJ+LTaxNhBGMUZS1WYa
+ULA6+67sD6GKSRKYMGpqMC3+WdEE1hC4F1Gark+0K2Vfg5NHM1kv2pJ2I2XMnt1zNMynXNYVoBe
Y6/36O0Ad4XXwjqLoBhS0P53rHFgT+40ebQoCllZL1gfC+Xe/zk/RYqHeeqb0b+GfJIuTe+zOXwo
3AwL3zwkb3XzVaAEc6bDmAWQmVMaQIpqvSex3tWPrn0Uo0Ir8ZHTPdJGFgH4nTZvnNAp3SS6FPm2
qO7OeGxHXyouMtzykB8G5lXNflveBajnr8ysDe65bX7q6New3dxh6EernMsu77tsnNfZM3i/Z5cU
Q9NddBpXt3pNJx9Bbukn6UcjTvK3zdcMuT+XP1H9OpCup+dXRkBISNgjXT+tdeb1OvcnG4Odso/r
7qC3cIA4EkExlvJuHZkkQI6B+gLOck/vdDKL13yFTkfOMiAOKLpA5+0t3rC+mfXlIOjjVNNz+uOq
XArhzhMBnFuMNgL9EFmZO/HHLuJjluH5XV37XR5yChQ1js/0oSFbETQbj/kmV2ksUJEUbg3iR8uA
0sdh0Tf76J4VRpPG7bVwXn3t5lzH9lW8ZY7L8wAIClihxJBb0l9RfeJK1pSB81HRaCrvLTBLnIVy
5XhLtYlRyJaeZm2aRPbUa1pBh3uP3u1jWYIoCtkEku1vMd3jC+g5K9YwRReH66BWeNOnrd7vm4GJ
xiGHXT2I4ZuV3KNF/qq+BhI05vodjaglqueJ1A2cYPojZrP85cku7oOUoiHvZkaleiV06RRrqGIf
9wysgtr40XBa43O+fIj0PU58R/6UoehS/c3Mna1xnGV/NuEeDwUIvAP9Q4i6nJovjiJ/D6V0iAU3
TUTo1qsNti8172ZGmfWS4UshkHb8Ir44yT1mjQqVoX1cDCyuTD4chPr67xzhtCltZfjrJNrJE29Q
dh9GEThlvhUWHA7E3Xpp0NLFEKAIscdjE1EnYs/kaDf1vyw5pyDTMYkciEjiNrTb0l0K0Bb2s9tv
Q3rWyglx0IQmn3VPTkhs0bwjfaySIFsreghwbZNbSpi+lU/+YqDHKWKABy2/9MW0aRTrNMDok7Up
uZr6NMT3vkVavYkdBFIb+u3Rahnv81vS4AgwFti3Si2IidqEuZmAwjGFl3hCMivCPIOY9G9282Ur
W55LhnEgRWk6tfVX4fBMpAAudKd2Up8VW3Ur+0nqvMdbPT7p/aXkF8bFFz/NypAx2k+F/hM1JJe+
ZRgiRwoDuPosWbmfGMGMvXbN9TzSJ0eowikVZaj8qYD2ThKAjIhlRQ4ZqbpXmW9Sw5tyaCiF61ft
fHdx/PiWA89/hirGjBkTTrpF3526qn6b5gTlV/nBlW0rwImWuRmRaJdW/tmZQKjFjKfNGzgIazoI
yCAG3uXuWCV/HTz8wrQ7/q165/0nVLkQEjNArcfMaIKaKNv2e01LlLbvY5HvNRtNVpLtVf7w2LYO
c2ccylm5D3gSTPtKf47yq46WMY5e5W7qvNVRLkM/Rn6rPrrN+iMpsm15kOYPRwG/RujmDryU4TV1
bqo6BnOx71Z4quipikGUtKc+3tcqzOFNkULD9lcn8szxt639BHbFtHZ66dLtGtUulV5SdaTT/mfW
3zoQU9rvDB26ZZO1tjdUIO856XzlrZ/6c1aqt0IHq9Zh/su9gY1i+U9vkUv0iwzrXMJ0rl9Tx0Wa
OHciRTlzc/ttzumL5MC1N6sRVMoI/4TykcSpnRg44US2UNesf0MPUsINrEySHQ65/RUly35erOd4
2M/qi4WsuGaFIBVvhhQ/dYDaLQNGaknjKYXdB06zZbdKIXZzmpbA0OQkaFTjZplxetd0BEIipqev
1nqnO/G9tmqfD9Kp6n9qnPuqoe0kgZqxXN9W+QEBUXJi2UH3fy4SmFyEUHr0UAYyN+pO+1Y6dSBJ
9rjXp5FdAHzVNnqlhoOTRK7IrNwdZDFuk17/jlsrDmBCUS0sycmOEJDo2ritG4XuvrpEUtAXoa44
7Ld57B1M2vQqcb9HxnUZnxk/2+zg2OxOiNSrUCRV34apexah1OvGaBmncoKNbTZh3Db+S6Wbtm8l
hlBWZRxtehL6AAmnIGzIFXbM5l5Licupb4UtHYQiTa4tab6BL4fKQXU8u78PRuopVbhoX4YN/6Vu
i56nQf1qiX4j4dQVTQVXAmdpPwg6EiFrzbUwMlobcW6T5s00lXvMvRn3qo+YXd9ninEZMd4EJljo
Ym0grNlgI8YOU+Imeu1DT/CoTJJx13blcZwGHVYrgu0i7DGxt0LIfJgszLmWXUZuJHU6qUK64icx
77flQJMMarZ4EDykhrTXUnVcmyoizc1Z6z6dzN6XGI2IcajdSCHcwkGHamjNjyEdrbrcpfHAbtyQ
gu+XWzm6GGOQkUjvsJalFR6k80WzCRfEKaA6ZxqNs0sXaSnY/rsat8Ucn9hTSuk6l/JlMfdSG6jO
vja28Xwf7YM+PIRQG05b3/RPPNZx0BOeDp2lr2D1mQQeqaEBU5BmKX42a+D+ivXCqjrXfIVJU7p+
dnO7B19hGq0Jv2qfGxLMY6abC/S2ZB305GYafofVROc5KTgTRG/KzTIwWRRryATgsCDFSqtN4gkb
DZqP/CGoVWwwFsvTYl5us4uFvRuWJBhQIAwqg6V4TcjzGYZQFNpO6L0O90bLlKE5RPRM/X0Vtxo4
dbD/WdRtmt9+/Cp6B8Ma7aNpfwDO8NM/93F6VuqwUCci3n51G7C7ZEJp1f1iEPBn8j400s5OvjVd
+JHksX6GW9S+ULrGdSr5S3a2nT17bYP8xWmjr7YSOoNIhIgENd6s6J5Um1+ppax0PoMnuuGtV+RQ
zZL7EuUuyVD+XOmuEaUoIWoJHe7YLduutbD7JPvQ+RnbRvYHebEx8o1TXzGiX6VGj8qh1oZu9LOm
RzacyWRfl4ZW8z+gD5KGm3wtZSSdncSDGTsHJNiaBwPI6eiGMsizLByEc0jmGSZP83pUTBOEfD3H
YGONMbtJVwdAbXWtIzkbgW/sscoO2SzApZKrYKlNAI8MeXWSIOO0UQlXlIjzUH9MihOkdn5BnnvO
0+wpeiwokj2xHWjvV/ZWSlQ3pmnKvjxUQ2A2D4XYeTYOsp7ZtxVpZz2ZTlA9RLvo3N0pIbI4Snbm
uFntMnSQ+hs0VDrTScZuUo1KQbv3HHkBvRSVLS1bL/vm+DWun7oIVeZODTlZi9ImoT1hR0/yYvPW
qefZcuh1Gs8YvEg1NmrPn/jXNVj/ReYxR4HQ0ihXFl26+ZVLgglGMr25fKua/EWxF/OyQHODJRSM
5g/1tpJrXjFerOZqJq9SC0q9l6v6ceCqFN/J0vxuTB407R1NSzDkrKPJKIgTTfw1SPlz4kve0zje
ailkhQCFy2XdcZfe3uUKsv3+r8MTppvpcZw7Eo52vIzVTx59JyNwJ0fYXn4RGUx02GXGPn4PSrHI
it+awToEHdsR8nXUt1b0FClnLeqTa87mpoYK8W7M60/ajNM+617tYtsX5q9RpkTej1sDuZiToXHq
3Vq7mBORTWMBseL1jZv3z6mpuib+sNbkFqhxc60P+4fyjuxRtCGzg+bX9tO+AGK41uK0JAieUK/a
agnLX3pm0oZmghLbx97OWkjV5unaTJhLPZraCn5ChtmTQqeQWJ585/JFdoKEq0UFIjN1N58pzn6l
QnnV/baazuu0S6ODal86I3NjSkw+vo7tDdIJankqIVIDpwJ5Q3TqsJbrSooRjDLXGgxNMuafo5Rc
crpxvT3M0ucwOQFF+ynVRSBNL7qmY706sZugeVUuGU9EQEllgZxh7Ki0xVNs2kbYtyseILT/fh0N
8KbKEz9/VBMXERMNMoe2zvtjyiRWluspVio3BafQAIH6MYNWXS52YT5UTMq2lMOi/loXHD9m3W1X
1VWUjz6q9w4O6I+LQs2/LAvtFN/YPeBAeEjlrxwQwKrdxgKT79nVqLUi9QDD18Vk5RSko1j3jraZ
1NUrmwSCpMR92Y4ndAWMvZn0W9omClLUjQjt02ybxEGDP0wNgJ2n4dgsNvPdTtjjdZYXtlvGLm0w
VYXQrgqIa71n/BQYopjdAuagBeP4lwjLvqEMEJsxqYbrkIDoU/ZneK04URZPltnzcACqsqM8ZMId
G/3VQobCgkdtGtem0rYpey77lq1kFlekKrRL7T5KNN7DYnNgV0SUsxol3sPR6b1p8P1d1rd8HSXE
G6HSyxUXIOhIm/ZbNT7Nw+g3lm5vhJpdKskvEIgMNQZzmsa4aEkwC7LN1mPRhuooIWmdwQBpxJ4G
Kb7HY+Ets2Yf+3n5miVwQ82QW89WUQ/XlnMTSlX4znwDcc3bt/YxKXdq/Fc7JP6mylWjEdWbKXdr
x7qqHaxycVGjZ1TqhZ9nn4Lwd+KzWi7NRtwj+0nDwBo94SCT6my/zvm/iOGrFW/J9KFQ3BL7uTff
ZgNUV3mRAQ2zhyLoLdMhizV+j8djc3YmdgeiRIijtUAyRUahhFaaqF8R26olxGm8wsnVUeQ5NFfy
GGiP4W6AOI9W4YCkWrupzfWvfhX+pAoWmqPnOR1DLbK8Mp+VZ9n+iQbJ5VowRJq+IpEiI9tEkNFq
jYUieJK+WzlmAyX76rryN14TULK3Zu12IoteJeAFeXhOZyDZxERw0xlFHibWrHJ8UPXWslfy+G2o
Q7ZhKSwCxEfdDAv535JorIVr6Iq1f2VqnwAvhtWWoZPpTVjLQfpGHTdqCqa1rao/rTIhGHssiWZl
OMhzomAW/K+e3syBPSEweV13uO/ybbeUoQmKFw9fNS7pQ/LMJhZyd1SII2835WF6GSakobpcMa1k
ngGiohLEOFl6Gva00SDoYFPT49VkbVCJJ2jZgknesT86S77FlfNZNiUNNPiluZBasbQPcwdEj9uy
bF97QlA7ALfMHE8YEmdSgG487uetxUIUCmYdQsT22pZpp80eMnXiyjeJBL0BoV1qqF4ME/l3kxnR
O8AvBUz8mmrzPfLJouNQEqSjmO3lV4yMgUmkmzSc7XKO3I75wlvEG76OqFm02C0nUE7ckgfWupSB
OskwV9bGE6EbbKOtfj/2u0FGBLLah4GtKdaKZwVRS2u7RZ9u02jZOCrwjPS2xHxiQiEK7QgEeWpH
gG/bvCpxHSKfLuOpfZ+XaFcNNftDqNVweLZ6/r2C/WBYXtYt9ky7ruVgGVgbNn9TBJBXz877kLdQ
zwlTt8SGc2nq4DJ6E7CcMONxekbWLnZd4djh6gjg10Q/kreXBvRCshfXjjhpA0ozW2kRG8v7SKUZ
zjovywymupinsJNH+lI2UToDbXriwBbq0ZM5mQBIlnGWLPtu5cJVonO9tEeTjl6zk6CzAYttlzJ2
yB36FQiwuHsTOeKUaQ5rXbssKEbZvYCHXNix2E7TryqsQ5k5PgZoNwH/xe97Bt1tyymMR7FL+bOU
Dg3/+FIrU2BknxT+cKnLQ+pYYdRtGY6T4WS8RGh2msZ8TJpQHgoRTikE5egiw94n0UfUUh15UBDX
JOl6bGIj6GG3CXIGirVfGizi6kk6KeaVZBuXdWuoZ9kV66+OUquPhp2oPh2hif9xdma7kSNblv2V
Qr7bbdI4N+rWg8+j3CXXEIoXQiPneebX92Lc210RylCoUUAigcwYKKeTZsfO2Xtt8A9T5dShjSPX
p3kQ+qWxXtGB+cGTpzBIQcfWLALx1MHp1k2Hj0pHoxyWVTQsurzFRBaiHmfmRos/0s9a+Oh2Z8rT
rKaHlfMWI7oQ1kqpxUVm5cbxtVUJPn4+TLMYrfe2nNLXmo0Cfsg2rXjoimhtQrIlxVb29zlmJNkW
O1VX5nZQTWMOU43LedyS05NNL33Hwh4CbGleHKPzN7p0t5Fhffc1EDJFvO4t/RATQ1ykGG8SBHky
MlGZIUww1T1ZMwsd86ZbeceqvXRdsM4HrH9mvtOwEGAKXAJUnHzwjc6dEi3DTmRXlj7jjNxin8/o
lnFM8ox+F6H2MOjSJf6lNJ9FcFHMBf4i5GuPg3yW+YvFXF4toLo2j1k64gENu5ehz/DW5+mjmoXn
PABiW2n1We2tO39U4BeQDZs7w17E+9wBMVelmDa3Kl2xkFPldB88nx/TwoJY8j1haFE8/xVREvvx
nt4x7xarZ2ZFay9Dfh4xyjw2+dl3Lxxm/Iyh8D7xJtvkqmjCZW2ELwaN0+4yiDvq/aBwz63B6KoH
AKB4HWJrt+a8QUue8/+ujtCBG113rSBJHVHaOkO7qTmc2HYQzyQZ77IYFqOR7AbfkDeuTbuDgTCe
yaDul3aDAldVPdbuWF3nxvAibes5lU9WfB5tUktLcsBcWSHJShzvyjb6JxTsWeQsWxcRudsrdJWz
qTrK3OROLenmcwReeGHd8Fyk0yR8ojtQ2fT5wFkX7IaWMsoaOBPnnrVR7JVapms7QF2aXgUFbRJZ
zi3eZtj4uq3to4Thcm27uz7SLnroryJDW3hOjxFjnYdrVaAsRdre6AtZrtPwStjuDWaIOnjpOuva
G74Z3itWX0b5nEJNQyykf6Ma16HQzhV99tLKr0SvzE3dXmWmYt5YfYQSyre0FYc4AE5Jt8KK+D3o
cF11ENoSO9SfLDeCNtsW5ZK+67/KdREjKlUjjid2IRicFViBm4bvyehXo4/mCMNknz7Y9hPKv1F7
yRkWaEge2kUvqGFYUPJ72xxvOTNtTXadVGU24njKVYsJStTP/RhdWfF+KJh0eNkiSGOsFRaioWET
9cPat70rgdag6EkPDfOd9Aw8Mr2xanIpF/h/lrFR0HVSdoVL1yDI/fsyUpbwe7kF+E4CFMNZtaqT
7sqr3LnHeCUbB3T55NxrtrWIsw4NXVWoT/nomD6tFRCv4qGyynnjsKJuSHCgcb2ViNs60gBM3GqL
2KNJe9K6RxbeRn2wh63u8qXNsVlS7N8QDeT0qNZvKLBz78LzoTvX6LntautwZHbt2zw1mcZcRnPV
Z4eaSkItaBro9bqz3QvvV6qA0xNvGSJ5rY/mpd7wlsQ5wkQnRyoV5mKhanY9D7yKG6ymyS6uOlh0
NHnDcFFycveCRcG8pui6nZWbN6NZ5YvKyK6r6jL4a01b6IG2z+kQq9pdXWSU0B4HgWUWu9qsKLCk
ZSuFqatm9wQc0WHitKKlp7BvMI4/YGnbOkq69tRIrkd1fOnNG5JpaZGeHfGa9A+MwzmiT45QQnEA
8xr2OHezcMW4Nh4MdJv2rkD5YFcbxVef2ypHZJzsehoxMt3Z7aunjcjPgxdLxvTCBXufAxfsvs6C
Yw8EfNbm9rM/clhztXGvM8EfqSWa/oTfhS7KsBzYyIeT4MVuFQMrgjojkegblqHaeQ20d9XckCt3
TowTk0zGxAN+Y1Fc+WW60HDkh0Z5jMdzqcdrWeO9YHakJddl+miF90PJPojX3N7HHVr2Erm4dkUA
NqW8TZNymlesMgvrVLCIJxUi81mDohUVWjVax1K8E3tlxPiGzRIbzCRSaoIcb769xEHkw6Wr6g05
Q/Mk8JeMeAcV/S+O2xXiZ0kuste2i2y80k0StFDlxC4DkYC9VRS0FhGiYklM482QHxJ5kNQ3yroe
dzBjaezPRjhIVo+hdbyfBl/eMsu3OHQDupLGloaRrq/r9lQ084Q2l3fRvWWRUmSjztbfCoWhJY0R
O7oTqDvQSaBU8g+IyWeR9mxzfmaagL5KtAxeSxy64qrxkaLYKytCjOdwKJca3xHTgeDERFMYbK8o
Kwo3mQdVuuqG7pBXDDeOQbOvhsdBX4SmMZfRvg6vq/5oIhiVwSlXBI+mHz3mib61bJu79+Lk51Kk
O9Niyls6qDKxRopnyo4tx3LafRi16SMtq9hfjLW9yxxn7joYtzjiZjVz7d64V/R3I0nRdZk7ErXv
wuLJUZsE3wpWh6JTF7hTF4OskT9EaxEikLX33vSJmmeO6Xzz6KXoTmP9a3R3mdb5ndI2h4BxTGMB
ji73ovWwiYmlX3q3Xjg9FcG14QS7gjstXXXF1GWulc221o62MhgQUSlhQ6+aNehmlLq6wmxMcXdr
e9k3jBoIABgIrMKKjVJu3QhQcmsgKhnGdDG0z4ah0S5qaA94+RouFv3UkpN/10Aqt+bSGbaqMgyL
otNBcqaHLIwhs/hUYWlb010xW69fuXY9MEvn2Fv0zXrMaEBEJe5OOk9NX90FZcbbXnmk36YGjBW9
lvLsCdW8m7h9ysLkfL/wWqPZOiqNA8+hl6A76DbtHpkoFigsKWJ4KMYT0s5I/RaV2XysIBWghy+Y
PT9abO29dykYAhkYJ5xy5Yblk16fSxOzxIAfrOuTt7TC7DxULjVqg7JfLe6tllFX0lB+dfWLr8lD
Wag7e2JB5Mk5h11kZnawydrrksYxM7VRjWYeTTCbwbGlsi1imekNY1WYr4QbwTkK+63bvXlYlB2f
A5zvXjstZVJqD/kpLRGp4a9vOXkWQjHw9nXqyZ1OjzmjEE15jFXjG+gjkTXbJA4fNQ8/bpoMxC7r
yYWu6YbSs9bpebXnLkb4pOJqWFa8a2VzY4PrQbYf+C9DvZWBWCpyaVvNlunKOgf0lMfJxYeXRd00
IlWDLUiJTjID6r5B/+5FpyRZeMizUYUGA+qG4RxANZ9RZ8MPQPrrC+ucjONc69x5WC39qnqRdb7m
XVq0lb9vODlpkZgbTB+tmNF14a4lnSG/v+gDhZl5sem6Lip3GOdWElNiQ8cSSfueTA9csCK2bK2Z
BwQ7hXvpdGNF/bDOp/KCrluRf8fy23QrO8DNRj6VSY+cz4r1oJArRER2xpQanlFmnRQ0fCHnCzUC
5mziP3bLvqeUwPKGf5G8y8WYpuzjJGZbnZg8kdd0d7LwtihWGG/x4p8DhqEDp7c79KLwAxQ+de9J
fGM0GVZecms3S3e4UWGyiC2vJZbW3FmV4ntXI6wJV40x78vv6L697NwoN5W787vbQd227ibyxKIP
zm54iNGeOoteXuJiNXSvabJ00qeAqbz5PTAYTt3XTFGDR5+1ortX4qVFCFV3lDQ4RQqeJuU8O1ac
75Nzn9Axt9VJ5BkcPIvC5hSxaDjttWks0v5KtvepfrFb8yQ843vO3hnbV9TAC6W9YjRZKc1d4e8a
50GjWM7pg8etmy0rx3RPdtPNZcWXFuDxaCQmMA4rBdEkXWOdnALYYYXKPostfa9NptqisEF+Mhaf
lzDOE7WiEq2uHANpzxiyRI0JPcZEO9UlaiwtGzaNsJlEZdXOtTKWhWaQ6xYB1rzAdqUmD4XyEofD
usBLMuQd7cZxBIDTBvwmYz9o7lYNy22ZF5tY4JaKxVrFBGBDhEkO/pQH0y/98dW357YbnpSsdmgx
m7tcVTh5qKin6WpuHYb+FW29vHv0o/gpTSUFjMlsQ11rjnVpM6p45MD70qAgGrDjFcl3uHMHX+EQ
neEJDv3r1kpZfoe1DSOnT9a1edLkSWpbm5YQE0jFOsQc1avhaBvqzCiKcqdbvrsIfeMbswmAI4y5
Sx+EFINFn2+8VfUXT9qbEI9XNDLRjlDgM+XwW41XXJuZEk8WgCwlfE5sVK8+o5lB6mvat7lOUWuP
u1KLjolWXQIdya+I74QX7F20GYbwrowq0GZ2jgmtDjeO7W/kiCECwlqfDQtQGy0DwPQa9s9MK+/z
ED9Dt8zEwSXofTEkxjyf7EcRU+Lrhke1ZXHVJqeyGbHQFYWJutvUND5nfUN3m9F8NnM5LfqyxywQ
VMmsKZRvonAfRchYmMmUaUI78I1Xk826jJcqwnyn2vbBygwoV/zh3QvDfeqgYMeoQAVlZDTphknZ
ma4bp1layNh8NV265rXvBccabY6h0KWY6vMYB25qOju1BOp0Ky0wchZaoIjGLpO1uliEeOKbYGXg
LqzEvUdiqsNkoI59BBvXHj8Rsu7QKBbjyGw3HV4LBxmIYCQD9KUdMETZycGia1giMG0CJEWoAmca
88AkTpeVXty4WXoyY/8cGOW2T+xz3hzDDqhS07whpAnFxhYnLzIWIDe+qa6/dxNTmUc+5gSqfMaQ
zowe1jFy0TiFPYLiP+Oo1Ik//xsYoP4BZRp56ZhYTofdZqbMn8cHDM+zCZl43c3wDH6BTPwER/0x
kzSPwtZQpIGCT1/54javb2r3/osPMFELf/MBPqaSFrqvDLEm1b2idPkkEJXlcZB+iBTRYDqkDnnx
2EQd1lijNKjofWaub41nM1bSRx/1wRc/xydUL+0DVT2qZVq2Duqcsb+a8LkxfnZGgKtxgb4Ln5Jc
FvHcoZPC/EEcQ/oNyheXtj67BdOP9BPmr6w1czQtdoZeB6wLu8v0XAVDXr+kl4da+hIRz8nsBntt
0sT7Vtt26tZsnvoa0EHFAyaKde3gVcQNEtTfilguQ+G8sotV/ob3l8Zcyt00ZwW9B726lsYwlwOV
msOHKm784SFlGa6etELdBOg/FAeTeeiZT353xx6K+QlL5tzGYebmPdETzSY0xC7WK+T1kN/HhooW
4zwPtoYXP5mZ3i2JJFYJ4azgzX5SCP7N003RlBs1qnepL9Ai6YS0UhW+xpwPZLGT/L8+xnmnMcX9
81f6SVqm/jFEtfOTqvX8Qtv7XSVQgse1q0G0TMVjkCk4ygM6D6+dRC2itxbHTFMq9FoNMDx6HWMw
tPT+pYziqXkf51sT6iOMnrRK93WHLLeIZHndW1QsMnOr284xQybwnUoPz0GYhRUpYCAYj/hLG5uQ
4D9/qB/P4+/el+kd/elhafMozpJUGUmX9A+nRbJzz9k6mD0v7qtNVM+UNXoZZfYg5vgFEQDPdt3s
0izsGR33ubd+9+YvGKuOCgLv5Z9/Iml+9up8YA36tpCVsDzt4Ml2A3hLQbgiim9w87+VlpzljkbP
1VvSj5wme0h1kcIGYYftSuOwAZOSkUxcU3LuGmZwLfX0poDi/xxWDwEHjgRMq3Eu/LOjxhsL+Xrj
gZIfGJ11UFkVQ16h3T13L0p+Fxv7/t0YpgtYUMjGTZLehNq9AP2YL5HoeCfFB8U1aR6uZGfj2npo
ER2m5g4Tr94s0XBeG3a9tC602kf/bjBWCsyPCAbqUVClNQuLupaxOu/JznusVWTuaJxwXC5HHSP5
Ku3o46+hLt5MHlGaz++dhYAHP+WcuBrlqL3A1cvPXfOksdmwIfPEJ9E+Zoo15icGyX0OvEDsUJmW
dj/rILO1M7KtZylNHVpl3b31wEza0A4aezNFcNNumMfg4qu6rQkMqYmuJvRYot32EILRxsnXKufN
5mDvopEgTG1EBNI9Gzoia78hF328wnfJtun7cqYoJm+vd45LD6OTfh9L/RyERy9D6OOcEjSVUBZC
+l7Vsh62ldQRp15sedW4byT01P1J64ulUTyP6R6fFOP3+xJjmUlaSc6qAx0Kq49Ke05eItYJtbiU
etCAE7cvMm/PZZM+y8haOBzkVOqYJOXgCnwP4MWwjwxnzvEoKJc9+ANO0JSlMzt8lm4KVSJf+QyO
S+AG3iZxnyrlKuV0QC8i122AvPC8JIgWtFqbKGYp1a7YmEdGDhp64pSfKurWSGbRGo4hcJacylcj
+U17GHA4YEMLq7ty2DXpXiKbKBFwIwwsQrzsQcimYDTvNiQ6V8HDqXdzQ76bIy0O0v8wZlj9udHJ
iL8GbaN6W8eE+xMsqX87a19UmOsi7H7eYyWDb7bv30fpJlXmTn4X1dd5Khdq690IitmkbfFxk2+W
2nO/wS5Taf66z6IZiu4cXWeTZJc/v8/aJ9D/H8vpTytMo8owVOCrHc3GhDlkUVdmqwx0FGLwORHH
NBlpRSn5d4GCx7Cz4xBAKhhOnhZMPSdmU1XwRgLpJY+HtY7sKmHA75OoZZOL5KGdKctm05W0pHDb
dGVOAwJAlRWQ9Wx+EcH7e6q0Zn6oimpRpp4VBKxz7/pSXJmYNPIjgvAvUgWmhe3va7BmTJf96Q7p
KN88lZY1n1yiyHiOq6+qod+Xc9pHkrvrVJkZV1l8NOQsu+LQwdkPCkFDKf8+3OocNoyF++B9kfz0
yW0yPtQ8IoMsGAx8johjzX15K26YDk3M1Ox/eIEPlU1vl12qw9w4oj4a0epdmY/yFk38+GR8wUj+
pADWjA/7YVQI1dZCLuE99S/pS/Suv1fX4oYTTa2u7Zf6qH51JfnJt/5hm0vU0JIaSvNj9046G/sc
o0T0yzdSBw0+L3f+W/MFMPizent6On56vhqorjGJUPLgRjS5A8EmyrqNMigDFvjnt9z+/TOs/6Cj
/3SNVJmKlFj0B8ZEuJUAAZYA4pDGgqs1vHBmVzou5XiF2uWYouHIo4MIXlzo6MIdkZP1i6S9GlEq
i7eooA8eRFuvYvhUipWd7vyIVValO52jga/oOibtwkichYZ4N5jcBkW6dhlBcg6E8xdV9o0fv6jq
xQ/bBX27OXtqqR4rcGVaRbM2Ch6b9CpDQg7Pw4nZMtTvJTmdTb9yxH3uv6iRcl2OjB7DZNH6aARV
aNBOyMhANGTp3Rf6dUvid51cIfjoc4IY+u95ADqdTIaG8c3g7ISD1oiK+9ClL/14J0vGRn5yVfaY
aDiJMqkNGZoFcW7N//wV/Igp+vsyghnw16+Zvbi1nSHHEADLC5Mj3F/RPgUVXRK07i02CBO9iM9x
f4zVa6GfeATXBdxhVFSdX86QSPYavvWIjnnsHrvCehc67piknqx8TznPjkJTki5QS1iHf41tBbzO
3scOgzMvapC/m+UcF0BhcRamDom2alUx7D92YlfHR2Hv2mTnmCrivNsYvUaMtDKurvNhM4TVuWWc
EDsMevOmXseM/WaG718bgfOSucY8s18rd+8iFlUwhyX1hYniMq/766jvnjW33ej9MNegr/QxsHnp
Xenj9z7davXRGscvimX1s5PVh31AqWm5GGbFEKle+wKEIa7rb0L37nQPq9LOTSAKgztovzhx/H49
1eX0/39+p9K0GxDPKPvay82LVUbViUkkhpEkyxw4+2kKJCa2FsjrIgB5tmWc//wofYZglx9I8YoY
FZamQduLqmSKO7rpKhrMi2goDFNUganVe1glT4ZS0wN9Swpl2YoKPW9H26Shy53RPHWUwP5qefms
iPiwLPe64yoycjIIUx2zMIQ7c+XJfQJrHTJrgLVia1gM7Y2h0Z1aoL3MEYS/GZf8OmifujvBWYCh
4XN3xbcHFWg97gWaKN54BOxUFGSbQON5NkvYHhsrfKIpCsVWzpyH+j2KD6jY+bhvMQnwdG/Y0R5K
skIoBV6oHQWyjmFmvqFbEtUy2lWQCrBQE3q3Rqpep5DYZsV3nNOlMkvOwDBtfRlV19BQRt9DiLin
Z59+EVjwIyjqN2uA/LCpyEEtshF61AEq/ErbRDvmIAekmzOfuGoxu7XJGtPn5o7Q1rm/clBdzgRh
Z/nKJPfJ5FwXLdwZleWGRt70pxbJHJflAh7LXKcV9KQtcdGt4zl2xhO+iat4TbF7AK+MGnfN9HEb
r5tNs/eX9grv1hfv3acl5IcNzLQ9tzQzPhWxzXM8/mu5Vq7xvgKYJl68W8BpWppbbvOsn+kL4Kjz
t8c7bxGtqEP22MqLLzZSdapkfnd7p738pzcyGJuoZ/mWJMQx5lxgV5lPt8icIc+dQxKYBSv/7ot3
8Pf1gS4/LOclHYAomq7lHsUl3ZKDcB5eIHrP0+X/sBEnP6xnTo3ypJSDdXAdVOlFdGVL5H9pH8kv
vrlPjvI/UPs/3a9aaQu7jzrroIrJa9kQrVOEGUB2sXLi4suMmU9Whx/pPj9dJtWcEr77SBOD8Wre
NQt9uGP7QedgrTqTmIRqb1NWO19VO58szD8ej5+u12RdW7gxKvu2gVkPClMUu4ROLxQ7aC3dIpdE
nKRfPAifVG8/1uifLqYxytXjmBEdvaH1qDxpGMvNr27dJ2Wb+mFd9XQzHyJdI53Hs67bAg8gNMY/
P8CftZbUD2uRZSV2ZvoNLdAyA5EUlYzwI98x6zmGDbjavTkaS8XCn5sj5zmpPaPlwIBqRVqAv0wM
n+KRAFmo2hqQgqao6VxkjjfrR6VBkCyhkAyoLwnHgcWuiGBvVlLZxrav7BsQFYu+xi/TYh2HbpXa
j7oECkm0r4uqLRgd62AnKkBR14W5FSvOawPVdh7nPV6BWM8AJcC++/Od+KRuQCb467KRmp1rNLqa
HIfrEDUkQQBvSb6STBEmWf8c6RWT6z9f6/dPC8FBv17Kcv28SQWXykJf3dppuUK7qy36Scr64wr/
66X/394bcYnx4GVp9V//yX+/ZHhgAs+vP/znf91mCf/85/Rn/t/v+fVP/NcxeCmzKnuvP/6uX/4Q
f/G/L7x4qp9++Q+kDkE9XDdv5XDzVjVx/eMC/IjT7/z//cX/ePvxt9wO+ds//3rJmpRZ4s2bF2Tp
X//+pe3rP/9CPPLTXZ7+/n//4tVTwp8jfStCDhBU9dPf/9jbU1X/8y/T/IdpE95rm4qqWCzaLBnd
2/QrhvwHIU+WajnSZLihOXwzaVbW/j//0uU/LMcxTYsDuubY+vRTVFkz/ZJm/EOVjmI7nER1kwru
r//76X/5gv77C/sPOiHnLEjrih/ml12Lv12zbI20c1XHQ+KoH2cjretpaWwgTpR5Wa06HTuhrzrq
xAkx1l3hN1/EGf26qPzreiTF8clMFTHix2BJaVZO6mBJXSZRgaMHGuS4sIXnfrW7fAje+/eFbNV2
FA2noKV8WMVkWNiZsKXNe9yjqA+LporXhR5AH/WwxR3DTNCCM7GoZWjJTVfdxZGj5XSKXZK1fnok
/n3Tf77Jv754/Cy6arL2cHt12+BWfyjadT2wpW7ARYY1H23sQvVuzdAGCjyMnDz/fK2pDP/vMuTH
tWy+SAsVhMUk62NocI82scCZ4iybvhdw2wrlXBu4l+vWSR7UuvT3qT8GZyHb6otF/UN/5F+X5olV
+IQaFgv9wy0PFT8yVLN1MLio3YFRv39dq2Z5NLuMESoGZzB9tmrC5nDb6uRzn9cx8/bbqjc4Uyu5
6QL1yJK7P98QdVpJP94RYOtMtzRNVeTHPUfN07AVuuEsjazIV3bkW5tUGxj1DxK9KHpchkQQ6LQS
ZaMAxYCwTaR7yIbmYtBdwHd//nn+9sbpqo1sTec+2Q7PwofCNQXc3Rn1JLYaB7QNYVSYNCzCkuZL
l3TdNvO8Mf7imn9766Zr8q5DSeSFV+wP30ydJIMpR3CCWQ8VPo5Z/c0U28GfP9nfHj3T1hRrWuoU
S1o8g7/uMzi/K1sExCZYfl5qV43a1j7ek6hJ0SyI5KUXSeRsW5la+SYj9u2r4FBL+bXYszQWFQd5
HY+fo2uW9rF0CQUinxLmM3E/iglps4oALcw0SyoSuE7VPLXSVr73ozS+F6CX7vRIUcuDMzgFtJ8q
z54438ZvsTeNQ2I/MSDRKUEzrsAnqojtgwp9uGtqlsrESPjylEozPnUhgkVsmPpwG3uJUtwNdm1e
SxglIJd1T77rxO7UJ1EljYKCgb33LkRolEM97QuFbKG0GQyEfUOJ4NmqY2ZKwo+qEuWktNGfFG2F
n7ZUZT6HneAcgtyiqSCaCNOQaYy4K2QN6SeMgoBbPIBQKUwDtl0qFa1bZ7Ii1Qk3RAEioioM0zwV
epzfa5kV4MnqJ1kFsUWFQ4iSaWBcBkgGaXle5sKil+Cn0EszJWIaUVW42Ra5KjH9MWxV9XdX4UNf
2hKN4IbA1rg6+4U6vidDLjOEmIn/UhCgJlaab+gKQMeYY6/dBTTDwI7WpMvprJzwQmr5vdOtocJy
4I/fA1mDwjDGBngiCwmtwLLL68dId5yaVSMhb7TvlfCxGwWBUpmuTNZraWnU2eqkLpHY9GwIlRXW
uy4vvBr+IovhLCm0wNkrgVbWsKyckBOacFDdhqNEkz0KpdIXFZ7YZG26rS42uSEFiAfZDMfa6nRQ
rRU5HLmfM3xkRmGg6nHzeBPzWGIKxS5Au6yqwXFoxNvgX2t9uCdDVtH/cDOzfS8zx0fjxbJo7pTE
yHprXRYxqnIrKrVHqcGi41ObHeFHhpJBkI7LBKic6oYcKPzWV55Hp3Rwj3Rlll6GPHDVvWFVqnPM
LOkE1pqvpw/xa6FleGi4e/3aM+qYYbvSVSRrdaTdWIR+BIWT7scOVIyKL4dFqFoOmm7ky7iqW51V
Mqm7edG7PHW1XjNYt0OLsVBmdFBOmkh3Id+KINpFcY+kGaPjJBBjtwdcJByGB33VYj2zbEl8kTsO
Dg41h3nPMqtycoxGI4Y4XFYxeOqq1+Cyw0FA0FrqYXCrWtMgaxiybtE4uhEtCkPz8IkGjonX2TbD
NQEVYMNgJZDNpdBXLsHC9VG8UOu4uMJV4WFqTf1my1Iq+Cy6U6BcLWK9RpM/xk+BVpnDmgiAMlyN
PZ4YesA+ZwWphvD/TQx8M1Oph7eQfz1FroY4ghJBld94XM36MPhpSpgNpNqM5qYDYWjsrDEGQR1X
7fdAm/JS7dbqvOc+9Yi/MMLeJe5Axdexbsn4eHQsNSIr0ax6UuP60Q+XepKbAHD1HGWX52UgeUat
Uwixq5GGTusYWB7EMS58R40sLiXpAPf3ltfLDcIBXFZGDNE3IjOLpI2mzk1QJRMLIC0siHIV3W66
Mw2ylmXscmfnaYSyHlkldAqztUHSFHEHxxAtJFzDOFBsElKC4CqWDa3wPA+gmMWIzNsFXmGX7i4u
utfY1eW2C9DGsH3p6iEb/fK7H0aato5HG0KXodXiXWSth1KjHIBpFV4IQKESpYdbwlMZeneh1h7i
iPqAWYBVKJuxgAC+CBLPIMZ8rD0DPc4QYB6Z86VhHZRGEV1S0xNPVWLaJ1y5kKvEqOJBj7JMwoEI
nLBelJke3NvqSLqDK+1pIXOjPLvEaPnp/PiuiyNktGusZKoaDoCW4poGNAiC2xG6j3GQozbxf2rR
ksDUqYxd8iBnoKu5eR6vKg6a/dpOW6c5tLph92sBhr2ZORHCtmWVxsSdtrEcFslQtpw8vM5ax4Mm
3liWHZgWric4nfpSe3UiyuM5pTLMCTWowUp7itbCl3YK3DyprqVLlmG13gcplspN2Y/gS0Y9rbTt
aCV+tqPDWxLZJCXLzcwafT1ad8IoLYQEKVwr2UghQfHlpM44eqb5By0nOAFJcprfjBr6kkncZl2X
psOsIsUT0RzMqjCPud0RNBfrLn3Akn9d0P81wNvgiBDaI9PwXRg5WgqsZ3CsrNyw94HrlPZRCXRr
FJgJilJF4dbGdb7viSWA6xn0LdLgHNtVUuecOqt2wDWrjDRcm5h89lnA6kePLnaxNYY2FsC2ywMN
oBdDa1KoUj5i5IbONh0VJK11mslDRr2B4q3KAgWMuV8NJ8vKc2U/uIURPNQiLrNDoSciviLWzsdI
FjuiXHRO3I4IvUgTSeWJ4VQ3ZViwTjKpCNQkIshD6xywi2VNBPRMaD5moDrRS/SAbo+Sh7vphZaN
8KBu1G/sFHULtsaxzH1WlvmI+VaJ635XdoHffNMMSQKeHrVavQ7yXtrrKFKTLS7REpJWV9TDy2BV
VnpSTY+GcZ0LWtK6VWQdI+wmVXCuqHnQnPIwJvKm47F9KHP2vXnRaQTiBVYQAzjrw+5SlqM33NW+
kfbHNiJQ5ZzKoDpbSO6REhQqg/MsEcZRlG4M3Z3BNWh7Pwm8iyOEh3N/TIpDmZnEKci+ZLoztnkc
7pjgeNWLK7sCGH7c+9W3Mqfbj7GOCK2zSRjP2bXIJnls1MB9CHQRh5sYW2+1cEWKutkvTFQOms8r
/5ChXURVHClesLLx9lAaBuZNrfbc577Brb5SItXD0gGo9TSUDoisasw9lq/c8azZUNRY5tVyiL+R
EwPoy1Ar1hTXdbHKGTCM4DZQE6EwMW0XzP+o0EwhGAfbyWDlzosehO0dqdMk31TCsc+8+fIZYawP
bU5UPvh8c3hFIzJeO3kIV1C4WnkJCz8c/w91Z7YcN5Jt2V+pH0BeOOCO4TVmzqKogdILjNQAOBzz
DHx9r1BlVTHjKkirNGuzbquXMmWmEAAcPpyz99qcCZf6No0Qcl6RBztlP+RQxu+70FtiME0ZWqGx
P5Ju7IEFCS92Yj2jL2TP1xs/YxfCnYsvY0HU19bTedc8tCqxb1IvoD/VWbItr0TjNB1uig5bU+Jk
4KAz10RsKOwkv9f2cFS+KZ+zeRL7n23gHRY+ugDcqO8a+vi1DBW9jMBu6gs1s7Zvh5ngv1Wah7gN
G81cQD2yoXqmwghQkx/bYM+BiVnBZmCqG2FQM80QCwHlHTBZpLODSTGYb2IqEYBJnVyFzPVu8ikz
BW83m/T4wepd2JY0Fc1PEcQC6tyco3YbguUx7T2s44olD41YlxBmwBviB2FTsD962m+eynJ2EW51
jnjEmw/P3U+W5JmjWtXdxAu7swHk3ug396EqMQ8MRWSgcdaT131mPLTBdyMRWn+x7drpL9g7oqvc
NtEQs1FNkeCnJMBJYiK9KQpHqC9+qOaDzlRCkGhvlbeEFrn8O4OL0ZBcHTd8wPzjJVcuKCKBUGwO
bZQxeRFF+yUYIsmEljmqoRDJPjtkjSxi+4dyqoDg29yPeNRdhv1d+RQnk34Yv1qL0Wifxr7/aOl6
zG9Dtqu4a53mGNvkwkYlYgkPeGPN5iNg68lF0+cCrCJbMSNUhv1rScq9FSRbX2TEBeZzB9vKFseo
8AjSxk5hAq/51/OKZrclJ0z4VRP9sFUK0NtgWLueeYAhBq3J7leN8tGD20WUH2ZlUrNHgYwJqc+J
kBkyTZLh0kj3a9y01hcWG9nhhYwyRP0Jx5C1qfRAVkk60GNTR79/0OpwPkqosE3k8cRq4sqC8J4u
85tu53tzm2yKMsWvVgeAN+Payu11XB597SFivvuik7Db5ixFA1C68wCeLcpYlQ3cZIF6K+ziTWXX
/jebcYINvOIrx9fb0apzwoycpixeINM5rGbflS7Daxn5xNIWjXIhQJZLz76y0g5K/Kr17wGSmOow
h12AvccX3Wd3jn3yJsej/1sZ7XtrN2c0laMelm3cl+JHVxbEsZSFDR6rJHIiPTjwVYjp8rrFvuws
S36h2ufKQ8R3fJt0if9TOSl3gFN6xsiVhuJdr6qjtcZoxsciK++6DypzNLfGaXIxF8P8U7RHhGkL
nZ3LxnWo966cnM9d6E8j0DGrhyw1H4ktS67966UU4IyBqOUwLkK35xQ/itG70V0CJyPvgokXYGTr
IOu1W/r2AdPDsB1kXXFm6haCjOSYHPGaNpXzKXQwEC7adiVeW98CosTF98IXlt45+DutreZgTNAj
QPvPlEKSYGtNikNsVsaMqLrRg9xEZRs/uak44hcWpHX7ruiHL0NqgLIX47A8F1M6hBuGKgbZeU7R
BNatswRHr0zi7ufOPsZjN0XfHkh7q7PvufLi4pudBROJkKqxSWhEwW0dktRzoMjH7K53hQKkcMf8
5A1rxR/gee0MsT6/6hn/VTX7bKn6L+Xtu+pHARnyx4/u5qn6/6CoLXzpUXf6n38Vjv9XWfuu7Zpy
+MdVXzy1iW7+8T///r/6H+AqnorvL2vkf/51/yx3C+n9oY7laQ/zt5TUO/9V7hZS/eFCwXEdDnw+
3wZlqn+Vu+UfSvgu8Zn8c9/5Jfz9s9wt3T88/hIRCJdCqgwd57+pd1ML+ms5MHRCN/RsikR24PuO
sE+6IXWJnczCDfRRDel7w/J7UwvP2noqfS67vtomEux03tfVc5cSD2kKH065kd6N51TVE/PTvO3q
YoE0lqnb2YqXNULGmnzEybuhyI7ZribPz4Ug0xgoY33T9dRzoEYSvzXvh8nVh8WF8aDsiMzwcCyv
xTxpcLUgWRenJHuzlfdzi4N7FObJ9Yv5Im81V1n423J6V+C8SIeACVNvfGJTD4QMm93SwsdE6TjA
nSKXyKrYDlVED6+J0L4qOyxTgjO0DxYU+HvxtW5LAggXDnqBwW3iB9mzmN37gFxu3aTf80U/s0jj
/eEPkFl8kglGfipYu6BcvrTZcQtv6oc+zK4tO0BRny4a8jRC9MEqv3JcZANSdgiOFdnOY+hbaJc9
Slks9+soMD8d6ASS9eWSQLDloJV5TmZm7DYpH2J/uJmqliONBnyphxC7Cc2kdd+mz75s0B/Es97D
UGV/0Nh48SqRXWhMzXdBt3REbVFWvYpUN++9eSBzRR4TXaigsCWQrIoEJeQhL6mRkbieKg9aPhHS
sze9q+qvdsfVWni/2VAQwjwCkrdHnsLxjxBNfh3n5qGY0fUsHfZaqnorpUBSj3WK23qwvgkNFC4Q
NslLorshBBQGUp74qE4lBnQc/oBDv1seWMC2yb7WExnjfkbQYps1mnc/YfScO2E2ZT9124GdwZrW
KwIGbTc3Nq/HCWM4NXbicesDWmWT/oykdWnm42/ss69haAAExEcwmV2+qxfeh05RYGdFW32t0lAd
SoEPt15ccc35oTyMgZK383HoTG57E4YKQFmJw3iK+v4aQCiKNGspRLxqgZi+z+KsehbCru8RPTxW
NIgc3QebJXQPZa2fK5ogKzWVD4nXTbfVVHxto+Yhkim4XUA6Lb82rdtHTjXvREuhcYE0u2sby+A1
zp/93nyf0x6GnsRPraXLadltp8uizOROFpW7ChM4/XliXSZN9UDhDuE51r1NV5jvDulmrFv3KiIS
TuWlQUyMxs0Y9ijtbOC322ijSwdvuMeu51OvUyDokd9PBM5ZJXrz7J3TQFCbLBJm4uIB/h5JA2GC
0l/cD6xFmJwzhh1ZXaryLEoi1OGkkzMIPXAF2pKwnnMLwUcKCiXMxxuAkF8XD/KSFRdwHrGzYBDw
WYETKaBGdTAPI4q11zS8O7B/ytt28XIzKsbMpI47NQ1QI6NgwLPoxHU16elOO22xX1r23yEurzUn
aaz2IduzNIaTPIoA3LHhL1BuzY4+SJfdsswoiZL6sZuYEPoZ83Rlw+qpS3ArXRl+c7GyX0aW/hkF
cq+qhGaYj4VaAuuNh1q985kWXQrJ2GJziTJvKfZhzAPoAxz3TswVqSbKDeqwTzxJ8EKhfZOltjyU
AVbEQSJah6EC/rdNvg96vJly85OVffiUpRTAHUnlT9bwY7Xmp7UhaOYx7TDrxc504WcIuTBrYfOI
nxvHfgpsAGiWW+t94RUT9tXe7AQfN0jylolPwvYNZrp6gRqYaYvBwRcLDDANqPCR4wtdwU77g3GL
6o52yXIIpqh+7MskI829Kq7zoWieK9g85OMQexsN/c2vcaM6Ajf42EDiBHxSYQMOzzLNfLAFg2xi
PjpYwXwMBSeiQsk/zUX/F7YhZzcr/w/21X2aoOf3H7un7Gih/f7nZqN9uds4/pf/3GpYyv+D7rlr
H/tpku1ByI7in611yxN/AC+26QbZ9GbCX133PzcblhJ/2GwoAFlBa7GPDct/N9ctevIhndrjBkFK
2rL/3Xbj92pJLnHslb1Q6HDkzqIhNxyjJ3U3JUvNURcKoFba3U1d4361W2N99N1setSmAmejl3GX
M4Wu54iqgJXBircXMkYHOxKfTENi7ovn+Zue9C+d1X/aohZ9UJ/nw//++ssSK6WcEEhiU9wkv3Ik
SA8zNXDegjC4IUIvWttNqLZ1fJQ4D3P20LnLR4r8YufYcQ3CLYJdJBe6h7adObvIwVrllkSO+2Uw
wcxx3Pdv/NK/dvX+80uPndQXz9Auey/pQmMOfYRhH4xFQ8cGUw9YqIQDgkyuPDmhPF6wY69URExT
x77mDcHCiZDgP1c/6Zm6GOrCISGSgwqD2lH7GUkwj9U2qBXNxAS2TlvijE7GsaIpRgKgV0f6nyeQ
v8hpXgoH/tpR/c+1GdYv75wOnMbO6yC4LOIUZ6M36HuaA+2FpVpqOGNov9fQWcjf9P34jV7x8b5+
Ny6O++YXT3uAdci+2EkPlcHdP+a9tyoDrAhlZH9/44Weuy3nr5cIpEcVYBnNYRBxcgUYO9lOpig/
5J4eD+kSEZZOrZQC62zDFsuLQ74M3S6Il1siFzfsTqYNdcfpJjTtc1F7klWeur+wcOi//gt/CSl/
9xBODgeWlaF/8kYO+warZdHqdOsFUJ4yRDoHcsqLyxFAJAhRUFN+5CUfPIe48ljUtNYplfLxwlaZ
mwxChZmSS3sUzm219NOVS1XgwgYitDa1T8lpmrvb13/zufd2ItjM2xHKbaCKwxJNMDgpBG4mjtz7
ovIfXr/CLxP2/34qXniiX+kTE6PLJ5guG2xAKj7V+KQIQOgjjbsacmzsTqPLvUXCO8gMkir7hkSp
IRdUDqde3AeNnkHUJOquNHW+ItjYfO6KmNS9KunRVs/deqCSQ7cwrveuyqztNJUQgBORrEXbi63J
5nUtKWvkUQTgt8P8JwcSpqeKikeluOWmFdOVPG5YW1NWmz5mmUABcOMgMN2NceO+YTf6/dP2wpN5
PZ2xVHjSKw9FtNjrstL+ZvaWZmVXs797/XGfmXm88GSGhjHswdKZeNx+2u50VrORYq5GN97fVnH+
eYyaL5LO/GZ0YSjBo53feNHi+CH+7kWfzLiVFfWcsQBBGO2xN+ZMLGEhSiE/gecbgDwHmI4DsD7I
wn1EorjGBCByinX1qvYmYu6WTgDafuNBnPs5J1NwNQVVuZSEphVV7l6PC0dbeA+aCiZJHtTm5GWB
k2dbI/wBmVSOW0sYYlHbejoMMu/e+hnHj/93T+VkNh4KxeduQ2uPw1gfCgdwgEGtAWw++li7I3EW
pEVtZ0CRq2QErL7QuyCEbOnfWA3+qhz612rgnSqGlG1LCyJ+dghGQEfCpmgfl1l9VdhBBvwX2NDr
z/vc2D6+hhcrQATPmBphkB2GFDZJOx/5HFEI1UbUH16/wm+18rZ31Du+vEKTheESVaHBRg64NnLE
MQQNWVKtBFxPqogcBWfx+fWLnfuO/JOZsS9QuuX1Eh8muqa72XjmPjO+xcLDrEPnmQNM4CYXYMd+
9j1paN7EMfX1a/9yxfxmzPwyY7x4lr4/49etO2uvdVJctpWFZ70Mli+0ZdybSsAgIWohXNaIJxoi
+Miu4jEPecF5x1PPdseOjAQxgcDCpa99SwB25JI/NZNdpKCJW7KID6SoC4hpMqyejR3kjxSuKgLp
7KRbW07OVq0u6gn2kZxx5rhjRTxVR4Nv//otumdni5Pnm09pXyAvBYnt2fN3X/GbVjV3fokqCatb
q3juK0NojL/qmyzDgm4HFKj7iKi5Sob0kBFKQX31qsYjbdTQERsZfLqLPDCpgbmZsobgV9r09jfl
dNFTnUckY9sJqFYzt/2XxEZcnydduVP9UQrCEgPLB9UsUKOx849xWySuQGWNYIrbQQ/TvwwjPINB
4GPKnyfnpu2HGSY9coftkvV4VeaWvmOjBXjaLI98KkCFqaaNxw547xXOArPNdXv0k1Xd0EsofGIq
g5zMTXJEIeH2hBFOXg6atmgdi6p5Y37S8MinLTX9Mr+e6yn+oti2XWkIYMHtEBZiq4hodtepyuMj
aLQheLNPx9RbhzDyvG0CQXHnTiTF7p2k9D64fUrU3FyUy08rSq1vY6qR70YWBPh6Ltz7OgA6ARLB
ktdN6oUf6I0psRWSDgoXnYsIflru0EEpe7QXYTRS9Em4vVVbh4QVwAlCBjFjbnQt2hmtUyZkemSX
Ge16agkTXfJV59UAfQX06afUdqcPrs7NHWdwMqyLrNur2LFAgjSKN58NbhVA7q+SeeV4ctSHdm61
BcgvbEYe9ICBwRR00u2B9MOxMnBzIVxgTEz9kFpPp9ofCNOyn2NahVdN7dPKWOhBb9mDAWbjqH+E
BDcd4M2iiwaIgz2BBqKZgg95sPCWhRmz90VeUKhTlYNZkRas92gtGmd700pDfANCC9I2B5E/jlB/
SW1fNDkqsjLwhXCVkx8ZTon7mM4e4PHANB/TIk2fUA1733JppdD04nIuPtad7cHyHRBBUH+fuk06
AKW499AFAWiurDJZmzRgP+8Yp3wv8zyHIlSCx1wyx9gHU1N0XruouEhDNoW8QPjnXBBPZx37iM2y
zfMWOmM+lfq6pUGJrc0azDHTRKNV8YLx2OQBNnUvEQBRNSVoBzuWbp2HXlqkaunOAREkMGNvxkp5
mzxMBPKcMLxSTdlvUneJtkJEI260Bl5cQMwL5bE4Xb6E1E5wNYULeZoOQo2HulIFRF85WwTU9iRQ
IxlJ9nIaewjtSdjdx4JxjZM/YLBnXfxTJUXVraQaJ/K8RKq2TWlitfL7pSblWuSkJNdVejeisiJR
Y+ofMW9UiBy9knHI0Ik3anLZDHk2uYltAptthQoofC751igVZ43/EPVV8dNC3/UtiAfRbZJ5UD/q
2YXmIeDCAIGqQVenVoujGu10+NwNbZesVesWP8pYph912RKiGVNo7TcZOGoky64k268WdEkQMvYo
Wl3n8zz1/c6xmv6D1+iKQjgS+gvIfBFxa8oCxBElzm3QBiQnVGClKnB3P6cYeV2ak+8Mvaq6ROsx
fehEHjerKc3rJwLOSTdO4NuRGlLm6c6MCRk7WRm4X4a2J5CriMvLMbeTi7qLGrHuUrqMlK8yaEbg
DqYD3VSf0novlmcTNlV3mNuUPEgnTqFxtQuKSyaF/H1UZxOzZkffXPhzfmlXkQ0X010uapIRAAtW
fvkJbA4vvg+JohT1YrqtaeqdDKyRyIM4Iram5vPlRdaAf8bJW42qJCkyNEcoe0ZO75zrI02koyw2
zLLLiUQNwx+qtHW0zbPR/obnG5o053VlLiii9881J4JiF1RMniu045R5PZQkN3NYdpBHvYZQP9NR
LmwKYtOB8QZHpnslv0ARyp+GbGS2zVrHJdovr3UFXswwntthiI6p08yZaySPZF3bSaKuw0nyHb6+
BJ7ZMJ1q7RHh9KqvGvanHWmbqiCHEwXTDAeY0PjXL3HcY/5mH+GfnAWmPkebi7eXNNW52Y/d7BJV
Ps+H1/9259wdnGz4NQ2ncPGd4gAa8MhTM/ae7YRc9SqGLUwO7UOm4M4uDp4Iyg5yPUVEi5IRQfZj
qUFLCxURWw6jNJVHigqr4E4uqf5UDb7YW06Xb6as1dCcYDPyClllR7Nc1jIgXLtJ5d/cov/yv7/Y
bqGAGiLdLdkh7UeSPFD/rVRq6U3qyGGnl1ls27g8fm3g4mq2ofsMIem1qCgRv/4kj0fh372nkzOC
zzYuN0GtD2pO7bt0kNEN7Z300aqB584j3Qcdu/EBt3SyT5FqvXFWdM7sqH33rzvqmVSNIekJfojS
tP6eumOnduj/ViLxx+q6d3NPrVT8K/+kzsePnZLtU8dxhXpkPw/23qtQLq6WsEUo4i9Tvp3EqDVt
s0HzB9FQf+LkD0lPYKietwTXxB+sLIclZCcY77ZeMnhfrA55Xzb6CEZr6UZMIJI487/3XE/OJIWs
0pLJNTkk/YQUECclhSLkh9hbRjhpUx0pzqlOFaN4taPie9Km5Vu+hnMfx8lpBYsiki2X80NYeOQh
xhP4Z6uBo16l1Rt2/jNHu+CkstJMdFnroE3ZuUFATy3CiQrBRtbS3yd39t94iGduJDgpWsT+AqC1
rsxBD668jttpoC/J9nsEOPbGVPh7PyMSu5OJqigWz8rcKTu4ihzxZkzkOtMude+5FP7GZ/lZY/OZ
3xUYChh7pN6NwZLu7diJfrw+VE58SP8+Jwcnk5mPvjUcqFDxlXXlBc3vee+EBYA/0+l7fAAkuFHQ
/VgI8ouQHKibtM7V/VITnzG3zKkV5MQ3DkdnPstTw02Bl4iB2ZkDeb7QsDLbrHNboUfMSmst8jLd
+oQO/L2a1C/+yovJj2qYb9KOKJM+cMe15xH8UbqltXWbqHz/+rM9N4JOppluFqU/NVDTlih1dogt
YWgqM2zMKOw3BumZlS44+dKrOVwGQ5GbquKEZwf526Y1nXgD13TuQzv5loNopBbge2DfaoW+Ogw/
lE0eXrUZ+SHjDEn69ed0ZhkITo7ExTAGRc3p/pBAgNnanT3eYmy/iat5uUZ+ewzH5fP2esUWZ3jT
9OieGW7HDtnLukoxkZqatPSZ88iuP5lAc0OelXIysTK5PGrwVQjT7DTm0EtqPRyLLAKNipBsacgC
tMw1tqMWvlikzc8iKMtPpeQgvGo9VAj7tERRzIbueKC2ZubipciY8V1Vl/sZkea7Kp+GR3/SQG3H
prAvHIdexSbC6RKhm2e7SQpwy9nMt2gWr51gbu6FqSrymWUDDmjq2uFe08z9VMyIWcgLBVjxxgs5
82RO/ab02elmZSY9RIRTQEJbkN+33XLtZkG7TrVJH+ski98YZL/vb2CF/Otr8MToVmVQ6YNxlh+u
290vi2g5vqS3mTUIAhvH7KskhPWNL+bcnPuLlvjiw7e9dE7LgBZV0SfXIuj7e2K4bC4YHAGCutr1
bRLustA8RYtvPYbK2ARad9O71wf7mUnBO/75i8sbEYEgmADJy5ZKlp2RWir6RV84eabfaMicu8TJ
tqqh5RJMQ0GoDruci0iD1OxyXV5xrWXz+l2cGyEnU9sSFCYnfys+dC4JRjGJJVvmCHNd4WK4mIhH
5QAorW+vX+zc/ZxMckVIYu0cBvGBsyMo49H2LpCr4fycyOx9/RJnZjrvZKZL/GJaFo5Ah5yC0zux
VBYqLmLlUEgupLQOb40+eW60n8x1YVerycJ2cBCRV+Dcnd1160G2FyR37grLtW6AksK+sfs7wYf/
zvfyHC1zWX3q8Uk9lSMBhoR0/MB/znERZRJKcftDPKbFAcG2FVWHLKlb9F7mM0I1siQ7ONMckov1
aFlwL/vY7KwG6lKZU5Ei0Gw74AKm7jGYu1mobyklWE64ujuyZMMDkn1UNWD4V33JBmjyUNYXvN5t
hBls66ejuTJ926zbluT5xYu++p0mHYMz6BsD7dznesr067KqRMngcApABrxKUvTR6L0a8FpZ6cGO
pWuQIHM5NNYY7YiAsr7ELe4FN8/sN857Z8b6KfuvHLw8RPwVH9rcj786/lI8LGhuMQvZYj1YhmN5
U8rhx+sj0Tl+Qr85FJ3C/3CuWmU3m/iQdb5943so2oG/L4cKgtTFODkJAPTW4dTYOhvpD/lKT9QE
c2eQq0gT7kJ3/2OYgIkB0EZqDmLgnRwnojBzSF4erZZjixB7oZM5G47hOZjtsnzjMzr3qE42k+EQ
ApzVPXk8Eyl1rlMAJxmK+XbJ1edOG32/ZBQ4Xn9QZ0fGcbp4MZPOc2zSHKvqwck5i0sI63tcRPOz
P8zDlR70cDnATL9KsiR5GA20RpyD7Ya8w7fu9szmS53Ms6kJtbbsjrvtSJqdNUYHvEH2G4vwuU6M
Oplj67YJBwfLxCEWwNwWR5CUsYzN1l9YhcNp8q8qC8GsQ7DfRaNqf4Wb1HvjiHV8hr8bhCdTri0W
AmYrtjE2ztMV0sqC5IZUb8aC2KzX39+ZKVedTLkUnVK5zFZy8OfZeXQjZ7qx2+hbGyzFsKZ28la9
6fesKdtTJ1NuMBfIiTw/ORgf8UcdTvO9Oy751dh0+LbKyNkHKrN3YxaLzYLU/r5welT8nmbL51Up
bQxq+yvMp/N2iH2XrGmn2LS+F/29Z30KunDxqHYzDNZD1hTkLzuUg8XiZLRMlPj0+rM+8zp/rUYv
PhU9B2VfDT1JlwmCaRwSA4nfgbqTvVRv7KvOLGzyZBvXjiBDfFdziTZtL31k2IfFMuEOu0S4l7hK
1iYGMUzPqHrjiudu6mSysXK3Xqqg0wdeX7f2JsdcMmSRRnpV/sZO6hf46jffwSmdw526eJAEbhyO
Vo8PlGDz/YB2FBAzbtE5tlx80uXwwHXrC5rsZD1MRNaoOMB/75O6N0lhtsonDnghBHgjC6LXKSLg
uG2mt45PZz6ko0Hg5TzYh3U30hzSHJ+wpoSoYYm9I6AK+3y7xsRT718fROeuczIfRR6Bc/5Rt9lg
RaaZns9XSxmKXUI5bZ3kc/bGkn/uvZ7MPSHs/LLCjkr1tl8usmGCeBOF1rYZs/yNuefMzC1P5p6S
biDmYcQJwzBG26UL5Q32hHn7+oM6dwMnEw40l6lg1BeHxkMRLINA4apmhQhmuvZ/6xKnyQ+mLjsi
UNEvpQXmTwWy8ratlrvAC8c3ltczN3HKOIrDuSf3M+MmkjC4qwzRgWHZLO+GIX/rLZwZUL8O5i9m
JYsk0zCUYX6I66j7BD+MdKTJEKFgt0fnYNRdvP6wzuxK3JOJgp/egERzMdkq54Hkvds4bb2VKK2M
LJYI66sM3hhX5x7a8c9f3NHisbCMM8cItPdy5RQkDqZ+LagiJOEblzgnIHBPPvcudoougCF7SNOj
f9/CEGJPJLmkQ+Hsx7GF3HFs2TiUF7baCLARQjqXTR7428wP3tyXn3t5J7NBkCjKAgXH6ARAEEr/
MOjatVBCfI3qsqpWzkx20OBEOFSSpn/K21J8VT24mPXQS/dbN1vjZXgMo5OGMwfSuIxjBIZYCiiv
v/VfI/U3c7d7Mo+UllYc79HsuvjDTbrYD7OEoRym085pDDTWiXIr0kNEvcSQrVsXxyB95H4HO5f0
30wRGhP4863OeI1jJgu6vX79uY9FsO8UubpDHk1btJcEs0e4h9M4LUF9JFfN2F7XQ97CgF/oCRL5
bNMtPEYjeJ+9JBhIgnPNro+bK95gvcdLHJL/GDu3kw0xtHlrjjizIh/12i8HYwYh0qkEA4X+v3OR
iolzSpiiu7UbDouL89NaMIjETRO+MXFL+8y8+os7+mL8o9RMTDAl6WFccECT3FDCOajx1ZDlAPBz
g6c23qsAq/a6iqz8RmiMMxTuqe9tXaX1huMjkhRcbWwzsTE1YuVPFSvqmC7wkGA1XdJ8G9aOsnZD
E8dUo/CaukAZsvFrDjMCgnJpRfvOEO7paM4FRF/70/dkiJpxlbBqv1O1Ndwha3IfMleQAQD253tS
FySLtxgl2nXXau9mpA2tiUls+2Sduk50l4eWKjeDFY7viYr0hg0g4bLfWfG3IximXOdz5NwWnYCq
w7GLHoSz5Je+62AYD5euhlPtIlbyZxuFuqZ9iANcmzhZzYGfHfploito+daSkaorjE/6hEsYc2AF
+Q+PQs5m8pXlbzR+oy/NYOsnomgRUmJOD+lH2Mqe+WlL9GSLfvqE++J95yXjpQJSs2sBQlYxcZLB
MpN4L5uEEIdh9iw6C60PEGIsyHLK7ESSZxG29OO5P/29zzJxHaUxwGjPJSV8g0iG3PO6TJ7g/gC5
UVGKVE/pPEu2biHFo+pq5zJLinqbJEFb7+28oFQhQAxhKRrHRqyDKqoPrsXtYPAufWIHYvoMObMB
KNaoT13S54vpR2lX3fAe5WT9PvXTgVZ5EGbRUeQSfqujNnMhY4fZIbalW24K4eGhpVKcExjhxs14
2wH7+V5UjXrMZk6hK8szfrT2F5l+ClINlXXEAPUZ0ITy19OImYVQkjH42JUdGKBhiavntAfwtFpM
tpSoFefhQkyp269suukwmhWJeEh0eob04ni0KenCHzkr1vg4C1HGl1oMBHI7kf5pIX3CddPmOS6+
vI0OU1dgemubgra8nJFhrOR4dOJUAT5uAj66Xu4zM48fOHFAXEh6Xac7TiRqQSGcYzM2oyQNzB1c
Z1ulsSRvLPE1QR56EZzURvt+jBOyOUqvwxzkhMnH2BX8C4EosEfYcHHcC+iutliZOSY/CxoI6q26
tYpn3Ul88VPfhV9HPyRwkrr3Gjva/A4UOgGDJgv9/WAzLNexliN52i0ECi2y9nrMQJ/uqGrVX+ZB
x08EJuqdNQDCoIqVpGvHa+3wcqCdBuwgIKGnGmmDXo4aKNbapdJx3/txFRzY3tH5ChrLJ9IYkla8
YvaWzyFmvI9W1ObTiq/Cv0wdMU1rUxQ2FkpQFHdeqfrHqK+HK1qOTQTKqiFwnG5S+BDrltTjvqIf
SmsbuO17Ks0lqXmW+jZ4c0VKs7FITIvyhVqfqfXHvoj872WvDIt2mk88krDFMAYeqEQlXdMp2HWw
X2Jm7ai6gTakDUncWXsfq8KeCdSc8BosJiTZqQmavl91WB3iVZkshIPbhJ9/sOoJMRjVm/wjkuhj
vJJJgueASPBpYzwJK0WNR31Oq6S6W4KjiL80g5dtUr+L9ojlmmRrhZFadjXFxNssB88B20snemXC
BduhqgYLd0nWIifrs9kCVGVVRFm6uAbg5wXdTtpR9QHLDHLvgfQ84xLjRVBL3n0fBgGzYhH+spt1
aNPmESNNEClJRFmkkwUrJ2U0hN1AnRwezs0gW/AA/H2kRU1RfGiiNnUu+36p5JZbRzZYJU32PQwH
aML5KPpdS9HxSygbiOej6WaeUD0MwQXxYZVa5a3iDhi+wxVJ1HGwQpyj7mw7CAg9brrxInenVK+C
UKt7vvoaCWES1qRhM5LnzRwH47rE8tvsY6r4z0oNN0Fef4ptTzcbaH/h1eRYYNb57xkJiHlWnij0
ncx99xvUHqwSWIWrBniOoy5i5PXkHCTMU1tcv3RgC1v596S6GL0DFUDVc4LXiHWZBRWMRD9EbHU6
+gZtYeZNGKYxvfdcCAhltW8/RvPoZEQdRGR5uP5d7g7igy7pNgLDx0JYOxWE7T7NQnQCFH8itFcF
afZ02xjo1Ri9m+xMyZXsKvHFL8O+3KoWqdGRNHzXRk53M+n5I4LFo2wi/D/sncdy42i6pm+l46wH
HfBmcTYkSBCiEeXNBiEpM+G9x+rcxtzeXMk8UFV1KdlSMqoiZtERE9GLSrVEEO7/P/N+zxtlt0I8
4VlPybb+BqYlZ6gTYVeO5jtOnxMr4cvlYTxKy8hTqwsqjLjPSzyy9ljk+PINoSniYt7E7TWKtP46
iKzh2c/VGh/GRhHkFfYGVYNrVNiPxJ6JNS7Y0kXaU3AONrhxxYvOSrLXIYTpNOVZeiiUpAESJfpw
gyHylyGW5J6AYTYPzkbM6xEH4DjHgF40Bnzuw7ANFadgIO0t4N19IjCoYP6iNy6Q2dUeisPOx8sM
vW6cLUUL9DaCC8Nz1ZYp3bmjC22KK8bIbK04VM+FBYK1XdhVRYbLsFxf/y+r48EgajCZe4zSB/Q6
fLVAyIqHX4egX0Rg7yXeD+FQBOWiblF0O5HJYsWg85vaJ/Wlxdrlpr6n0txip+mAop2pV3yRfzCG
91PIx9I5ZMF8QPaj4ipGCPyDPFdnKDR8+/UpfVWVfB8C+nBOvajWgapplmN0VMUyRRHtPA1izCSl
+rXRmfsHiJfYRVpXG9wogUwk+fB65uBfxJfySWYtohLVBap4Tif1t74micuxg59SxL2ylH1M7uVO
C1eCz7Mtsyq7SdmL277szVWhxriJ14mwjsXu5ddf54vbewplh4hZpEXX647Y52w7focH1ZRhyBoG
uYNwMVl6gDDXPkHKmSN+kXSd8tnZNptYl2MGJYQovpeZE7KVdCDmYMFyUe0Pf+85OoWSSnkPj0IG
w6Y1arYKEhnHJqnt4LGH8dWvL94Xj+opjX1KvCKuCsgCTFtTfbH0y2QYkbh60zl1zVdHOEnG6yiV
FIHmkaObAj6yinKMEilDxDKKZwoLX92Ok1S8TLOEnplKAyAs5VVv1uk2H3IJ7wsrd6SWAfhfX6sv
Chjv2p0P75xXKWpdBNAP/Th4JIl1BalHa5wG38owH91Yb4wzqpj3cu0nSfN71eHDofQqqURE+cHG
a5nYLPPEPxpW1V3SadIXU1PrG0VvUafWUbZnBk1Z5pUvreQgGGyFzePeSqwfaV8Rs4RNvOu8QbqP
0l5hxkfBWYXMaGX6qBfUXBhtv23SFZpofSUnoX5UGuziQoNeK6biKoq1zHB7AU5jg+3OSqALuS6l
Efm6JSeX/iSB/TEKzNwMLH7rFsf6TihwJDZEWHFgqZd9gpEQW+iEZWeUrmKk6vbsArMgE23QE0Kp
//Xt+aoT9f7zDxet9Jm5R/8rOKWe1a5EnLnKB4AMDDHWtgrMwcagnEHbOBYu6rARrwNJIiDDV+7M
A/KOZf7stp0sjLH8zvBNPafra0sBpzEll3QJlWpRMU3hGJJeyqCREiDl4OdqkL5dauuD3jpmXnRk
EGMs2X2kaQcroj595mt9sVyLJwobCHZ1owp9sKmSUnKykD0JLads//qyf/F+n7r6tDFeGIPH26cx
JbDMk8Aiyx6bNUnwOZnD+8b5yXU99e9pGfANlAD+eKUols1NHddwD+Ml8HT/zavQ5+bR1DNbW06r
PPP8p1ZHcRwNIpgGeRovEpnEzjMr35n6hknM2vL2no8hMsUKZjJ965jjSXEVN/lbpVnh+tdX5quW
17vw9cMDGeSen8GIBJoDdWXVI9vDqDDG3/19DHtqjGOl6G+DWSq7ZFS1jRXSmpFDEStZYuOjIlnD
AYksr56nWjdqoGGmCixu++uv98WyKc8///DtTB9S2mRxUT2glVeWDpLZpFa6lK2J+bbKUM+UsL9Y
Nt/12x+OE/tiGvu6bDiBNR4tVc6d2KrbhaFr3oKb6Ezgbc486V+d0slOkJpdK1W57DliNXS7EV0Y
RpNiv5ZNkblDhj1+u3T/D/AWl913YEnV938A2ar/sW6zby8Nbg3/AbwtRdLnlfRr3sVNUb00yfgZ
7uL3v/0driXp/1QNxRRp/r5D/lmHfgNesMwCrtAwkpgNBhjJ5Xi/8y74f1SY7PyRKJkg8GcDw9/h
Wvo/sQgAfqiDw+KxUUzlr8C1Po+kAXGcvAYVWyKjHq3hKtVFrWUAQxkvkj2ktgwB4GOiFjmM3cvW
P1ef/fQhnckfP793aT5TdmsYMZiS4ThHlsC0E4XB8D4ci9cPd+L429L4EcLwuZ6Yg5y8CaJPwSBh
vsYlcewnlZYnXlMMTvk+eKvh1YOp3YXyFpEaFD0WGOhTqqef2RI+b45w9JOuBAo3CWe3WHDFCIo7
dbfEw3GZLFGq2fyLo6gmS06YWk8AAjbdZemZtebzGIAjyz9fXMUSQisrBWgTMIHM3Gmq0NU6CTz1
uG3F7ogL4NaIdbsScF+kpXnmcs8b/L9tUByWB/jjWhqrpV9qZpm7I2Zxl+0huWweAjD29xjTnIsu
Ps1zOMZJcCFIAXD5KffcDHtCZlChomHLW1361mCjSbeDWD13/+b79MnpnO7p4diLFvNRg9vrZAbI
NUIT32k0v5ofHhONmrg3OTCHYPDdakoNHq5anbmS8xX77NDz2X/YLXRIo8Ek9Y2rJhKVziOwZ0er
fJJYEdol1NWaK6puS1O3A106c//mSOizg85b14eDmtZAhmJMjRvL4qLoMeKElC10qmPxyqiD53iT
vAh71fmbJ3my5nS0CsyyMU23eCxuwu/UWAHto/DxHipckXEzPXNeX70O/7b3elVkKrGCKgJP5Fy5
Tcm8aLC9Pz4TK5qvLEtGNKVIuRPPLnDS+9r52fU8WX20HjwYpIfcbYDPLMN76THb58E+uAlLKpzH
zJUv+hb2+bTs7A7X1ItgkRyyfVdvBoDcizcv2koB3fqLbhcfMCuo76OjJrx0O+wJccUzfWVfvuSH
/DppV1h1rkpHAw+9Qmy3rvjxVRS5zd4spIcEgeDwIKy6xZtJac+muGvWqGUvanUJD3wRPjXX3XVt
7hkyXuY7s1kaTu1Gq3GjucLWG91hPWAwqHjr0aku8hXzrao9urTjs7VXvwX76lBv8H5uNtXButb5
xGQua92m18K6vSyPyMGy8Er1XqMH/N8dmo7lxt/mm0hcSqtpxdhTckWzSqzs7lWdfS8OAhV5e3Aq
J3OMaNtu6r+5Mp5WwaQ+tfxEGGUXzBlWHWBNmbyilo35dxcdASDhXq5AFZYXJv8dUnQ+87B/miCo
FCx+frkEpS/LeBBlt51fX0DDBn4kFeRnT34OPMqfFGzr6jmUJDT8ExX94piGsgOriVntc2+48dW6
crpCM9NcT3Lnuaa6Fam/irg34DVk9xYNEuJzBl0Wfp08MOS59bDbWOWafzEFGiaYta2pXrSoCwkj
EDx1ho66rIr2EwhDSNtuGHvBaf2OHk5Ityy06Xlg1ufL3UVvSiQZargq58r3GNLBI2sWBIxLekFM
cT+RdmnfMvHXM+JdY05Smcso8R+MMeRhG+8iX3KpAQdrMKMKPfvxCYuIy3qgITpLihNfPQ6Sth8z
jWpsUq6V1FjgYmCPGZIHIz3QFrMFHIqATN4AmkfEyORZK6Ub0YjL9RipdNRC7QCUnnpoD6781Tef
peZMHeOrMOS0UhhBl0/oKHjI37GxerQs/9UURHsI26NRcAWnVaMX16O5py8KsR9PAHB3v37uvljT
T8uCbUAhUoszz5W88jVQJJJ/aCcKIYBHD9c3tjCjmPNXzq3pX+yZp0VBtTKHUBdTD4yAw6lpHqRL
HvJ511zk+XXQjYs6vA7olUwRpSrDOHOeXwWwp1XCCVwrxUfBc3UVXmjcLjKgBUmi2EFh2igNtuq0
7bSr7Nw81Vc39bRmqCppVytaFV1kbmFZFyhG7qAtbOabygDjKhb2XZUcQdwfc13eTv6F5f76ln4R
AZ1aJI1g+eO60KMLjKG3MJVsMey2tQV2Xh+3Bf+ew6BfH+rLq3qyheVin1CoCWU3H8Vj4IkXpnar
4rvT+vWdqWdERiFYvAmOZ3Iu9JkXxE92zdP64jDRkqa+Ibmd12wF1C5ef03bF0pIvMLxYxuyGnqj
cfmOu+SrUMY7t0jjJ/TFwU9WaRpKupKEhHxMR8W9tWE+Zm2yOTDCmi6kwWIaKoelm7BExXGzy4J4
mybWJcZBUlkdsmnYTklPpd97KpR8p+B/gG+FYkHMVvATbTayvjbrdaxclNjx5PiYsBQ5cbUWuHvS
Gi89HBC6xShvRlISmciAof3FgAMAi1bAnfU8fH3aZaYH88a9nKmE/bUybfviVU2OBUFi4HSdU+Gz
YaJK2AzGZqoQwK9FgOJwhhcClF8COlgho7cd40dFPvTp1lMfNfW6lW+t4aFQfzTqfZrdSJ0TK05n
/OiajVG7Xe2K2lqUHCw2xNSRhvlL1wyKAhzvNkK3CXzX11wt2GCQAg8W6wKacJBshULedeZIIgKV
CGMUYUP5+zKu2ttIrnZKHnFa00Hy461VlG4Li1YfyxX40KUSdmv6US6MGBQYh2GM3SlSbnRGRlpY
bOJ0UM0HRb/rcgCujH9i+7Wsed2bQt1GiUYXOXQCc/gmYVVvmOONxTgKfXvzh5BJ10zH3anNQcor
V0n0W0vJ9pmSvjVWsDXC4VpS+xl56o412oeksv1UXQQBXBLEn0Dz33rBXFtEObSW7CLKXiZQBgsz
DK5CExrxRMs1Uu9SCPlTiaFRxMUQMJeBZCrucNm7jUrDHaOFlnwPQgxDELHUJbTdHyFda3C/uEd0
NIQrpd8HrbmKQAyJuQbQJmMCtdc3pU9SN1jLYcpsbHYuekV2faFYpfJ0HEtxaUJT7YoeNcroaPpF
GSZbszCvpKCCdDCsSsDzVhmuimA5AfHACG2DRdlNMmQMvnd2JKmEJ6Lr4fi9MBxsreZLc0lOedvE
Dwp6Dbry5AQG7GB41tdx2r8VCI/8TFxbU+EadAWSot7ribgaI1rkqjEcxtD8DgDupi32JZoNlEEV
LVamRYxU33fjRhbDi95Xr+NB3YO5vel949VEsga/wo5FeRMkyXrUtB0mM/p4LGOBuFG76nBXwmNt
wfCy24utg+bPUVJpI3i5q6kANQxzoyPsGcWVpmlbsym3URuvAvkJQwLe3+Eq8NHEEW579I3R/4Uv
qlWvUa4sJspzivjIyrqIDWOZhUdJD8/tk18tNCeBmDRaQNrkFmbW6E71gKVkZydCtQoDjGnmdPNH
GnlUPAmp9OkCcdavF/R3Hf9nq+tJ+mx4yaQatdK5Jva7nu/t/YYXPO3WeSQegGHwPINFrhFrFIca
u488vfF6eEMEfKJ+U4J1NA0T95HSLhIdFY+4FJvWNjJo12m5zL1N1BJBSni1YXWVYP0UMyypZrd1
9iSKRDvfwl5eIRgBjY5huoD9iSk4Xp4uO0K0oa1XrYzOw7ryu2ORXccGxkxmuTRu0/7cPOl7ZfeT
S3DaCJiCDgxd58eugsebnG09yEjybSY+scNg3xYtzKFdmdCecd5ZDuMR+NLSImYVgSaLWNoOLgNs
A/4+mV6w+YW2JSs7IrdDCurpCtLimc3X+qJEdkqgpUIYTFioVW46Km7AJmwIjS36vZNVj416LVqH
aooR1RfLWL6qZGkH692Ns2Yne80a4xDYTBn38RjK+y7Y9jxk8jYRy4uy4DJTT09QI7Uqk8SPSsPj
9jrDi8rEc2qEEzAu7QG2QI0JDLPitu5l64BXvO4Ce9LERV76UPNXNYaHMAYX84pRggFFnMQgaarU
C1F5S9Ifcwqg6eISf4tVPcSMXTAZhGanUVPEVSIWVPC3mxehf5YYeO7lHSjIpSyMV40y0qETwVLS
j3CTwMU5CMnPQkdjItU8hcKwRC2zyx+Golnnsrk2LQBJEQCL3mLkoF5nfHwlA5jwkpWfguJqnrJG
XKTGLUZiC3V4NVh0W6anf/1mvY/EffZYnVRP8FpESFtL5M07M5KcHKMrJ5H149jktEpn3L6rNTdt
dO/3dAKHpzK40tJu6fek0jpUldZcJk19q7b+2ky2ESxtaMMVHDSSrIveGG+0crCHMlgikt0rXrxq
4xmwjjeS5TlRXF3iurSLQmwb8SpJ5xY8nQXZ7Gxg/rYyUj6YHQSbGP84f1V200YtY5RzSFKS9CK2
DEaeSztK2VcxzZzKfBWFPjwZ39ZVFKSEI7++TsYXGYJ4UvVRoR8VkHkrV0uevJpJHBzL2Ly36CkW
qt9sQLUfytC6klv1WyGEt63o0EbFu9G4BWJ6UBhu6fTySqpclcc8GoXLSc+xA4jv0II8yGntol1c
tY1sCyrKG/zjtGxOojufnORJr6sdgtqtKeQbBYSamLzgAsgEGwYtfmwPo+CYkbgKeBrHTLgUkvKy
6HXXhx0clNWybNuNND6rDMczeL/ogBeDyt8XRuuOYbEBfOekqQA2wHNKUccBAD1GAJnrvuzh0M4Z
c37jRchsKm3Jv3CeW+GH5sSaaQ+VSeZ/bvF4T0M+exxP6uu5L9M0QM95EeKCa1oVcXp91VLANL1u
OzaXwzwDkpgOHUS7rK271EN+LQ+LRGqOJaKW82XF95L+Z1/lJImYRtyXKAEIrgm8h8VL2YrjZQ1V
hHImcPt4al+VJMFuuL8l/HaV6aZx/djcajkkvhG2XdlcVQsDB1gm8VDZjA9jcjc10SLQKSv06Sve
Zy5l/Quwe0svIQY1m+spz6MLpaT1aW16zW3iM7Der/I+cX6uP1RJjULVjKZPdLfE/cMbg0eFilaB
tEhaqiqSPX2bNT5yGAX5xVZXBHtqkPz/+uX58uBzOPHh4PFUSqFZdbRpKAiPkmyXmbnNC+slVdtt
UMqLjHFTrJFW8220omRbcVuFs3N1X+WD4knYkqAeEuTKN9woNS6rwtsqpWbDfTh6ETX+nGrlXLvq
tSOOYPe/PucvKhjvjsEfTrmCLipKqHFcibQ2o1lkmsc5r58rJwmhSR8gGdf+3t2VT0HJYig2sDAt
xY308k5nbUYMvS60b3IAZA8gYVjYOU5balAdBW3cYnm21ciDfn2qn2f28imaGImlhLMJak+9pySX
6s7UHkYdwiqnWceeI5dna+/zu/fv76R8SiiWu2kMpoY8sRwvgV7YkZneMRe0na+s0ApO9aMuzeUg
RWyVtWJnoc4+QGgaKece5c9LkfJ71PPhvmZZUzX4oZpuzG4JzdKeBTyAftY617PkGjeN5CDyXfaE
HjFf69fX+ItmgGydLIxJ0klVr46mW1sFgf3j/O6W3n0tGwQ401bi0uuZYA9FfCzzs9f7q1t7sgai
acBoiQ6uO7TYkVEHrLP72eliEVF/wyUB7S8WI4ScFh6wPlRk9WrwH3uveW6V6Ij6d6FUGAt555pb
n79VOCr9vJAkOClDviO3LhL5BdO9Va1q21DUnNiDfpeKW7xrtpKnnct3Pm8NytbJwlUqKV3kroAZ
JUevJq3HVK8uyv59vQLhi95Ds/P8ISQZ/pv3+WSpqjXf1wSTJ1zjzQlVHIK1AhTvo+ebGDTWx565
UbN4LA1HFPy/tVZhrPjzVcXYWht6wRKI2LutP2nbiG5Zyxs8L4tmZmxFmpUSu+6Zc/ziqp7Cx1DF
JUkVq4LrU/qbF4yc93SYFHbvcStXIohGhfdXsjXN++2Yf0n0cZun/O9UvfGTr9p/kqEJWHw8zXhD
vlZ5/O6qdhOEcd68ZLiq/es//91U7V+f96etmiUj4GDOSCV5myPf35Ufs+GaCdVYNAwJT5N5avAP
WzXln0wCqKKJOkQzTm3ViHlEy8R1QVX4a+OvKD9Oa54Eg5qqqnyerCLBQoRyksDgzYcrIFOid0Ip
PagjY5pBdhVVEnlcktqRpmzxCF3zOVs59oxVneTfMQe68cz8vgXFJs3mSVFNrU/YYyx97U3d2mdK
qc96R0vC+zhHTMt0ZrTWvWiDdduAwxgDmXXuU/Qbb8YqvrL67J6etmuU47OZa1t8TG9HnJ7IZ4QR
tzPFVi3AkFaef4c0RnMnKvANaaxbwOM3qVACShA2nY+fWY6FMU5i+g/W88u2UXaDbLimZNzmhnCL
9d0lBpyYAYWbsmXmDSeEakifUpLgLCcdGBQ01AFjU8s0zr9XsgCNudXn+Rk6RWpWUbgLjZJJEzIz
XJKXXT4+5xlFpGCInwSC2UUFDcRmPv2VWsiNavDLlYTrCqxau+/IP30lvwceNNNlzct5h2XWBO9M
ubkWagqkUo1/h3FfS4O/ZKZEXVGiW6uqt7EKPqquakDLan/jx9THhUm+sEbvh9zTCZ7tdxl38hYW
01TLgSIiNUEgDhgokSFjMStii0ztuiZRboTO6aL0SjYabVGWKcF2ec/fUuk2jc2oG3xsjoUVdEMu
Mj82VeOAbVu68kLyJTMCKZya5XeUzMHCEmgydwFjdkDDJDyVmElNKu7EVJf3kT899IoHYV+4pCi4
TSJy1GwqrwVgslrOBJo5qCUDetJM3a6upVa/Fa32INBt6Mfv1HSPoR8+ZVIsQffJvvslbHTLXOOV
AfKMwcQprXCzMWGcklI19H0i5jITzF2KOrI2QzQ+WJGyG6PhWWv9Yx4ah8QQZomm8KMNaifJpxtf
pdwF2brAI0sIV0CeNqoASrooE+IeD7u/qLwuJWEjdeJDlwBpk8g0oO0mYnPlTe1+lLNrKTfDZZ+n
99403mBz6tuCMN2EzPQu/FyxJ4w+lskYeYtJqawl7E06/7L22JkVY3sekyeUNbVA3VkyBUhGdwq7
jKrvscQdruStEMRXneWtKKYvDQVZNHe+LavvkNY3mN6uzGieYp1vgWdeDWqH00MHoqX2VoLZaYuI
unlnlI5eSrug6TuqP96lQk625B17EiIcrpuEaZTxhyzVTicLGxFzQrGQl1ixPXmF+NzjrmhSpWn7
5ArPw2TZ9wn5RWvdlr36ZhUS5XPNLXDWmb9aT8CcicKPOFAvDOxNC4GLo/bSTrWC11HUbiVF2o5d
6ttTr0InjzeWUlzX8XAjlliTRLhEmDwVghq8BkJxLcrDc96bPzry8r5ULkRZ3oJIfo5y3Y218bnP
0u9DIW97jazvwyJ//C0e/klANocnf4bJv6+NGugClRlRC8eqnzd2tHehxnzddJfNpmheWTxGEiaN
ZoYDceG/9QOlFwPAlZft/KZ+jNLOpky/PvMtfi6Z/PYtcKrQLJw2KWQbJ0FUihqpLKtK5FukxUrx
MckuYm0DpIl2SbKzkvwmKtLnVPK3xehd5JVyJfvhD2ixvzXn/tLm/+XO/h+7/+PxhYqSXfnr/X//
kryML1ipVmHyf/7nf9fx/C+nGl++vRALbF5e8/TlD3/V+ifLsz8++89YgE0dKy2mk7Tf/Mv+iAW0
f5q6ipcnzW+8T2cQ8p+xAMAgTcbpWsX1VNO5/39arEKA5BMNk4wGny/1r8QCPycFhkUyRhhCNKTL
Or5rpyn3aMVVAi6rutM9NEWluE1V3S5q3c7F1uaP1/D2YEqO5/QRJ2WN3w5sWRhgz75uinmqcMdu
RC6bRmnuAMavKiOgTqzehVa8Yqg1WogSkxd9DZB26vZIDbsFNNwEsAFc8xRVObGB02exXav1hTro
azlIn6MJ3yIqc5ncXUeVuEqi1vbFwu3L4tjnr1KqOWOaLXVfu2JO4zYvXhkYX+tlumP+DkyZfhuN
3d7SWVIs+m/xkOOjSLFnGhwl0p+MJsWuQrVuAYUCX2f4knZ19BqoADPrBMdw+qxq+KL4Wut2lXnr
pxSjq+KJ8tCdqlLGKRs7CcNvARtNHOA0UA3Xnd7SzyJXWkaVeegT4zasxuv5I7H8dTu8She10Ltx
ZV72VuctMtkD2Y1eVyA7hFi7EuJ6PScdQyswoKzaDa4NKwrnO/jKb2PRVW7WZ5tMiL4FQQuqnkFu
B9b0owVtvVCmZ5ytQEwFQkDXWFjLU7eSdZRx6CoGwJ7UnGGLMaF9YMqZBK6KkUwxU07LfjHXGo2k
vijIqTM1hWiJLS/NHRX3qERvz6Tw76n6x1WZR03G/07XNCIPHJVOktiyLtN2kITqDgdbWxy0baDV
a6sc0RlpVyNT/AtF7y/lKLztdH8bWMlKrbJlnBiHkI0XT8ibojHW5TiwH4f1o58M90yF2k1eOIGg
bWij2HiarQKps7VQ3eCgejU1mJh7ljuS0TJdil5PL4+5N9wzUk9/mNse6TtkIY/YaZNteiglhm2Z
ZUuhZ7Z+vjsTTzG1SbtiIpUCS3uNHTv3zFRWoc/0chJ0yyQhDw/QXAbJs0HVPk60XVmzYXdC+tx3
eKiCn13MNp/tWDwlWnUBePdgyBo2Hz4zDOkxlY0dHgCXvjJcFmV5Y/menSTCtozVuyCk9G3JdzAr
1hLxyOilR4PXBALJIZYrnC+Gfee/YT5ow3s8+mAjyASWQEjtUuIJkZq1kqSumbUXPKC7YPLOwFel
9xrq6Y2VFOZWNGrwCiTnn7dbPDGqNOv1+q4SrdsCB5RIxOEzMddjW2EsgbVvL2GmOmiroon2TU8f
rsqvvc7JVTzItOEyGkunKhmwNa2VmPvreeZeLuR9Aaiyz4qj7gm36tjaYWLsignVgaLbYkJvScCE
rCpLVxs0hzGzfTpk7kjg3hj9qi6aB4+VsPbSZaCoTsb7BttqG+J4B4HD8RJGl7EzU6ro1QuSXd/p
NBgYCS2z/r7COKdoFb4RSowwXTGMa8dNsybEdhSfxYpIfxQZwwGHVjbpLAjn0hcgjrLNqLX7wuqW
Awb0mRivDFahvMnQqdV7X+mY3qbFQCctNQay/olkoV5HUr9PLRkTuWBa4lSxLBlY5pWgymIdgvJe
1btLry82efzNMg18nskbBmMhmm+VzCnImBJX1UVbFxvawMdodmsmnXILhZXfE44fNtFP4qsTiez7
wk9sj0f4bPNpSKcKXWInMPd4cdxxrfdtw5Lia44/wqdQZ+DzeAlJbGN6/hV+ushcrJUQFTM6zhaY
Oo15OJAfPOFTvLJU7CMYTd0U2G8TZK8rVd14urqs+/hgpkDQ8vahNtHeKsoddo9v81si896SNK5h
qSy90XIh8BwqyzoTRBJI/BRDzqsVTAiD2Q/mNHS26J9q92oil4YeT81dAIZpqXDMXmbAvepjepTR
mbXxXQV2+gopzD7jyA6bwTgdPuiECtBCz1aq5s0FhsprY2HYCvm44W9BNdx5Rk/sre0qhjsGbJ/E
FitkqfMCkofst3DxSxPM2Zn+p1OntDCfsIktqwYK5bROpWj0fZW+6+96EqEpKl3Bong/b6plpiMO
0nE6J8pIVKcy1E1XFJueuUx6wWssqoA9trae64eoUQ5Nwo4KZSpojV2OK/KQZUewY9uSFVXuMhcU
wV7u8qMmW8dQqx7Uyd92pYZ6Q75Lhe5abzjNbGwf0jY6KMJwXyXKrir1tR/539IUABL9MHNs9wzr
20ocfq/ZtWV9uKwjDkIIlJrZDUYe3aL0x2oxGiUQYG+8l/idRekVT36qXKn8Atxu1nlZuK1FfTco
wbZI0v7MTZ6fmI/3mDKNrJpgTqgqUR06lSAWEg4sQcBl1QVlQ1HbURLv/0f63/77vwwaO1y2D4uU
/dK8/ON71oTNeHhJv//3f92GaV4Ju+918/2nOP6Pv/w9jpcNTIqpzRmmZpqmPqdkv8fxsvpPfIs1
/X2US4TR8a84XjCZ2WKZszRZNkRNNExq078H8oI1T3ppisgYgSTiSfrXInk+76dnRMf/eH73ZE2W
WAlM7RQmHfV6oamTWGzxIMzGpS+P1nr0K9THQoFOr6BKFBZ6vSgiM14BfK/cKa+CB9Gb4FdNbW2t
s9wUH4feC771KgIFK5a9H52AdyTDi0G0koosweA2SDr2mTQIjk1UeRchcN+SYpNc8Upm0z5r8zZY
pFYdHHPDQHyQGfqbHnnpoRVaeZmqarwi907Wclst+yZoF4mqVlcaDlZLcQjfqr5th4XWBsJtZin5
i9bzLbw8KPhtjNKA+Sh5ynSK7vMTGs4eNmhoKC/7cdK/hST239+/S+0ZsYesTgvMFdrWYpkE4nQ1
YoO6HAYsenOjFG7LehBdorN4RgS1irpiSBY9Y5X6OWK7cNobjZHvJsMYgKNUXfBNbCVOLu9wL08R
zD8qhR4jF2KAoI4FeGMCkeo017v2URfVwlKN4hGUUrkUcO7xFxkCW7grlY6xR5PeNqlcPIVa7j1J
gzTkS7MVxmE56VOmHWWvmPam2nsXViTRD8cvNVqkWtauGGnDIt3nJprAcmDF5sNFFLaI7LosKx8k
2LKI+GXvthmMlCk4Op2bkU4uVbeOJACWUHytdX2MD2faqfdYXwfHPpYT5nAqBUwqUWH9wECu9hwV
orEBARAcg6GrbyXJEx46D0a0MdWWG3c+zhKWqbiilXoXRj3IwKn126LRp2eNjuq3cIyY5h9Dpb4c
dBSleJo9wXIaDgMOD0R4an9pZKbJzZ4EhLNmelTFPPhmxnMPWOzlJ1WU4uMwtN5TD0kRJ5CxkZc+
eYdN2jxufe9dBtitmVsIDkMYmXsovvnj4DciXgHBeBeiBzqKHRPvlcmvqLEa33cTVcjWE4WVacyl
Meqkq7yXBIKpVEbqZJqOmoyVW0ZTtxwBea2soeru2H8uw6io7ZFAbRXmg/ISdCYDMIGH9R4K8WlT
g8+5yCx9xurEgIYkLy2edObyEZ8I414rJP+Yxq3/PCH2dfpqpHTZ8G6iuUHxPFXxnqg+3itJFV4l
EtH2GOL8IE1N6ODU5tuNphCZ66229SFDOXXKIE8CdHshwqOz+4TP67A5vNG9vFiPcouQu/2/1J3n
buTYsqWfiD30BhjcH/RMJ1/uD6GSSvTeJfn081HVfU5VHdOncTGDOyg0WkplJl3siNgRsdYy+tsU
WhYPoS+RnVr/yaIX6UCBuZ4Vea3eSqu+XvRxTc8xGc1rrGdroBfX2RnyXAwhzy7O5VqQNqyK+gEa
bSOzYUMp4S0ek9xJyn4mC0v6qXORRGsYDR4Y6pFYplI8g9ooFubOynlIYNmJC8bBTDk+D8lgXKYC
ggKc43LOqI4ehKtkHkZzKh7iWG2Osqateyn+WjyKqdx8SlYjfUinVL4bq2U49jpDxKtSJwfQlu1T
08c5E7fo4aF3tU0RUr/CuVDE4Qy73/RhTqCV664jXcihV7fbZpa72wkNyVMLrfp9V8y0ZKdCDxP8
TIQuh+RfW0a6NbHTn7V4mg56in6ssraSk2hq4aJx+2eEp/LPIf7dfROqULPXTUO1zF8T4zbWBgk+
wOKoSkmJpkdiMoyobXoJH1nXBaMUH+EW0p1ZV7SwqaX5U8tcQWCsI+ySebYEmTDOKK6V8kfgmZd2
EVunF3T5oYLP7pM45MVRIX/287rdIhThGIc0WvY3VtVYf9KlVN/VM/6er8D3auhkpFQuKXmpJIL7
xf7Q8ldllSRTadvjRGPio1mreM1Mr69v6B1MX9L9HvZI/0KE9X539/u87ne83u99uj+Ftof0IxNk
nswm1PdyOU8n9cowRnHNxdsrYek8Kxk77bWTxMBKtGywu/2xyysjWsKmjQd1nRGbb3cD2XZTGXaj
mXbzyXZDSneTAmTafOp2M6N+h8VRWWmO026GyYpB4sCmwyDBOMaIPnqou+G2WSqcVzEm8YMFGmIN
45aCMfRQIIDVV6uTccxyi0NkMsutr5LImG8zOV21nvVtFD0YaFKXActliKN8qEHwJZHWOhMrOsmz
aBKNG4vaS32s8fu0e9xaL4+p+KXIjvn2LOwaYcSV1u7y+1z5BFkuggpvWsY+8ktCNNVH5Ek3+lnn
Kr2v++f6ivBx7V2rSG5u8utXy2xthek6OiiQxdbrJwks9GRJbjIes4+IMoFStq8E1RZs36nOM48J
zGeKbH1S0Jnr/dF41OGDH7MbpkNBABE7p/krmI0sRhc1i4rKT0s0Q4+GMdwnX1sjzNhuA0BY4I7x
5+2zUH6Ef00VbwvEAFvASZUfWy+mHEKij8ks2c1k+eZ6XqWSefrKLmE9jLvMV7jHpWJ59EfM9OMo
wowJWyBEZY7GQAl8aautiWWUqRDDdqL8VNfzpZqvdr5oh7lTjvgub5/vTurC0WsJ1MW9hupNOlwP
zMABGOgNSwVVJIwy4+Gy4MIkJ4atmY5AD6CorCfuiWJKJ2GuaIAKTBCSnEikAzU7O01ebNkQKFmq
l6rf/LGwmCReEaWM6yt6LvNpKjd3INcak0SwGwzdzNQzwp5+rlW+BpfuqH7WFTYUmay8bcvySazl
l3IVXbKeV3mzMlcA0XptvalHwJRS57UboJNn0nWE17CdNBMYxidpQkO5uZQq1KNDJt4oIlPvuJuH
TkW//V0+8GFL/F2WXf26Idi+rctBUBgS1nNHApc7gYsEqWZR4Lz260nblhqMppwCZJTX3tuqTMOX
U8DSOgAnZpUxfJAr3qimw0U049t+GunUrRexuQZ5kpzyzfpaDKu31PQNp1UIF6mcHNB6spfUxkM5
gX0BMFodrsYzdL22rDqr+VUxHkGJypSfTQW6UH/OXxqUUQR6tkbLqs8Xr87Psmxv9chGNvVWLYEE
NblBx7iia1YYPTBtZqtgLGqDUvi4tSRm3YqmMaIk+V3b+FgZkiOR3H+m0x2XX7Ra/aihySfEoi3k
l0H8nIh0S02S2epoxA+aAtSVUmMhu9VwyBjpGY29ggGRIHQJvd0xstgy6I7GKFvITPmcrrc9dAcf
U9l0Ekb5yqT3xSxKoGmZ9tHoiVXCSkFEpRs/bpZ3hVLoXY1XujGvuTd1umP0r0YCNvysPK3SbQEf
Yf/cZ0y65q8A/rdvVMOQTHXgMHLq+YQ2hwxLvLyd2+7CCtSGMWysL1ZxlLObuW5sZXnopxp8kxTK
+b1ZFSdFLF30+eCbBRjLWGEKO2a/nIu09TbNJRFRGdPXRKRNst5XFoB8XrxeIwXl+NlYmdP0V8jY
e7LPrRs8Q/nYlhdVqwJxehu3hj8CYG6+JFTvNxq38OzZ0DQ5kFtwvoNnjncG9ewZM0lAbGf5BJrz
YCYXEnUmhcqvafKo9bcWbAa59KlHGFRVEluo3tpyc9KSvDePZChFx3lyt634oPTwWEJAjQq0VKZ3
E/CijDH410Qf7SQ9UtoSBimsrQuEpk35WAO3qNqwT/Z0RbJTs/0oUkJlYGDMKNmSkoN2WqBbVYyT
cf0Mm4ONPk20imZI/cNDnGXJ4Gxe3tRCAmPst2KEni+8VM9d/kUcvbHR/qTA8ivG/D20ss9TDRnh
a10nvf45tDI80EKv2pTHaxNjSDn89C5k77tyg9XRVYeFZYXpUB7rm15dK/D9hjh/AY9rkc9c2Xko
1XkUhfUAoIHkoolLQ6PIys2L90xAeE8K1j0/QFJ5iwx5LH1x0POjWK2su00waexLzc04ZX041oN6
SBdxcZUJVqKhz8GNzznuzSrnI1Rrq1skqACXy4e2yrCRPStOmXZfRji3ADVOtH7S9bCK9215zIYs
MrOYLUg12krxzWi+Nq3XKJBodU9NsbkNGt7uRJA4MGyxY/JE1lUcxmI12NcBwedq9WcZSYs2pRm+
jUGl1+hfynDtXsSir/ytfUTMz06ol4tnoZrOOmPdTKAon/L+TljMqEp7W4U5lYY1zJ3nsbpP1urI
5vabTMlR+VAiCYQkCbyu7eQV7BIt5o7Tx4lmUXcsFuPCzCzMxDOzWLM7jT0wBkVAWXCLdIvmzVw/
jTwdY0xAAq8HM6bNMLxuGeFYuF3VZwTSo0aL72rjiR1P6uiQnG2AMGedafM+rETLnbrxuJnGg8Rk
SLkp9pwOtp4/Nh3Ml1v8JW3aowKorXvTtw/GOjiFJUNtScpvmX8m//cL3wm2yBwNVQ3YfC2mnP6h
fbiJWl/2GhS4ubGQOkAOrbUlhcbpC7nQdi6kogs2ZMi9ZUhaIj6NBrlBGSiBF/F7hewvNar/O1Nq
P/Wyg2/NXhsafh1428/mpWnXPkvScfiv9z8n35q9pPTTL957eelu+ka77tswleN//e/vJdT9nf/p
H38vUj2uLUWql2ZiTJZvS1i/P5apLINhsR1y8a9b2Q/f6uK5mP4gLPpfbvbcrNNI+/pu52Vq/unX
/VH1Un+j9EjfRv7bvNofVS/lt/dqs67KGnWtH6pesvYbjWXRsESNv+iUo/5W9OJPsB1gaTL1Lt2U
9L/UvaZV/FPNi+yf3pTJTMZegf9hf0FOohrZnCvnPMqO3WG4AOAIFRuWeQaMzvJh/1W9mBfdM4Bg
+AiShOtBeujZTd/Ed9ll9mOvPgMvCGPv6ldefsP+6SA7vTsc8lPxXEZ7sLRsYl8bMdh5zL3Evfq6
I/mxU7iyq3v6YY4Kbw5VZ+LnqysHrVvcxwcZdo7rMXVWpwu74+CpDnQcR9DpkRASL12wEGEfrd7o
o9986IIiyN3VE3xkow/tQ3JQXMktLkOQweF/ltw2QgXRpzx+SS5zY0u+4o6h6grnHVsEJfGpOBth
d5EPxo0edJf1nLp6pLrbobxk0Ry2fhUy9eQzVxZOB/PQ3MW3wqV8KA7WpTlXYbdTeXjIrnOdAI48
4awFhgNrBHBQw67O6Q3kyzH4FdKep/iWko19/Qr/RwSmz8v5WsUf7G+Rh4Sk/wh3vSMFupt5she/
6Q731W9D/f00VE8K+Qa3CxiOClW7iQbfE2/j0/WQBVCkeYIzcGVTULupv/hdtHlK0B8nVwr6UP/c
H8Hh+Iqju8qhOBne4htBEUnBcouoAJ9a7qu71N8C627K7CGCdeVucQ2nCKoDBYgiYCDPqQMI653M
ie38kB7yg+krb9KhuC1e5RfrC5kS5zG4KKc/OomzuKSVzuxpB6jGff2miVQ/tmevCNpQ9Cs3DaeT
cRffrKfV7VzRF10yGrtz9Zv8XjxVr9sHkinyjYQaj2x3JFUX0e097aJcrPMQFQ/tU+110fVN9EdH
iwy34kuy2/Q4B3KYBxqkLKMneYWfn9Wz5pZBDDJwctmyZQ/GrRH1HI2CbqA4hb8Vt/Uhc4EPBJkr
flTD9sBw1EeGk12wdZys6Y0vGT+vrhiq99VRiaaQwAULs3lR76VbLDGIvcwvvY51IvLa63Qsn6Tb
jB2ZzTvzO0DMAVts/aAGgp/dFA/5OT9BvX/Sz83RvM/PBiugP+VReqgP6nH4E9I+5V09/e8lhb8v
darrPy71pZnkRm866bw6iwcm8eqPbusC/w7h1LNbzqF3396YaPMNVmUZtdHmqh5wZGd0hUdARvbg
Vc+UOJ3SIa93R3/xiIhOYX/I3Myf7MWhbulZUNeHkttHrDC/CCWoYuz8JfMMDytyUhd1LFfxDZ/N
Pc9bwcrHo5ocqqBwwI46o505QKSDa9jcaUdQyR7cY0ESZEH2DVb10jhogzN8275WT3M4HgGCPZm5
fQ2zYL1pQ7qcDjXo+XgvOIYjfFDdntfGMP6c+npUHtWocGK3eTI/J2c5ki5JdjKxpbN+g0FGSSQ/
bvfaPZO6/nwwzpURJtF8SE7lcbvE/uCrN1qgNLcm74aC0Mlt6XwNNAcZQe+6rwd/dkwbRm77jWK8
8/y5tF9g/PEW1gK5vzt44mF0Ffv1Lefzi8ua5L2xA3OLs9qVyzd5Q6QdllMezkGOYzUvXTjCJKT5
M/BwG45Pjx2fk/m1aq+hhT0Kx+QjFue2zrNui1HmbA50UJzcKz78pAY8lLNwrE+bTxrlASL3pqN1
WzoavxUXdte+6Zn3qmGXAexOmJ4caC6lBBfuNa/0aofx0ki4WQ/7ccvz+jW50RObkdmEQ8KT6qce
SyDqwsZTA1I6DxZ8u3Vkt7+MTuaWju717uKojnQsPNFR7Mwv/MVe7B5mpIlQM3iCDW+6/ZYQEWCA
9jr76taR5kIyxYxslPOuLhTvuzAH1Gx8Ttwe88s+ITDCQlUigQgkYMY5lwbM2o3vjQgUui0HQtjy
JemhfUrcyfkh8P+T9jtZ2c91xr+vo19KcouRFXTCTfHcefp5I5QB8Q0Ee3S7sGIigGfSu8iHuabD
FXArJ8c4pTwJpiK4OQuvCu4DkFx/8jR+zLgbH6CY91evsl9rp3Ymu7FTBy5Y7qThsuc+rOF0nFiG
oz/7+5JlW+Ve3S9QIwezT2iG3Cr3AaQQFQev98vF3s1mD5L8wU08zpDgOvNpPWCPGZmHGEfV+yau
PPZKlrD4ZTqU0f6FQ6hjY6JTXa5+x08pTrPzBv5NXg8KNIA5yzad/SUs6Hm35yEEicLvoIej4p65
1KiDOsPCJGQOk0eLc+Vi9y/vPCnKMZbR/X4hOYkCk0I4g9Q13dLdsEo2ooF6BsTkGHb3YeLqZMxH
52IwrQs3jSCu+Hgvrpy14TfP+SPfz32VbYSdPd0Tg9GnLeJJbuVl/NMdsooD38ftxqaE2/KJiWCv
45TWNx6L07oswK8wMiUPMXKrT8Oxw3YoC7jAuZ3SFRw9qnjO0DLgO69+zeO0MFPLh+dJgudLdtAU
4tmuu6G7oje7KwtndXbasf1v+z0Dl8/DTHymrkNG2giMGoa82DA6sRpZdBGDVv5uyo1n8TnJbThI
zTUg9aqdJLt0YzeO9svZU6XRn45riCfg6a1YCzeIdwj2bnpNuN+8Oto+meflsHI7Bs7a5NmTTwRx
0J7SaDh0u6G6eiDc7E/acNewxgcYGHDi90Hp9c4DRFNcw4rB1c4bRSPb4nRTvELBmt3vBSPSnDRT
ze83eeTkC/4TiQMiGQ14ww2D5XRC+TgGeqiHI1E5c2PPCoUjPugo3C7hEK7Y8X4slSxvXyOJm3vp
u2FKhIqFE82dNkA1VogggORosmew8naTqE/4prDcLRnvImJiKc4j9voAgQqXvMOhZekM3vZp+5RG
+y7VTSFTa8KBEhChLg8M7FsNRgbJsDyRqNx9BQIV9T6jQLySBksosIp3S80uZgC5nA/4wQ9jZzla
ESwzwb4cRt4CvYyNvg3hAPIdNyXVxUU7QphG44uKG7ZOu68qg4lbKmPS+6VOdubW3FHgCRzCwKrQ
ZnCo8nmsRU+8M5+WO/WCT+NZozV9rtz9frecDLW5kPTX5dvswl14IgrBhBzJ7zmPOij3++FkvAft
CBYkrj5YeC7LReLTu+NX+EwbTayEGF+kcFYzgYJ1QRotBuZZe9FZvuIdmhGEGLrEbvssBA1ureEz
k9d8wALI+mWuZCC45DwbkUW4H9myDV/mSZUR+atD2hZSgHdb3+I6wevjCEwPSmaXZM4pucmjz411
xYPy7tvEdwu/+hIea488+2pdHWl3QyKPmpXqKOSfLZdOm/k0wI5BHGGf73QOSkgu1U9P8qFQWPjY
e9TjVOZTSm6B2oqNgs59+tpc9lvdHTROtOQ24D35e+tZpORmkD/GpNjtTRV0JCqpq+Cf2IUfN/1c
31R367druCcKI5lNRrrSh3gOlnocSLzNulgo8x7ZlXgl67g4Jwda/rlPF8ZtDrUPf8CBnltQridI
HNMbJh7Pw3n4lpItr74VQNLkkARRkn6iRRhkIefiUw1yGI/zMTA7dZcAdRs7g75wtkubGV2ybgjY
Q2R9eBfZiJuzpcjsyunJiva0C1VU/p/u//zRFl8FB+mBAC0vb89bWo8H5K/n6XI96U7uQwoE06AV
jCRqV6r39sDXy9AmZl4cKbFjXdpQCTavI2UvHDFqj9olfqR4PPKD+GA8dfoTZW79RCLmpYwl2VVg
spXQAqqz7ALsjNsC0ZinP844k2g8xlHzxP3FUChv3EzsQuqjfLtAL93a2ZMayWRwyhf11XxUb7OA
28N784eE09E/Z9/g9jjqt1UAktuvCjujfkyL30nuaEh7lHwCQiRp5p6HSputeUkgeB3XWZEpJrwc
s1+qnNKmk+1CJTmGNDdsLeAFu3MG+5bc9LmmsG6Pq1ecslPSsK+ZfCVYfFoaPP+hfFa7sKbtEFlf
NM1G92z4JD/E9K2wE35oHnkzOd/+eOHi8SGz1aDBwpJN7mET7fsw6/25WXwhA4nP6vUofCE9xQCF
4RSHg2vaySOVWznKGDsJUr9x0LX7TMnVfbnyEOOXxV38q/dMhRGngG4YYjsQErHNcwwPsRtbx7oG
t8V2R35b3T0NZVjTRn6aRcVEJYdg/rGCIYg9F9tL2iaB7EMSxKsrmkTj24BbHTuHLt+ScTrySxVl
Ue+ll03zr2+r33sxh9uzW1gar2y/Oo4Aj7otcwSTI3EWtsX8YCjcyb7uwyfIaUB0zkimnbyW9+Vl
TQLVbwhue1pHEoRbi7HpNmQjejY8rB23nvi5Bw0+64EGkS/xHor3ATGHB4ftOs+joxBoOXlnXzQt
R29Ju/ekO/P3ZHs37u2wOU9vebDns/vt2rcgo80WmoOshOjWET8K+Cjdng+Qqdg9IXs/KbQb7RwH
JHOjcxwS2TkbAZnXJOIO30xcNPD/YIPJpPesTjjmDkGNzWiNs3NhwyGMmvt1cNPZhgaU3zlZCvCc
SOvEOPk9HYTYilQ390y/e2xw/lZUBvB8vvOAgjrnnYRf53qjcQFqaB2wo8cu4n4RlJjA/bD5cEri
lE1ib+7NgRkifWsTSIO9/oKU/O6Gvf0uswXAKZMWnGaq+m8DGaPgtxwo9xZiC4mLzQc4YRIpP43E
Q3bJoz3HZho282WbHYjqXrkYuh9e+42tNhFm3y4KZBX/Pv9m/PNfVKz213+oWNFDzaq1aaUzSSqZ
JqpHNYUl4rr3Sp7iQfO2EkNqGkBEcoMDawTZmVoQlSN8WoEHhMKVUAedJYnK5qLUfrvnW9cIzTAq
HOjbERUkaklkpvZ2Ez/B+X/uT9ZNH8neHAFHpsJhkbEODjUmkmq0+qgZDR/Kx9VLwjGKyfcWR8dj
g57YCzVhdRjOpT8f4RLjPyb+96BxHo96tHvEyTcf0FEibFHY/nj9eLVvDYJQFQxPtNpuhnP+MHzb
w4D0uMe3iuINqsQhDVNCwHBnHK/2y8ziBo747qosm942oR8/T7RTMefU1UKAFagtEToyXHDJm3M3
ZR6aPHOPK6bbHxEh9enyHYCAkvhSP3LbEaed+0jvcEQCTbiHlI2N5UKKyvEdKifO6tM5Z58x7Emr
vwclBtD8xcVN8J49R4vvrv6e3WgUGsiabfnD5u65wV6+Q0/OH3Bk+40glgZCoPuNu71fDiTfJIUd
boonMhBGEDjwmmg71MrdoLPc7YZS1oxHH+2FTBpPfkVSMpgoEAFJeeDScQNAFbz5g3C3sdAU7+op
B1qHkUbUnkMCc7DiL2m7Bjn7rMzPyZXM4Er+0/t7HgmDBhninmOzW+AaaBY42nhj3bZn8WN+R9cr
E0n18vPC8t6dCOQEieNUJGGtA5sUophu7+42ufBzz1bryMCV/wTSwpmi3gargI8o7666kx763YGE
+9aWzTVrduE5kpjbLMCbPUWcyH/2FE/xOgiFgcIeSg8uD2dPDK/cuCkitOJLWrzGntK1pGVUckjq
WuW0b0oM1mP+7rnwY6f4pbwkt4uLnKW3lxzALOOpSvLZf79amUv/F6v1V/xd0WpFmZrGOf4m3agH
i2YneTL53pN4vz3ohQ3Rlr+5eyJr4hr31FLy61vgilSZx89alD1ot82Rqtrd9lKeeP0N2IavhMR4
zzxAxuOnNzH14z17iG+hgXigXXaUAuWwvTXUN6HXcjZPpsq5+lmkkxiOJzbQpDFsjaOZlJhNnN+H
601JrqHf9kfjaTtQ33OHiKDpFYcGE8lO1Wlgi3n+THDE9bvipcDhbZ5XU3SRb+XP46E6EYVIaGVi
WexPFDk7ShN6OETWnZm4ywtErl3U+XCQH62bMsK/48Upn1N5U27ky3A0Irbe3r7BzwMrfH8E/8/a
Ov8jOzb7bNS/JR9AWvG1AWb4+Fx8G9Ksev65RfP7539v0SjSbyYtODSrQdNZzB//bTB5/wsAQ1mk
R7LPF1Py+R1gqBi/Abcx0KUA6rqDD+Eh+H0uef+TwviWST+P8WS+8K8ADH9pERo0ZzR1H002RQMI
JMIWP8c9WAi2RtDK5i6p3nL16SqiDVQMLpBI57prgfaJw2yvY5S4FIocNWNVf7KIf17D/3gGv9CD
MJ5ZKFbPGcDLTMcUPU+ozhpAOst5jTRAbWZ3l01fKn10dv5tS3j96yb8n0Fo/zv9y/+Bhs7g+w+P
6h/m7u/ohfY/Gvb7+78btSb/pkr7dAMrxUQFZRcK+9531MTfaDmjeClj1t/xr38Ytaz/tlNuWFBv
gJxmQoIP/W7UjOirBu1l1gcTFQaam3/FqPdS6d9bEYbCfOZ+ZEMzd6wLZ/KzTRtqJSxSGw/u0Lfq
WTKq/JCJ8t0PN+OflGr/4SAAgFmfuiruDVjlfWH9kDBOzVoIpqZQhS4F7aD1EvDvbo2jf3+UX6BK
uAC+Hh1TbiaH0Exu2Y9paW4OQoMf6N0R4aDjVc8eU9Qn/GwWSsRGBem7O/+X+KD96366c/vhTJGm
NVwmork/oR8PF8PbDRz62rssyufJGAo36a3W3UzG5IRUI8hDGv8nIMOfe8Q8rfdjwsMiQbxi6Dz6
n47ZjLHIbCnDZHE5l6e8Syw44noyuFGZ3W2mqSpoSghlyhrl2p+qs+3tqV+v2ODQlqVD3oJD/fno
M8LacVVydKtj9G8B0+nOrTg4qTkmf3Kh/3gohO45hr5b+G49Px8qYxyeSWuTTWa3okwmJq3fWejF
auO6uv/ebCR9v2s/XxeoFl2SMcF3ZO4vdxVVn3gYMrN2y/aqLkj2TdUhk43kIZNSvfaEuO6/mFCY
UsrpFIls21ygCtYmRGC7GLJpLYVXNS9z7dwB4vgg62ZKBrgW2RvoT8Vm2t74dO2YsGGaU/RjJuhy
GWXDrFcYemqbuILQuB2GT+uGeoA6x/MXBGOyx1gHIOdoMA2yi4/HETKoclDpFsZMwXupel0a30S/
1alonZxSU2NoVd/iEVWCWEcTaOpUShu5sH3QZFl6ibd+Ur3ZykqEVHP5emXcRrberk1mUVzvhhXI
Zzck7FRqPT4auWQ47WyZZzhIkud46q0PI0iMN0aBZ2Yf0cp4hVijk6IlhwUG3rOyesrSEgF2tLIh
WO+n7SnbINNYtVV9SvuGsbk61q8qqNR9DiiRVOFzbkrri7zOUuZW2pKzq1Oq/AIMB+IcZr0lcv4x
JbQmupBMrmbOKb0woLKMVF3Hq1NvwzC6Gpqp7LH0nfpY3LXdB2Ob4LvQU5GmzqILx8kyq55J93F9
aZmi+iYaQneei7ybArHv0k8iQ+eP4pINoOF7TX/cRmUBppwb5auZLQqTerolnpdcYDgB8g5vNMSk
shOopZ1tS9ObfrTEQ9UyKW6rgiBApNObV9RaUE8uHGbuBIpNSD378zrFQJcbSaN+yDzZBJVL2FWl
fpGUYaA6Z+XWq1WhhY02RQYsW07BAjRl352FdEup9JRIMztpu+Uf4gk2fY9rii1vyWvGCRGUzJ7b
tlB1u+rAlRfK2Me+tM499JN1C2J0mA0qChJakGKWyFuYIjsAPVtHMYEpmyIcIQt5Xaucma/ryjQX
87PlPii36Nc32F5gjVny9Xmo+vmjIPYbbDj1hk4CPnlgzym1+idT6+QVotBm3sdiZ/mj0eaUolup
rPysGZmfaHszSNJs/jqZo3Lfi6BQsmab38ZxoE+2SIPqdmktwqQqDfWfiLH+UrHY/acFCxBheB/o
Rzhu968/BKJ22hplVFeAL4iE54NldysFeeupTmTbmq5ezrz4oHE7JgbV6oe2e1mU41CCQ7YumnW6
VjdL3rmrcobiiRpkKQv+dSiDd4f0l/YJ/1mSddN+qx/G/tu3EWm6/w8GvOD/ECFwJT341xNex2eG
LbPip2Tqbx/7nlEZ5m+GaRAL5e+MZDLR4XtGxV9UcgDyo++pls4D/mObILNN0BXDgr9EtlRrz3T+
2Cbsuw6dPIgE6Hsi9lcyql/HWr+3pcnQfg1ascHoICLccZCUy3kAIGGLwjA76Vx+LeYygNw2mNGe
6VgbWWZEGYJOk14dmuKhEygoJ9LdksAcm8865Vsxfk5k2GaNUqY7ZRYFdFZSHWx4b3mp5OO1BLjH
D54y1J+QNPYt626cB7tPzZMh9UEBJnBTpyep2GC5Lm+3saPpYuapYxQ3i1DDMLLQLFFXBpjvZS19
vcKWbWvGxGvDU5HXL12lRIkl5e41zdFX0uSLLg0ngJKA98x+p13O6d+lnZ8oBvz0Aqz3pLNunuiA
odibSNZqMthceta4s38kwzehb++tcgnikZp4W0C93mbHZRk/zglFvhWFgPTVANIl1CLdS9F42MV9
xvxTnL5NQ8X4pflpSTXZMa7Zx0y66RSt9dRpBtc0Ul9unnpVftVy5v4J9HeSuHkreBCrGfLHojLl
c68V4gGmqBugpLCAJyXFs5opJHMdv0jZzOjG2EjeKi8fqla7bIC/D7qutZ+MFSjjtcrnYKz6/suc
Z84sXxkHHvueMmLWDC184jokDokOsvFqyl4e92kgG51KQXMbzNttkbrLpHe8URoeq2KB7CVX/Qxu
pCNOqfm2xlkL1lvOnvRmy0OpEU8lLCpuM68zjMyx/3/Lx/zzjdz/xC3ady/BruBfO5fbZ6HMhJc0
e0b6afonPoZP/+5jrN/gEdrphGB32El92Gr/7mOs3ziSKevS71Bn3NkfPkb5DU1I1bAMRVf4yO6Y
/vAx8m9UJxguZsMmMmls/KVd2z5c+mPO+vfRl19qEJa8tnkLC07YNGoWxDoEG7WQMfYgb/0Xiwly
+ypbsPsICzpRTQYZLXTawBwyap5yKbcRM2ibXZhm9mwQpg+9eE0+aGqjHZKt/JQvw5fr1A1A7gyG
A+rqUe9nlpPZV/aVKqKtpdUK51vbOuA+6UuQnwQoRR/StDTuU+UqMDJhwULSDOaNEE/LqbTG4oNW
FOonyFHINuY1m+yZkz93dfkFjLKJmiTM+0Pcxr4qC3AXK9qDpD0D4u2dWVpppGcDUxed6tTyMrjS
MORn6AWacx2na9i0MZz6/drB/1pzlivvDjWohl60rI4fUqgg0USQAGUsq65/Sag5HZJiM7y2Mzqo
ochE12GtTmPZUEqp0dGBQCFuvim5itSbriRhIxg9zGR1/bJBdoc+vZ48xmDrPxijpNtLJ2agr4r+
IFgScIwkU+66ZlU8iuObX5bFdEglJv0lY8XFWyI/FnGCaBj25ehGbSEMY26LHY+ArWUgCEh3W8ll
2YFdtaTOUazF1P6BRL0MMD+YSINpRgm8g9xWFvvl0HEzQY7C265ZgxKoqIUC7ruW+Xlu6/YM6Le+
LeK+DuMMRJldFqPop3oxBUrf1Gd11OWwzcX8osPQ/XHK5tZphNj4P+yd124cV9ulb8WY4ymjcjj5
ganQiexmjicFUiQr51xXP09Rkk1Ssgj9wAeMZ+bElkWzK+3etff7rvWscz0OrRNgecJxHhT91VSk
6a4uNBafEOVxI2XpyVwWycEaK1QArCOPVV8mcaGUSDnPWt/HGoYqcCjCcN+VzOlt3KN10IXWhYlU
2CMUWFs1Z4l5vpoFLwnjScSYLjaEm7aOOSrMhvjhG8ucrodeiR+DsC7xwPZnYOTQq5EVjA8gMk+M
GvxHEwOv91selyJDu/an5lnLfLRKKhAgI5S/WVz/A2u0f9v8yeb3n+fP44eyDR/Sn0yc/NrXidMU
/4TbIJMTDA5imefeTpyWooKb+EadWGLdvk+cIsBY+LIWUC9GPpv+vydO8U/NMHTct8tXAhaN9luL
M30pkf692f9rcfZKcXuz9G8wLGO9qYS1LGEyU5oSZ6iZ7PIk2uYlnatyDO/yplurk3Q3UgS2cddi
tC63Ws/r3U8IiumU4k4CU9hk451eBLcTHdsu2ZlkIU4NKrvuTK5BE/RS9uJn86UgT7fhPFy2Upw7
vTW7s9iwLW9L3QmaCAmtEh6IGd+ObBiLOg5XVmsdOuwltmUkazbYSEwMyHDlBFdVmB7UkPCAvGAC
Abowl7WdSx3zcPpixRqgzujY76f7tJU2JREsZB1dyo1uOQqcM4c61kZvteVLiI+2Pw+k+jZs9C9j
q95NYvTckR+Fyb7CrinfxMRsdLA2utZ8TCuWdcrC/vRHmNOdcRKbqdugAS/K8GKsOIvG1O2mJ9lT
jge34NVbpNJlwE7OnbT6uVGG87TwkTwXXo4RBdfjmTzmnWvOOJ6KrNhPFtqTKGyJfcqpKsmhvpqq
/iBiDrPNDJ1IFAVPJSnTmG5mN1SldVVG8DsFXmPzjFivokOZUhHgM+DVnmtj6TtaOgAy0Nszcy4Q
zOkHS0ikrU40mCAa4VVC3osVWXfEFg5klSLsMwhCi0TTg6BuuTOgEG+aJnT0ersJpoTln9hekjI7
rICQ9TTgAaOuK9gR66iLxuNQwz5dNcla7KE1TVbXn8xBrT2RDx/YsfIlHCtz04QTyMuRLT/MOjQ8
PX35UjylrCU4pdxGuIMDNAJTlXtUHuh6+XK1UROT126b6C9hUnh9PFlfQwP+X57Jft2Qcqay7pq3
U9jy/3+dvBQsQiZlQJCNCusMQDjfV30K28dXrCS1AxUo1lJ6/T55aX/qbCg1VoVLgQEn49+T16vl
SBUhYbNjlcg6/53JS34/d4HCA6hArVkxaYTRGLCWn7+ZwwpL7aXGj6j49XNd26k1VBLAjARLfm+m
3UWt9f2ZkNTSsVUSXDuEGWWhQpXqR1KR4K4adSMDBFTLq1gaB6y2gtk+FJpe3oKYwSladZKBVChu
y9ox+ijMVzmsAHX15pVx+nWufculXcqpf8/Ay1VAAAeUyf3SKJu/crfeXEVdsksWa0FyNGlCGRfV
VMeaWMPpr7IiMxBRZ7Tx4+7u9w+rEGBv8A9FZR3+/uZZY6mxvLMkZ8JcP6g+SU2suMTsZB7nXdn3
+6HWm08adkuZ+uOlvj3mh+7KCFdfKdvlmCLaFr/U8B8RR1tV8v2vL26pXvxwJO6mKlPFZojqH/YF
Yg0RQChj1kSSAvkvKwDiMMUkoAAo5wlUqyz1KIMTgRiqq/AmC2Jrj3OHPHCMAv1IEApYdZo4EMGX
yARklaHCMm2IOiRxhSw9iFoGr2FU5q6z/dQqTkulYQnHei9JP6vIax96K8sQkXQU/Ipo8iXkxf/+
WUldrsp5EVOji8U5peBJy5hIDUCuFji+0VO1EOiBn3fG6BmZUoMTyKr5lhg/I1oPg4ZbZOilve/n
87CqpQ46Rwt69TlUQWzYalqZF2YusXwXDMGHxNCpRWfDRia3Unq9Tnm5ZMAJCf2VEuz33KXcExM+
EdLW5VYNy02zgmFeSjVI93KiKeDnLPe3WW51tNz0itBBDDOvz2IQBjTOQAUQ9qhmINpKqaSIg8JM
fZ7iglfMzPxR7DTFLHi7jt1YuWZXCK40z+OLOpbBAL8x6iTqNurA+721lJekjGbBBgxAQaWVBXSs
veyrlVMqvT+6ozao8XET1iMfDhOydch9HFOXgCEdM4yqsNTAvStLHoZJKuvjpLS+m8gkT17wDttV
Abj7WIJCuxtygv0kfQZeSW1GLqkwZ+NNDkk8IsdNzkBCBt15WGTq5ZQo/V2llSI9CQnS3KkYWCwG
Wj/NzrO0LbYAmKZ+pc3NMD9pc5bNHsiRCPWrYY3wlFhpBZTthQgRdN9M54VZzPDk9Qnzb9S0frDW
00TRQG3FdeJMhLIRm9xqhuB0XS31rkkU9BbUKP6cLIjIMCOHcV410TjJqyZvZVDl+jDZUQP/ntqX
oVGiF7ThUvanekeeY5at+S2GiW50gewoljUTbjprzYVOF2Kk/RLIL6E/WoPNfKw8FxG1ZojnslLx
nu67B1q9WMSlYsAjEPGg06DKkO7GBTvFkV4XmapgRN2x76v6KOOpkRnKfmry/LAcfAp3IvIws9Yp
j3VFddssk3QfVZC39GXq1pdJfHidz/Nlai8amVneXCZ8f5n6m+UlYChae/E/M7zvSQtD05ktwfLK
oNS9MRAjrs2ClMuCahQIjmlEKgaKnliXIEqoFv56apJ+mAR1iqG8AHUEHHTClQ+N0gFNxRAa3MpZ
Nk6I5HwyoRODJGwtpqLoeOxq3kyy/FJ2bPOttnFn1reqhsnfD/pzUkk3FS2gX58Ub/j30yXntDh3
EZKYOi/VD9Pl3zeGng9XLL9evJmwkwQswD3RXu9P2gqkAlTLbQP+YH09h//AyutfV+dfSt//vIvc
F3nbPNf1Q/t2FcY8/30ZBsrpT0llJ2gQEaKIi6rn+zps+RFrM/JDdIlVF+W2v3eRkv6nKctYqBew
pMVj/Wsdxk90Qxfhk+umhsFflH9nHSa9fz0h41iqguSOsBJToPB9zNvqzaHRRzkZ3U5Xmqu4L+e7
MBnXnZoSspmpg7RjtlfOiNYsnsd51E8jYR5RTMbCjmm8uwPeJB+BI+uO5FQNCOGT03N2wEQpvd7W
/8QI65/rtquf/6CR1PyxWrz0Le78f0VPiaXQP4+19cP88Ac9sqh8N9YYAG+W/DrDQrSo6YqLcOT7
UGMzICN2YOWu6nSt3i35pT9R5ViMA1b7kkSt96+hhlCNtTnSHdQ5oi4By/+doaZwXu8mKujx0IOY
NikbUz1ZGlpvl/x5Q3PbLwOCMLUU72FHYuehXyqJoGN9xRh3gq/kqRMQUtXIWEIH/srQtXpTF10P
OSasFLhS2CX3TS8nR1plCdNKGuDJArCeG7sbx/ikUaZiBS47wCg7srxxy2TO3KIbBeGkEckA9VOB
HNQpj7R4nTeQyvxShxjTyh16ASOHdJROc1N83Sj8J4bvv60Rukwp/zxot0398Py+yrb8wrc9KttN
Ej0WjSQzD5FMbGS+diaWAasvwD2RtyywumWT8H2PqvzJiCQoic7XUpx7k8IgA29d6nImK2dD/+3O
xEe+PbtkanUon/goTuWHnYgaZk1kGG3NGnaMY3J30/m29rP6zBzl+dYvOl9ZKX7fPE+GUl7nsjCl
q2CQB+PMCMOa0lwBwMybkmyErpARllmFQkMJy8+0g9RCDhMTK7ukCSfiJmm0ufQodufXMHHWxqAH
udv2CsmkmupT7u4VRCueXwhVscoEs8IeYUwdThelGMXjIFYG3AdVB75xTCJBWkUmMbaqVDTb1Ihl
EJwgpjZaJsaCO6gZzdPenyqcjUJRPauN0rS2BsUsPyLygfVUJtcq2KG2Lci4lDK1uJAVXw62VMHL
1Jsaq92LHUjArd9YubSRZKbklaJ0LYjbyOpmKmCSiXQzN1jJ64Eo+ISN61DQFKFgHwawy8SYjwTh
cdS7FAXRmGusWCi4jVSkTMCZvZbqu0TvWwxQU0OHlQw5EGBmGTUE+GVml3mkR8BLVcq0P6vqyoeU
MUJcjPW0mNw5963OGbuuAQoHvh6r25BL+4pQn+umzI1sXU7WdC+iaBqoX47UHaJZZBttZtqx0o5D
vrLEQSn2vtI9xKHRDhvRjwHTjZlGUqygmgZMjziySqcRcysmLEKhsT0Y9F3OWghiT5ZgzOeZkpJo
HZWxvwmCSsbhqkTmcSGVaeypReHjDxvbEqrJ5JtHfd3mmI2yQEZM5UdWjX4kbkiYivQJbAUIoo7e
VZ/hdyDNCYSFUXNdklhPE4fnUu0Szq/gzHVkPc/sNvDm1KhjHNrbxROaOg3kBALGe4Ocj9hNjWJa
G3VLMTY1zARcvdKHjpJLwherDRs8WE0ngjywoAOvGwRQt2WvlrsBiC713GmAHgrEEgB4R0bBoYlF
VFxZRwavowgxQRWiLwkv00RDpWtHaVqrVTiN8NXauhcBl1p9vVGNIO03UG0LkCYFXfC9RJVzOCIv
3tIJt/DrCUmAWHWma/ZK5e8qK2Gq17XcEtflbPj6OgdmOroxLFD0/9Jcdk4WsETptUhcUIxjARvO
IkuYL00b4u4V8zTcyHIBhcmGeJTToRYSBe/4YAZsNBMEdgsw0TrPADRmmyGXp7lwulku82MF1Fvz
1IgzOoY20jZRJeegkKsCN1M7mQBokJHNDomauKsYBBRix+i4gnoNT8sYkDLQQFrNFUxNq7eyT/Jb
eL1/eMHKmsriinmTtzZpNO9fsHDCFEnoldEprAaL9oDKqrGmGemGL30Ff/z/99n/0DUWPET+IXMm
g4dF8SK+/ef326GoX4o0+UZxersw++kHfX3vSbrx56I8RbzzuuxfdP5f33uvP5HoOJEZsKQIvUki
FGSTX0KrCuf862qMncS3lrzAmw/xDpr+JZ2KgtNvteSXktTfpb7FrPD6SRQWKRyD/1qqnm+qmqkZ
LITrKrzpdmAvU7u5nT/RxH7IL/7xEB/Wgq2ktLU0cwjXvAoe+tv0pAcagp0y/yzn/P2X4ocjfdwe
p4ZRJJbJkQpsu6BK3jzs0x8LwD+/ELha7N5EbBsfe3FB3uWJivzoBkdaZHeH+cZfiZflIfqk0iy/
3+Z/u443B+Lhv30oqjSacSmP4U2uOuS1ZjOO+BpfxGO42va2stN27a48ggWFFbTbYgE9KB6CR0LG
VwlOJWZmayUZ3ieX/9O7++aslp+/HSrxGOgzwsqb2tzMmFQ3q+LZ8jp87GBqHsbr/n5EBiB9dteX
EfjDCH1z2A9F1bD2ZbUyOKy4Aw50OW7nY4KShZvmqj+Sdr7dnCJWo5WY73bG5X/jktlH0bKgPq3/
UAMSKiFGGtWGN9IX2ppmbRf3vB7uiAlSL+vAVk+SVURlDgPh46+P/H6r/nUEvD3wh6+lJcM7FKVl
qE2eAQsRbuP1l2Lz64NI73dpPx7lwzezYQlAKaMPb3Qi36md34kQ6jM7iZYDQidekNGCgwDi18f9
sDv8ftwl309myS2/ntebkdRHRUwd2wpvkPTW7BVXQYA8eTAJiS4JEwHnqQD8MfSzTEOGu7BORSSC
Wa23R4YkIONeAkGDnvQCMRyLfSqpB/Q6iZuMxkUs1PdCbl4jncPj7WeYv6VxzXr9pYA2vTEKA/9p
L0SrUZHdJG9uZraAHmuJwP31VUrLt/TjwDVofH2/yg++g1wKjWlEC32Dn/ikPQ324zmUtwPF7uvp
UboDx/4Joet1AvrVET/MG3kcTH0vz+GNcqGajoStwla9zAM+fCIgmrw15c+e5GfX+GFO8Cfo83Ul
hTcVhK8KlB/ayQ5iTHosOkbjiJbXny50mcxDWEndmiZ8AOjL6ZNNFNoLihYISgoKJV3z38mJ4MpH
32JV/tHx8rMJhOKZibaNmRtg4ft5azZ7McxbzrE+no+sA1bVT7pYS6f0hydN94p3gkivk/3q+yNM
LatZtY6iG4RcuLcJrNkn58V5/YRJenFOC94XrBYV8LD5KHSnk/ZGAqHrRfftEek3rQlhbDqVLxCh
4smfbgIcuCN4r8A2gFRJF+MpGCvD9p9jx7rD2PtUq24ieWeiC0P/KTmFpmcTMISpmVSO4PRhwQz8
eiwrP5v7317hh7GchiDeW2rvNwhMwOT0bn6yAIOo9UMVBls0nIsw/nbhhQmeo5pgJsBsABeoPsI9
cMJ7ANX8u7rAAgvM6FOm1s9emG9P78MjRvMw01Tww5tpHUP1EUOnuU5gEgJ6K1wDVkK7HnfSjtbO
Tjm1jkvtk/uj/ex78PYEPnwPSBAcxN5nBIAwO4bHeweRalM49dFwmjiXxoaN+tGCELipd41rAVwi
EnhHJxt3Px7io/Esfzx9+DKepQsCEJ/1LVtUV7kzM+5WCD99X9zI56DGoUVgF+8++Rp/aMN+nZAJ
s9RZh6qsaxap+9tXeyhTRRjlMLqBFAZCrWZzs7a+aHj681WMl5k5ufT0i9nrTqIndvpw0V5+PcJ+
Ondh5qNuzjmonMr7U5DDQJhM9tg30bV8LT8L5+qTjoJkR54q2GEVkBU++OyTC5feSxO+Xfibo35Y
XMxNkMAUz6KbeFWeaBvBPkUqvg53iyX/kwv87FDLK//NSw/9QGn5AodKDvDSM3w5to+xnAAXUH1+
4f36cB/CLH68sg8riIo2eGKQk32DAx42KnCtgw8IbjweXSakw/goeNOduMVT4mLo3zYXxEq60c2v
z2LRxv04M765vx9WGMaUpbORcdF8KdcD4M55DVH8JHy0DsFOA55Q7gnojvf+QWTuXP/66B98M9/u
AVldpGOwt0MQ/f6Wk5U0SpnPPVgITakbn0DoPkqhUwjAJ8qX4a4CYQMLClYncMDWhR0nBp8MMXzb
P7sH+qtohEIG/o/3ZzF1VlAWKvfgdvuIZMy+vdg/Xq+iQwWijRHXAJ0s7Mft/tGwj8hbB6uROZ5s
e7s1uS726VaF23Gy8DKzXWbf6uv7BhxUtr5kDglX517ibI5DF1RLxudtTyFdLOyOx+tgBYQNwgFv
YWd1BA4Gsi4slj1FeLux78/2xuqoWN+fJfbJzO9q9sqANKmuRftsdNPjcbU/6aFGNmCFQPA4kFtP
n1end+dfvOkEiazszavI3p8AnIa0UdhHvavvTvaqd39JXcl+gaNk76/v3cq+vEagZ38BZeGc7Gd4
TZm9KezL1Ob4C03Xvl35W+JxXm8A2C7YI3wqfhGmyeeTexi49lnhZvbFYbKf9vczl+AeCa53fgJS
5zh1OO2tuzrbXaP7sPdczxMgpdXV5glYGCcH8szeXHVQcZ5ufe/6HhAe+JFTAC3MtBcJfy6cE+7l
MjrGo0eeBylRQE5QNwIR2Wr22f4C6tl+29qX69G+n9b3R87TCNhkv70fuagFBdO6vMstzrxZn9yz
U2PNZTlAodYzV5jsW/ucNDtnOtX5FCJaXb53Kz6/taGVtOBH+MMXT/O8tWk7405xnAtvdwDltd6e
rkb7bnPFqSrOune28KSACTJuj28OF0epc7BPj2eG8/FmZznQulxvd7zzzo9Ne2e5t5V9BKT1ovag
lhxzEJitPEuf4fXyYIKhYUW64I3Wd6qtMuJOA6/dmTbT+76zD7ntbRZMH3GeTuccLmR744X207zS
uKHK7kvoQocSdsrOllcP9uEKa8llYN+H8Md0bpx3zr9Kexcszy62r6FJuTnoIuAj9vGz4Xi7cu0f
eTvJWc7suXBWrshgg2dzcjjmQJwnOJL9SeR6L567Wz8vCx3v8AS/Z9d5ln3FhAYG8dTLvfUzmptN
5e273dnk7Al6B1oKxc3dJPZmD9LTkXfXfLvB2TFkL3sXxCWhx+7V9f5Es283Bt8IJBgw/DwIk4Z9
vT8648wTlxWZBxoKUtNR551cJy5MphfFvrh9YiQvXyPDfslcb3N17XinOwRa9mF9x+3L7Jfrze1g
c3cnNz48HC+AqMNd4NwtzJid155NrrnQZbyFihfa8ZFvLyQoHkVus4hbbbjZ5S4EncSnLp+3YCoX
6icndOVdcXatt/Odi7Pbx8E+WiB63F4wcgsMut5eXoPBYyVqcgvPwDNdIefYlId6lzu75pNdpLrM
oh93Heab+e2DQk0WTD1SK+Y3bKj2rXB0O7uP+4ZRc82T4gsL1Xq/gC4bBvzjJeCsbPuFskG1vTHt
42Xt2kOCU5yL/96qkHgGNtJ0RI2FYPD2jUsdXtIEoY6oHORb0Qsg263LLaXj9CIGYwfv7ETfmNhB
PcDRDLhfv32WVteP9+XN4T+8ga3QwqiaN8uaUD67Lw7jFtiVvY485eBv9BN9Ve6Sk+qTp7F86MeH
AfUdKZqCNZBY6/fXLIZJ1JvKEN009Ja9UPNPLRm/myBVDznaEoLxyoLWSW18VuX72SiwKFjqy34e
woD8/sBZZi4Jbhx48Oat+GK+qHfDrXzLjqTcG6fC5Tcy0G9Vpf9X17T1Qxo95H/YqAAeuj+KF7rm
aACaNvryb8gOIKr0zaj6AdCxK+qnh3dhA6+/8K2jatEcpVW5dNjxGKDt+F5ZpqNq6aKuYhlGxrlE
A7ztqCoLbcaiMmFKlLz5pW+F5aWuvFBqcDuComAj8FsSAMJR3w1F2B8iTrTl+DheaVZ8JE30Y4Qq
Su5axwp7aaPJWUcQUSHTC6tqy9i0tZACWiWKZ6s2CWmEgpG5qSZgnSIirj0KZoNlqaRc4xattgNZ
zmcE1t91BVYnFI+HvI+mKyEzlEtZqLG00/dnganE8H3p7R2PZCDTEynbU3KCQWRqmd7slEGyoDyO
DWchC3pWr6xSyZQdZOZWXpmJkuGrxGtF9Iwu1s2+E/WuxVqq55FvE6bgJ8+plmrFg28SfG+6SqOS
QWQFoSnYkRhOgUdertwwOccZBimXDDmABZOhNpD4iNIm/Uc1joaqJ6qkNMjFnMspBtVJD8lWfA0l
hFhnGZzxINAOaT0MW7PIZYCX1lKTa+d8H/G5JGKPSCo9TCASOIGyHWb9QKc0ZJE41hXw2W7U1XMf
3ypMyVg0Qf9gpds27QgvfZgjiTrfHKbtAEjdiIJtrZTWpdKQyDg4CfeJYG/sd9WRliC4ECQhu0M2
ORrHaVXmh6oa2ckGzdyfjM2QOPHUDlemmElg8q147A6pVfK5A9mXtkLvTntQiGbiGqKxSi9Ffcqz
HWyBToGuJsVBFqxoP/qxZYddnkF0GyFJUPNOzNhya3n0r6Q6CLUtmal+E9MGRc64sxKrmUtbHK0U
dDrigC+Bjl7SIetdM47E3swyh6Z229Iq1dPRI04uN7ERo/rF8B8HJKGYQVystCbuViWxHyI58Pqc
PcxdL9EeJDmxJ1wrnZRnOoizrYdlFjjzMEmQ1SKkts6QLCFcZaSlfKIwf2nlGDLCOM4SKQe+Kt6N
gxYFXmYkkXgh1ylYSjQQ/nVr9sFDqlJ0tKeecEFbixKLLIY4TC66YNDozJsTjd50NArRwarUFU4o
xibXVhbdkamPSJ2FDkeLppJy7FL1Uk6awKCXogqalVLbJADVJUgz2vqDqb5Q4M10W15azv5kFHSf
XzvRalEmcBgE1TgWhJJedVQZ1iZ97WCHyUAzezYEaOmBys2aRtXaJ6IZU8qb03yb1EpUreQ5htSR
FvN0WWsYqp1oSLpHMyImHqaMajyFRtNZtJtH8bae2+lKKQuZJR2qHRaBXZyoro+yyXfUigjJYznv
cUd2EwLutVYU6BLa0M/zowBYVWtXi3She1Ux9K+Khha9qeAqWdCidKCosVf7oNmiNEiPJIFy4Eoo
F31EIas9IMFk6tFNmGILYa3O0VPIE6mtpJbWteypr5qL5lV/keuWkLkNgWVSImfXQr0oNWaDxFJ7
XgQc4iLl0DtTPehijr6j1+doFeX5oLhxpIshGMlFDUIiY2ecoese09W4CEaMGiN5Z5Gni4RYGG+j
OkvOkQhHtlaPirRBM2hkdlj0Y+CafJCxqgwDNGdNNFmviSFZSJPkj57c6X5crzVfNdXV7I9NslLk
Y3kEiKcR0ldnrW6uJtgPMEUMNfhaVfitl+7/nYwH2aDg9M+t34sob//wWG6wtuiat63f11/8+kJe
RJ68Nsnd0SzZ+MZ0+9rrFXTlT/wbfF9p6mrK4qn565UsGXiscQsQxyMxLpAh/fVK5keqDmtLRJBH
cxpV3++o8pa1xZvFIQJQHY0+1oTF5Yg68GM9JIswiMUYCNyy8g1nMvjqjQ/BGLTksXXkzWqxG+0m
fAk36ZBpTiroF7IWuLKaUZqOR3gig3orDSYRxrPxGKRBtq7T5lSiLNkumn/TQDrkK+JaiYezYiCj
Oo4n5/W+/9YQ/KWwmL7AXwFR/3Xy7xWIKr9cGR51w0PUvh2IaAK+a+1UeCJEri/qgYW0tgztr8NQ
1cmSWgRziO3IhWV2/WsUKuKfEr8CEYj10LfV5PeFockARdLMFopxg5bhtxQHr+FTb4YhkAG+JJhj
2W4syAHKve+3ClNidGpWy6UrDQ28oaAvUG/1IkIFGnpWpBQACguhpIeg5eQi1p0+jLZQilVFaDRt
UYdJMsqcPEiwQpht4dN2jkJyn6ABRYQa+hWgWxKjfTuLwhIOQBeiNKtjKfD3ZAwnlSs3eZNvONL4
pQ5ioksJnBTIxEs6CVh724+7QgzxT5i9KZ2x4QnOzcgsB3dOZeZ8Sy37mUzgjn5aKqU62/ZSAt4q
FklC27Ivybgyqnzb6tEI2LasCbrzyeLa5E0aHtdRpua2r1LxdtVRjU4zmQjk7SDPBtkdcVNTdSMG
nvpA7rdeQuDziTi3h7lNzMNYiMTrWoGucYG1Gp/FrOvuglHQAk+tp6HfCIYij5hkyDEaLf8aowja
bm3mj3nrq5rTV5k6nfPi0E8nWCvKha9DM3iyuljQvDTIickJc4wlOxMnSLBKddxl3jT3xEZNRQQZ
3PCXMNNwqssDFfsCXnCPup01CtajQ9eHs+noAYm0PeKlDT4maUYIFSrhWR6CKrLFQGlx+iIcO23r
SgF3rGTtTgkMM9/ECsl5Y1XldI0C1OW2KrXyS04MM4sIKz5N2QaVeMTo9EZ6pF+AM0iPCTzEul+P
88Tf9jUWo9JU8lU4j+WXMGlRROXo9W+1ADN96tevr/7yoCkYk3WoBnPGbbSVViscTd35aZ3eGEmK
3o5VPjWlJTUzEDtR87pYBncQqexZyOGLPGkaT9rUwnvXsfzuWcpUeeBYmAShUCVNZK3jYqw/6/C+
ryksXx2dNwXbNEydovhD51wtQoshMpNCFUTRKkAsuJZFH/0d+8EMGYKp98CC2XbYdCR7iUhGkSSQ
PNc32qCUR3lcGGelUaj2bJbkjedSfoVTBZz3FI7umxfk6deaw1u/pMos8+FrzrnCekO3LaPtlT/U
vdV28sUEkoQbiBXh8nGs+PQqo8Y0edJxQlcL2R8hFqOY1ptSBuExz+J4pJRyYnlK1ZBiU6fYoaxG
nWsbidvword68AKoQyHl1co3gpWoF3KYsNqJs5q1uRHHxVEo57qbh/mLThq9MhjFoeCLuMrDDO3l
0HQQDzFHPFuTRgZtObf3WW/pYCn6fMoI45QUw2lCyb/OKB49TwSSn1WqmR4y3SpowlZKCa+t4SOc
tA4DTszH29VlCTrHkB1t9vV994/da+nDNvr1kbPe49kjgLbAXb6fLbG8Gv0Qymh9kkg7L6CY3RJL
e5WEEXHNQdpuNTEAulGHk1fpdbwSktZ4SMWuOTVgZG51uBRXvhQKbpL2E7HNQrgyqjZZTYLcf/LI
f3KqaLwp/zCz02p/7SK/aXFZfR6WuoBLfq7l7ibkacB4K+dV0Yny2sp1Ah94N/Hg5aH47Db95JuB
U4suP288DFvWh9tkWRCksqlhtI2avs0TREpSXFtuO0/lpSn00kHJZKwIUZOtUHwA6S8wLM4WYqli
nj3U2c9+FgjH6kTMqAiuczcmarL/9XfioxWah2nyhuXmQHETFYoj7x+mGedjVuikyKUm2IGZ1ZPb
BY1/UXYd7455YofbmCNarnnqZDclm93ze2V2KiO5tYJm2PSRrt5CDMMfWMnCofYFxCtmn230yJw2
o5F26yCXpTMp9MNvraz/0NLrH/cJy/H+WqH9nxHhScv7zYP8oQx3/Pz4kL8P/Xz9jW91OFxab+w3
2us6SqP2hj+HYtqb2puK414WUetK/MJ7xz3bA6wPy7eHlRvL9N9a6H+kphsU3pa1lcl0wToQmSiX
97b0Xbe9WQRZIjnwZNvai/uEdIxXyXe2qL9FYURcAjbwLlt04YIx1bFLIDZqcRyc8NQXDXkXRxIB
CGWaXkXt4D8SY0t6bE258dT3jQSwUS74s5vlWX4fJGILzqIeC1tMhOTYUqwkXwV1NtNKayQ8AhNe
MopRdW9CFaE0j/lHl4bSFS1/eEkrS7vKUyu+jPs8ufTzPuwpVQvGRWEMKj06tOjHWdYNl9nURgeh
76bWjfsoOMY72+orXts+OTs6VkxJGMXa7rWpvm0pLtDztqgOurrWBYewmQ1A13qjX3W9LJJcIOT5
uEZHTui91I8w+9VxyqlEpQWiEQ1Wpc2qKrkLovIpHeoE1ihAEJ6hXHuVMCxOjUw0AyoYFnOwHAzi
PaUdZW/oY3GjhNIh1bA6eIKKHdlJ/GRamaQ0e3nVtcFKDgvyEc22InEjxZZnAwPXsHlrU09mwSiK
O8wOOa4TOQvvtRSSq50zhVusPKVWsPOmUgRbCc1UcaQgj1uXv6XKr2IacQIqIDRSpXS46GMTwX6j
LTn0QkzUUTc1DWUbK04cqC5T7YaTJPproxm086jJyWI2/cxa40ZUR9sP55jqi5UPXpYWMEXHRh9P
4o6ymgM3DCqAos1UcjQ17W5UfzGyyMOg3PnjYJFpZupYFAojqzad1Mlf0qIHNsJqlOAWS0peMtnU
n8CvxtVurptUcpJc0J+5XRVZnOBMaJWWCcVYdARb1rVCbpdWlz3WU1MKK12Mqc2oo0WcdBkHFsEJ
EbAZ7AEWuc1BnNRnUTNL/5u78+qRHFmu8C+iQCaTDhD0UIbVfrrHz74QO47euyR/vT72SNouVt8q
tJ4EAReDvW6ikpkZGebEOe2mC2LTIgqB/VI35/p3aZZUOOXgdGg+Wmn7UVZz/iFzsgQZtETkzBmb
VX3TLFMQahot5AmfhyPensj+Sx/50kX+x9l09/+iN10gEP+6lvIuX7U0lv/5H1dqef9GaCvwI0zJ
esS5vOJ/MlfrHzcKybjpwrblkVn+aW/8Uy/BFVs6E67CWPofb2xhvMKwzHsNjIRxSkfHMS8R7ot4
Ju4cJssT18KpuMvwIugldPbCWDd3npqMR6aItO56GNwBpttCecUm7ZWLqlpZQsusVdTVN5oyq9+V
Fozod2hV8JCIEra7Ou8d/qTynVA6MbxuU1SB9cNtO2b8zRB+ambK3RRlrDRP6Q1QNPqgFcPwWZ9q
lAPjqkwmeFFEIXfSq4iibb3WnzoGv78W82z1ZGguE0otUQiEyXNYTeB5CayvDKOBZoI+TCS4yo36
luee0eyEakwAfJ5TQzFQ143hW5ZmZ/uuM8reF5TVb6zITYJDXtPp2UKhPM83jdkYKO9NrZHuPa4Q
WYWVxanfpnFsfgR/NNyqLo2cjQzNhH9Wiets45BRrIXWAlfntv18NeelAfqA0q5240AeBIx3jMwP
kCvTqYSCfQ7IpptL7cqlHflPnxRKXZISeG3she4LkveTuYfAIEQG3L0bA6+ixNprVg3LSZ6PV3aQ
2U8JDnIXWNSCOxE5D3qrd/bWzmLb3hij417xFxePL27BKwnTcXWOQgijHLTzJJ08CtZwwR6fNng8
wjwaPUbl+tR8MDRb7cp6JFmKVHcj6sD132yPGROHORJ4IgFHrVrF8JIMmZhr7Kl29pnUir8FLk9S
3pXtD4N+xuG8vXU+CJcC3DlY04lHgOIuW/LiNvVVm4JBlKh1hiwt1cLxRpZjgtRXkF1YGg7kaHef
TeFGYNql1kT1/9hUy1CUTbXL3WlT4tLlUOWPeKwuckScmMH90GTnT4HIxaLTcbSieOwgewljZxcy
0LMPo7n2I9qWm/PfDS6A4+VQMhYw0kH1xhQRq1lGZ19+uXRUcoxniDkgKGwHdO+UpTEkHY7mdMOo
aFx/6kWmW98ySbPuUDgi/k1AINDlS+rSDbZF1Fi85ZmE2HsDRECpd2rMIiPedDAKfUsk8c0G2t6U
alxiVyLYkASNQDNGPSyuUqvUfnmJXef3XmhqaH2r2f4iRw0q6bnrOUApTpJxiAJqhHZTNG1ubOfO
6s3t6I5z/i0yJMHSNvLmKafJqkLcnShobfimZmYfRlPDR3RDkyJIB9enh8p1G8inQqsZUcxHGBJg
r8kjM2cqdwjR6gt6c4QsTeu1TGzaAQdsMSUKELDc6nlkTTdpoClrG6a2k11phTWFfmHkZbmF4n3I
H4w5L2B2sfukAFfTUtK67UuIcvk78hSciG50CV3FuEJ4kXrKFNzlVCfjvVUPc/YQjHplf7JzWoRb
F9ZK6zsNqgLdbvq+9SFy27a41eHmB/rQaIB95zLuvypPuD9mRlOfIBWN1byBqSXuHuci1ZLPuQff
55M51f3wEeGGKrly47SM7+e0qIZNmxV5BnytGu0Y9mIm9w1ftsHUX3VzNdR3c6qS9HMYTzJ5X4uu
rtCqaqL4Ye4LTdzOdGSn71YWFPyUzq29dwMdJATT4UKOfCyCf0lVFbu7OZbW9ynNsvtRC6dxEw2V
NWwaLWmrn0GYpcyBJpBj9le06D1zM9tGa1tQ3TWa9knrM8/5lHLjkLqNexflinj20GRtqO59aqO+
lB+G2YjU5yyJwwISY1epw5hnw7w1XG0a3mX1XIRQngZ1FnwlNDPtG3opTbeBvMYo/mIvojC7irrR
MUKa1tYg/hZh72jdoTJUXv8I3cwZ0QclR6YY4npwy46hOWibwIwNsXPotX5g4FZDElIb03CXxnIo
bjMzcKmdQbw2XaWO5kEW6tXOoY1G0z5Usix6CBZ7+I46Ntc9tEPv0urQNBMNRH43neJihm6sbuZe
XFVeWn6bBGdyN/cpsw195xVqx6RsB4FpGwaobae9xRUbp6rbMiIaALbr6Fvus4oS7V5Sgx43duBO
n9wpCO/0QmZQ+5lWTN+VpaJH7rYG0pKjRMIxcSqgno1qkYUOCkrnvWaIaJcLU6UHVUyU3BhYZgi3
iKJp2tiVqYd3pqxV6MP7NkxXkais26SLBfqBae39FUNihigW5NDhThMiQbuijh372s7rCLqEubf1
G0AVJlPLjqZRHKdmey/SwQvfDUyEWx+jSAkNLYReH7ZGqhcP7WA5Ff4IxtVdkwfhRzmw3m3IWFVz
cHln8nRr9ImZz/eTbKpM27WzZ6L3WcBW2zv88szBTo98OxJNc/GgNJh+NrlqYuFdKd4NPJCEspAI
vR9sEYKpN0UN0mTXF1lG+dqN63bHbHaVy0M8FoERXqo7rd4ANFsktTmL5hpPjY3G07FvxoV0xZAG
IzD9hP7uxrXTQD40jVmn+x5uqOqzQqtmvhZ2UcUHXQvFXx3XxLsrynro7uqUjuChLpTOwE4HW9RD
lNTe8On8E7J6ehEkoSbtEmEYvIjQ/a3KTkURoF0AV+cuGgv5zlM64pd9gDTjbGgXnt4VpJ7+JrZM
0D/PDz1B+OqxIpqscAwMzOvNUPgACsA8u+O4k6K0Pk+WF7+vTGSgYleED4Gr6fuSRgWtl6i6Pr/o
5fV9EeItP4QcdUkiQCei37NatFfrrdk5RUz/cnLsK56a8LvEH0JAEOiOd+c2gbQvHIfT00AYsIwB
EcrZCzHL6jRQUZealEiF1uO06wq8a6bKdH9+ZadWCBIp7UjiHIuW3SqSGkD/RNVgTLtyHOQ+rMLk
MHjwGbzZiqA9JMgtlph0aS++jDrqkrgny+OJWnqnPzWtFNej1jo/zltZ1W2lCUsMmHmJNBCHE3vH
VsxWjOCCMspPdeZABg1htlVlhu9ByH14HtOPNBn/2aY3VTL/f+bez0fuX+fe73skgf5+2TZ+/j/8
F36BBISxcyQqgI7CTEsl77/TbwNeeZJu0hMH4CD0hv/AF1xkKBiucLjqlMz+aNz9V+NYGiAKLUNH
CIkj9FwL/Y9/P+p8UP49+vcvG0oLsdaLC41zJZpHiGxhi5Swkq+j+sAsI31KPDg2Kl2GsEHpMZzE
PWwYXxWVLIpxc1KlnV/W2dw86no32+8D102SK49OwPTYGKoyUaE36XLnu9EE3XZF36jjjk6dC30Q
zeWntPTKz1EYuxIwTUaWXYz0XfZlZAf2E3SDcKlrZa7B8msUhdtQBbW0UrUkvWTm+VZP7JHaYC36
99Y86OizCE1/dAmKf3h6p02PNK6SG1EpqCOGVgfjRVvVlgcvrEfQ77K3vho97C8bkXghRbCRdGAJ
0LJ7awwQTSa1ZixqlF2DVG1fAB60YydC8Tm20vdaKAXjHjB7Zb4uBsO+1o1kzqRvtxOfKtO8Gv5J
CqLhdGmE7LW9AW2K5AD+goRy5fVrihOCb+YwmV2GSYP4TtOAqZ8r75YyNEyX573G6pVZzsLSBl2E
VJZ//RH5fZFMBnHYcuQ6ereJBgMr3btQtJT+Qjl+1wWhN0yTcR3dlkU5ZT9mrzU+MqPXfp3GliMw
xa0aL7jLpaT+z3PDL7Jg48D702nlH4DdHTuyNtTmJIQJB9BpotveTmrQ6fTlrImttRD2HJxkjFCI
zchNd4IXH2bp3KGoe/7LPLdVX/4OmHaXATrE1hh2XeDBx7/Dtot+1rKAHhK6ixlsAHFQincpYFEY
pQmgkX8NtIB+J6p/6S0z/eYv3cjqnaE0wcRJWon5bypQrfeZI+/K8JCpIaopbbkUfX4anQnNvuzM
MfowBvMU/LAG1TJQqYtutIo/fvpfXvnjh25ph3DRKdRQgyOkQLnieC3gHqMp7qyKOfTYLf9C28TJ
QdiZPBfnv9pxrLAYomfJNwO2RdEAtbhjQ1Dskl+1JJlQtygqPRrExEAKc5V22yJX8bQdrSULO291
fWmwypWhAkVcBgOJs3rHc3cEUGtHDPoSDIWbKK0m37TLYNckXnN13tbJCoF9gf3iugjiEgrvxysM
Td2jyZAx0h+AiAV7Y6YiuOqmYnBvprqzxG3Xj0p5F47j8fPOh7VhqPOYvMY88djCTP0yiOgCphHy
NrQhSwhnG/Btmz7mlCX6TeEF7WeEMlq/y+2KN+t/XrXHP8f96K3grz26BJiFr4EisLtUmtzVZZwp
X0xAPy3M6vNcbw1rVPe969K7j41S/jhvbblSx9aA2tP0IQGgHoRY1PEinS4Vwzw7zFnMWtpfNU3l
HKhRwNoO5fBj6wh9n9vmfBPxgS8cIQrbJ8ZJ+QEdGg4TAOQfK+NBQCMYgT/OTxvA6RVuwRO3xfuW
1DT9OyNtQS8MUi7POrjW7KCTl4bgKhYOhIw51LQinA02EsI+I9qWcPRPj46iC3c/DWZrb/Wiz8S7
Wmn2yDOZii5RSI7N5fyEZpQqDwEbnD+VMI51vj0aUxSB0Rrr6X3V6TYMW4Gt2U9zQKX8N5jhyoJZ
q7VTtCaH0dHnTzUyl8MvACJz+GmU4+B6m2Ryk/SegpeQD3GhG/VT4eW22oYiLG0UqDPAQrepjroR
dWjAiMF2GiEBe2hDhiz3ylV1M/nhHIu53/ZGEaMMoCHhNlx7MoSIdoM+npd9iubMjDeRCmdD7YDi
g2ROTCi1vwLqirNdONC428i0Cm251Z0+0txrGqFjctuFOgIISxszOdgTzMFX/B2hN/sRVUZwQymW
k+8ZMXNwJ0LZZDuo0DxcR6vbmls+gIpwk/yak+uocVcpSy0YhSG3eNUjTUth3XBEABaLNFaZj7mh
6kn+Lky7GJurusozLd6VZuFNYkFv1xEi8GYwSWbGpmEqrgHGae4vMMxe/0k0Yzr9TtGCcsKNKiOn
+q5ZVQUfcVTUwLVN1Ubd3jOI6n8R2ThMvk1zlPzyvCwrbjQzICbZFHlSiztNFRUYmTic0YgE3arG
fSq7JE3h6miBqAsIPbIvUszGuGlsoGM3AJVz72oMx5wJ0bDqhusIbmkN2DSQmnqjFV7UfoiKeCoe
iV2q33lSud57FK7GyN72lWWkX1sYwyLe9IxC9cZO1aTfExXG4v1UUCu9HdQEd6PZCzgn4JuLwax1
FuHRLi6sUH2CT19dhZ4TpD7jtxS0GiPN6D9UeTJaN0hUNB9jpha8fdmNhasRHYW9PX93aWpDvlCx
ZSXqmG4p08NotGbR3bW1iAzqQkVMrX7njQytTBs3tIw9baDW3KKTMd+ONuRlB9XmaXY9Vrwraps5
gIrd8MYNNcup907iyeQjRYW8/0z1CKTHtm4SPbpWZgs4J5xdI1c+3JcZwygtiopUlDtrNOsvouul
flMO4WDnm8ELbLQMZwVSbdz0EpgbMu9jZ9u7UGo5nDwmJcFrUw2Vtu2qyrZDJhWYknh07Ykvuymr
epbfRRMa8TWbG9FLDQzkOnMQ9+JGpBYBqT5Ccv2XEgyR+FZd1v1DJcqquJsn15jubTryUJrEFIVr
+LTH2rlaugrqbiodIzq4S7Hu3rDcMP7sZHGY9gx755Xb7seR3jfsgWMu1XUV612AZkcTBu2nIO5S
kH9zk2Rq4jEeqa5sXBV40ad2kHF8ZcuWftdNDpgCWcbUSU3GfCEJb8S7ZsrQ3tnoeeeUT6Xrqlbb
Za2Jp9jMgSGzb9M4iu5Lr+UutbFZM/TPudPr/a2j56W61hp4xEFqRt17REql/DFBz51dehCP3TUZ
1EKwCiLDMGBuJU5chWcBeABUhQPw/ZMGfUaRttdtXtY75dQMgIL1uvBAnNqjIEzjBR0HcjNnzYmV
6KY0elADPjWq6KqIyvaqdPRy45o46Xk2L1FhHL+Fy/r+yBtSqObA0V86fgu1wB4GBos8v0pLd8tp
VL6KKPPKLmjv3N41ULwKaMzYZnkhhlvlBM+mGfQ3BRgbG2YhuXoJ+5K4go4WCVoftdFNiqtQsAdl
wa2uR/UX3R6m64yuoLWtmob2QJKPuZ/UCRrIdlkYF1qMJ7ErQaWrE7+CAwJT/QyPfJGhGLRKqHsl
we9oCs2bpDfEteXEl7iUjreX+AoQN+yoKHg4i3TjM63pCyuB1s8JS2zg1O/0ajNWmt4eymVQ68Cc
VgOxZS219EJQt051XABGRJDgO+jUk4et9pj+gapKpwt+011ygcrKokgPjdCZvSNHH4drSKJhhuwa
JvGoZ0/dtRsk+vT1fNR1unSU6QA3Ef4AXAeWeXzSgPnREzWjJfCJAhKyQ6UAHPXbAvXi5r4mPwzz
jVmbZn3hSq2POAi+BZ9Am5ZImixr2fkX31yY4SRELeWVCRoPFo9ITd3BFb3xvsA7RqjIWfhlMQPj
gTgyNq/Or/s4a1iOuS5t8hT6XgsO0TaPzWsitHtpxc4CodEZ2RL1DeDm6IFhKe8SQcortijsQE6+
1HGQCFx940x0s0mJ2wGE5Hp3tIUytACs9BERX7V/67IEq+I4cZZNhkdXXzWjazBOVq35YxRSPXZV
kt2GMODGG93sqguSusvv/idif3YVPLDgaSlagdRbeLVfbuEkYrBWRRge2qRxr1FkgLtBMiwpYPNH
XaHQbUbyNPOCS3jFqotk9yIOThpGfnJsNXRbgl9Taj5DpN1TKcR4bdtTD/pCFx8yzaUbog1Wc+G2
PmfJR4u1/9RxbWbIPEF1/tisWziEIcKLD6WDetUBRdCRwF4gjrcRRm77nh5qQbiFjbWf91lWgd5v
J90Z0f1rEpiy37jPlEaozfObJGkoPuT419CoCVAmIKrqE4OucNUD3vs89DUDl1Mdd2/95M+OioSX
Rg2DMGvp+aSJmCHo2/rgIhTY+PEiiMZg9AhsJWV60snbnz3Q2Utckce+ifPFcAsJKF6Jt4jcbHEh
L1yEHOpSRfAPH8ZU6R8SU0CQVbSgnvu+h5QNDZdLFo998rNFAFPUn3gATZzh6kTrqaGZPeHfIRyN
vWjy8B1ymw7Ed131hUMNZjgp3uddqO5Cwrmn83u69oiLSBQqBUQ1y6YypHC8XFVJPavtoDtMJUln
miERnKIv+zGTYtiMRWugBFc5OxrV6sL+rlj2lnUzXM4LSyhFuYtpuWPTQVhoYTSo4TD04XyIXSY+
PJV7P5p5UEgUyJyx3Y6ZHaOK99nQA+9JbfuQglHZOTFj26Ifhl0fiKq98EqcuE6OEeM1bCUDV7ia
1TkvK0ZUkq4BXVurYesBJj1o7fz3kA+XPOfJ18eSpMaBgit8wHJd7LBi0GRlO0+HLG7EVhVCv5mj
trtOE0v7BiSsvYOKdhENCrv2rU4b0/YihgXTBDnXuvLBoEnRyNmDWlpIYjxrQImcPtvfHt/25/kz
thqEYKcXrUViZ3hxPR1g6GqnpdaqODFG48AXaPc97OEbvWvKQ5G76XWd2VCOCGDFAvG6B+VNxgFp
dnvr6o3+oZon25+zGsJJUW1DErWtlxr5fZ6m0S8gp5e8zvGOEG0vmgcsGXW1pR247oF2OTpDonKT
nRVbpnGDDIGc/9K0TMMBhEH6zqmc9v0CKimtrTeN+oVdWZvHtQJ7gjN1eU5Bk6++VDq6asgca/bH
0hmuC60qnqx6+Ds1ouFABSFjvmX0bhDg7fzze3T8wNErXAyjVCYNDiMt59UbbuWtSm0V6T4Az+Jn
pqVjvoucRlfb3HQqfVNLe/gc0y76dN7usbtd7C4JFf0qj+EKjsbiHF+4W0OkZeg0k+73tJUPFN3F
riiVOGQRo+ZeO2bX/wt77DEXm+SKqt+xvWoyFcUeSulW4LS3zuyO9wtT7KGZk+/MGuoX3Otry0Od
AwQYAnq8nStXghhbk/VurfsI1nrvQE6RtXVRDxcjyThlN5sJyLcvkMYsRU28Oru5nLAXH7TsTA9u
iVn3R6nDd+5BKjFRNtzDRI+MupKXqEuXE/lPiPJnA9k3g3AWsBsx0rE9gGtDqyrBB5UxkvLRNLwf
+U92gz25F2boXjPF0CmMKbxVpvvcZXyxNGQUCZ9FMDM9X0T7dprQhytL5e7TABGRNz0Cf9aFd3QA
Nj6jEFY3sTPGcJJubPjJqCw0rlC5t+um2hRU696f37LTdfEALlePuJaHcN1Iz0fbnsfE0n0xeM4e
9iGgflZQf0rb2nlT9LysCqSzZ+H0DRTvTmKNzrPyKgGB7ad2W+0t2TMWEibuNhrJ9nUrKhF789IL
vuW19ZFRLzvHFoGxOD4ivR1BsekiA+2WMRy+TLOWH8FFmtk1cVF+6WE7daHQuRjgqpemEA5pdeWE
16fMoMTCjx2tr98Z5TMyuuhcpiFU05r1LotEoDZUQd3pI4wiYDIuLPjUmVJBWPrcrHdhZl8t2ErR
GJmH3oBoAxwhKDe1LaoMVBaFgG2VOPYeNEv29q1dMj2cjcnbBS/+8Vd25iwX1ojR2nbi/VICuA55
7W6n2DH2tTlZoJOnS2Otr2yt6ywjUZAS0AxZI034uD1QF2X6cWJ/HfRs9I0J6nMrd9sLsgmvfdMl
UOL40i9x1gwIGnp6Paokpq+bBOOiyPprOi7EiFk6HwbNgyFRq6zdm28m4gKwLaG8xK1YZ7Yx+IEE
3UCT12kCSmiX+bav5/SqzWprf97U6UvBlqEYAH5jaWiuz0xsUsjV7AlFmDxnKDvWzIfRice7QGnR
+0zkl5BIr+wcJ5S4z4FSgJm3VWqZ2+WgjQn2RBmaaD526hElnZ9prbqr8ytbQofjF4IIkMgO4Srk
FE5YnOkdjWnaT7OPKnv3VYcrqNvoWZFceNlPzVB5oGpHJw2FLGfNTeDNqGQ3RWj4rR7Jia4JJaYt
sprml/PLOfUv1FVA1Cy4PC7bumvneppCPVYavp65nAkckc8gRP1TZ0oZtZ6h2VPfGvzEqy8VaE+P
yALVYZKM6fFFCGyVKLoSyeZwVhDk1MrYD+C4/aI2f09VpO6jDB6Z8wt9zRylSTqUsAuj9LpyKAWJ
gxHSEvJHEBQ7bjmSQqPVGBtoDPrrOp6c9sJ1W1tcyutIozBzTn2QUYOV3wy0OihZYUd/zEP5yDN+
9cK5UTagQ/rQ4xtfeKyBLqQyBuoFXNSa+xtc+eCVusc8sTbo1zVB4UHLyyDb5Iz4Fm/8mM/GCHWh
bzPQq7JXH9MiVy2jDmNVL6IDUHkd7H3P8NyAwqdelfaFS3dcVFhKyywOx7wgwigzrync3FinvzvI
bq+MzrouGCN66qHcsnZTnye32Gvvg7kJrgWIz6/8U33Bna3dy2J/mdPg/DhE9uuz2qbETmOidfsu
zBCDHezEn2jwbtKumS+cmhNTCzaWK8FxXEaC1km08oYAAIRZ7cfWnr4NSVZFj1Xdt8mNHVfp4/lL
8Zox+Fd48SiBcRWXI/wiBjWBrJlGLImTqgLqTzct9l5Ji7Tz2urt66LeuNQiLA4nwtXHppQZ9LK2
JSRWiOot4tshRAVaUCKiW4518debF8ZLzeXj8cHamgUyZbYAJBh3L6Sn7pMmIcRQe8muiwr54byp
9VNOVYXn4HkCkPIDpbbjhSVO22fQGEEnGnTdDTO9QKyF3KOZSF40IfIEt8MlVm1jec9evkIYpXJJ
4EuJjeOy9i2xa9Khzsp271Re8aghTwFHs910VzNQ1ZsgNYxbR/SBDwROh53WNKd9DMcL+PVZy59g
s6Dbl5Uwyr35W4ACpnK+yJQAwFudJ+WlXWE4NPNhBkD9XM1etq1lOe1DADpX8BzGflPJMHurWf46
eylxUrDHSyxsQi+PccfgEIN9jAYDl5gA+4EqlA3kHIC24ADtGqoORnfhgT65OovNBWfITpAKrBkU
AshuVJSW415OWfo7NnvPbwkYrstKb996mBdTkvotu05NZ13NMJO+ZJgoHvejtLRNljNonQxZfV1M
TnohLl2HHRwmAjfqt4uCBE5oWfULhxDPcz3Xtg3dNvDxh8Rpqq2uB+Nbr8xihWYhHBnkiOD7Vlay
OYpryxn3QWsGB6Rga1/FTuaTB5CSglC7bTpEp994NhejS8+DOwpEaUEOv1wais69yVAS1HW1YG7W
mutNDWznKarg1DTSken9vi/e6vUWP77g6pZ1kjAu4dfL7xmkyjCSHqO2tHd6KecH/NC0N0Rev319
tHPwCVwCurzrAEdUU1f0LkXdUUzmTwhR4UlLzCLYMlXVfSylrg4BCer381/1lWvwDIiE5HUptJ30
ICM9WsZvx31sDb/NvjTuelAslNnk9PS/sQQ+Und4q1jj8aeUeUGB2zK5cLEeXs02+ju1x9BRTif9
gj9ZB8XcAhb1j6mVP3GCSAtkMY17l9Hnu8Rh/m0zVEG7tVOzAxgWRI/aECJE3pTjhUhnBaMj1Fls
A1IHI0nVnmNzvMwmcWOn6udx33XeCHmiHK+9MIweoa9E1orMaYAoOm5h4IH1A0ZQd/IekfxQ7/S2
aW/hYvksmPGCn2XKK3RmaYWT0+rahS/0ip+g5857x0OOlMB62wOySE9SbtwbXffbKLLp48AkzgU3
sbwWR48cn4LZDgSpQW6CMFgewReXZ0aonvoNO94OTnpT4YV9ZmXMO3eIzL3B4PuFmsNJlLnYQ9yV
kgNJguksi35hD2wVTKbZgL1aInbf0do2exn7VKGMnev2rY/7QA54BPmfVao4nD/gJ4HEs3nS2GdG
PGKEY/O9nNM+iEG01bbK7o3aGPRDa7vq3imb2d24Zda/66zOkhfIgF79zGSYYCiWvtkaujFDzqEG
nRMH6yoDa9Ps3radg/RKnjW7IXUvdQVeOeILeRinjlsMzbO+ul5DC7SRsc1hX9VMWW6i1k5+UfK0
PjIWobrNkDXSnwDj/hyScdhVTRxCJKvL+lc5GWnL4HDFIOMQZN1+0FVcbgBKlzsmOd2/z2/IqW/j
MJAsUoOiFgR+5nhD2nLIKUoPw14MJKbVnFbGnoyxNJgVdc3gQix+ug1LPEETkYqQhTtdPb1cNtOu
wLntzZQ5Y/Ar8zcGNXAyAUKeQ6AZb/anBBU0Kx0cKoH5c4j54rSjBjsz9uoO0M66otkWVFvVr6yb
Z23rskPl2805z3k+NWgTzMPq+e2gk6l7Pen3bRWnh5kO2xc9BG+NwG9ySePm1DtBNU5hgXyRBXLK
jjcOEN3kTjpDmVHUt7/EIE0gw8745fzxOA3CCV1emln5p1aODbPQ87QfwEPtWqeLvhqNntQkN0L8
rs3W0e4NszSANcMU9AWEqLlDbi7bl2lrHnQZFx/quA363fnfdXJsiXNM8h5qKpTFKY0erz4jzYNY
xjJ9I2iZwwX9dFVGqBhPJJz786ZOzizl/YUqilCfJ4vQ6thUWIdzkKaNxZj10D+CLWMKMAf+BTsI
XIATLCQXnsdXDBoQVNGCRf4SaorVJYlgdu4ilIR9t7WKO6g6Laglme1xvci6j5jDVhceupM3gfiN
zhp/UI0z+LLHKySBy7piSoSvAr18J+LQfq+bqfk7lEyjbHLwoRTndNooN2Hv6flVG2uXkqqTaGSx
jn4fPhOlVZ7C459AqOeZWToIPyyi+ltBM/NBp0bwVW87eEeZug930ALZDGuI+sIRPz1KfEv0uJ4n
7rhIq5jLicYeLqVJ+LRWltkmy2v30O3112E+Se/CYTp5/1gnxILeM58kbbHVua1MJ7PkXAl/gGBp
FwNCfs8X/Z1PYbyzGK+7ykbj7XeFzgH+1qOmxGjPeliq9waNjIFva1ljep9OWjvu6qx1mH6bxZQ8
nL8urxwm4KAoyD93UE8K8Mr0NEuOnemTxMYMIk/qFt6TalcaZvXBrMbGh0Ixux8YYNtkuih/nTd/
4hY5KGBSGcWit0HQtro8YTIHc7/MtM52mt8EMP9cz17SXdjGFcyLz0gIwWFlG+kXAWxbOQXUGGDV
LQbpw4AWfKlVgXxCLIOvbQ7hyq7rAy1jAAwK2n02W6qCW0cMf1F9duSFX/LKemHUgXeOhu5S31r9
EAtsQlvRI/NVGlqfa1Bn10PW1hdS5lOXtACO8A6MsBArrN9tu1FuV5CXQf4W/5aCIaON7rGzIMfz
O+h2L0EhX1kVzzXpIvVIotX1NTFTO4QhdJQ+wcKPyEU91NLcS/2b5Sgchd5sHCEBLDg4P5KQldtr
NV6MuWulLycr3JZ1iVJBXrRXnujSw/lTefL9KDQwmbvwbS0QWm9xCy/ikK5oSOyYV/TjEcz2JgyB
CNmFWzwabfkUJOmwO2/vZGnYW4g5QYXzjNAsWtmDlaZz5o6+g4qCTzr4uB3wf2hJJGQJwYXn48Sn
YcxBItt5rq4Cwz42hpSILNskMfxJFNOHGSGSTyjRAU825+iG5IyGPKyf2/MrfMXoUkKGu4n4bmEe
ODaa91rDRAMrBORZ3VWM5N/apWMdcK/23vZaCAEsRmPPGz299kj9oNeyJGqgdOFfOLbaaZUHfzRL
NdImfDQQQ9nK2Gx2sMBDuhstBAv5DAmYIUu/10vrpincS0/lK3u7XImlL0/FHojp8W/QizHUNLti
b6Hf2df6MIB1mGE9iYJLHceTa8hy6dtSLbOWQds1fLTqNRE0zKz4IvDS+1FNIRw3jHKd/6qvbCXB
MteCKqNDR3D19mtwubk2hIR+XUbSj+Ig2aZgSX1Nj+VtaOfylkGOSw3/177ic9MKkDDYlHUiavfO
HDsuO6nY6W2fFdkNOBUUIiamec6v75XLD/TFWZjYcdM8jscbBsGj7rX0IIhVE2RkNVPbGk7S7uKq
ju/gKLnUAn/te/IaEOkCiaUkt/z3L5yNGTBpskDl/KZMxTvRQfGeFUawBx7rbc2gVJveThP//CJf
/Z60Osm3uBc472OjuZjspAYk74+ujvxulzabSGjeXmeK7YKpV74n5RIouRmw1QHerS4hwGUlhiYi
nskgRd9UGSENHU7pfWPkUu5Cy2kuPH+vfFEsYg4oOYniul6V28k81gFR2xiGCr2VZAbiLJwDg4TN
HXTef02uJS5kAa98UI4ltmiu8katr3nk1LPds8u48Czc2oNMfLjwEJ5P8vZwfu9Ogm9oHAn7TXIm
aCVOpDsrXUlowAPdN5nn9FOkY3aFCsudWWXNMsM3+60L+2cQQCF73vJri1yg4tRJyDMp/B+fGtm4
UxH3OeCmOMh3gAq7TStLEizPvVQaf+3ULETAhG5EFkCbjk15vdvZJgRAflKF4JpqBeN8P+TvRNQy
n691l4qcry3NJDNfCuLLvPnqQqQgtMN+wsGEy8GxJyAUgQzyK5AOP9/+EQmT8C28CUvYe7yyRKtT
R08LFhVNhfg5TnlvPxlapBtQy4Xz1/PWTr8jqTDPDw/QgtpYP7wzdONm6uGoq//k7Lx640bCNf2L
CDCHW3aS1IqObd8QjsypWIy//jzUWeyq2b0iPDczA9iYalb8whvIm/eK6aW7mJTxgOpFdqdmtCPf
H+9yHmfZCUqk9kxqN9XFPEqwBMg6FOa+jVTrxsxAN0QoKX633SD68P5QV573eSxg7uxFoGiv1s1v
bs4WPQfy/xYNj8GpLLmxeyfLGh/VQVEfkF5Iwr0lYbA+2kJPU6zBGllkPtKjJe0+imtBePv+L7q8
eBDMJDcFcD/34ZbS0lhfyLpUUmrCKJohmsmLmIY/B9uc8i3SxWG+o5IOiNPp4lRbGfvKQpMT0+Sc
4SsAm+c/fzMZluag9hZ01j5MoTLwhCDTXkT67HhU1hsH6PFKSHd5Db3esDQ5CeosQHjnA2aoLhKC
FN6+bcp0345dfArcrrilNqjuklppHnIjCPw+6MqV+/2yysUZnZ2CAI5xBaImfj505Egjx8gNPGdU
qYFvhSw+7h3DJsnb6sfUGcMxRzLbj63CvlcHQMd1V5WHchr6T6ZTD7vcm/SV3Xg5/5S3qFzOWRea
qcueewf724jtkrAIJ4ojao/tLh1FcYzKcnqsLHeldnltOGBzs5Y5/yDdO58CgHw8c4B19wpdgI+1
jv7AJnG7FO0dHLl2dWZ62cq7c3m0qYPMaSUIU2LpZeWFxXQrDcLm3kijokG7vIRj3UR2ue+wDlwD
ncxGjOf5HggQImednUVxgnzs/AsnBMygKfKiItsktqZbDb7dtPqHAa+/rd10cou6NqT1PMt/cnue
0MxwNvlAN9Uq7XLl2+eg7yz55Mdwo4FKoB9BGXM++W9OF5Z72tBqQqfdkstDJr0Rd79QRmteDZfL
yjjsalLcWZ1tGVyrjd51WUR1Ky7G6FOuOvHRzrT8mAMm9K3M/fn+hXXls179MSHJzuzgJdimSe0i
jEzQpenAHKPkYD26Uak+vz/KlY3D1/AkzNk0nMLFXq1cGVYTxfx9mSXmJzlEmJJ4ad8fW9Tedf/9
wS7vYNpGczFJpXPmMpnnKzXW6UgCHFAfbKLoR6RgsggTKZxuKQdjCME7MSiHWKBfsXIfXvlKqpFc
h7zpMwhz3s9vtojUHDlHa3NKNLVHC9mM2FeatoYwqKif3//IK9uEsWjKkdbOke5iO2JANESDST3L
GqP8LuKy3CYGkgiwQKJd5KTRCjHg6nhzA5hl5PAvX/XGtQe3dWxeWjSnb7LEze4cgpVbt0bfXqfy
s/sP30feTgQ4A62XHEFCWmELOZp7I0/snaeDoi1TfNnSOREbA1uuvSgXlw3vNYebwGVWEqbjeL54
Roq3olvjG4heqSNm30vno4IrJ4CMQDSYnjSO5oM9MfELrpo22jpZ4x3wM+h3aoG7DuDitSvnYj/x
k0C4c+GyqwzANuc/aQJ5KiwQ1/uC9O/Irx53OKTU+8zBlOgfp5uhZgCcDQeWKuny7UJid4ppiuKa
iHrHY1i1wwGTqGgnEbjddfCfV7bTxbXDeGDN5iKlzf2zJGRacRAgFGeYe6kLeIZNTpvbn0ZEPlcu
g4s55BYgRwKWRsmckuGi7JSiUuVUXaofOJr4Wg9mchg9bC25yb++P4UXnwS+jHuHhaJZanF1n6/W
4CoN3l5sAgNey0c2DarwqR6tUDovR+F/TUt8vmBQol0GmMid6IC7G+uglYqRo5mb6HroBwO2ve4/
Tx3XIlk4FF38Bpxli2cyMlMOpXQPAeymX/SX7JugGBHHStX+n7G7DlTVGUPLSNCqlqcvc1DeL43a
PcSpSftIFXKLOJJxHxjymKlKsNLzuJxFclgAZYAkZnGz5a7oUgyFbIFosWmPw46653QMkIK4eX9H
vFaJ38YMUMpnXsPMuqNaBh/ofEt0tgMUuJTltld6pIkNDcsucQvTubW3XlLpYed3LZCzB04IU6pD
7AgO9Ekj4w5ygp2hRpjqHm9I42R+Lwrs1bIUayk/HJpR7DWg+N/r1sr/RFUoPqLh7j7NMrzPVpCa
GfFwNn4GQtseg9TWP/ZDK1U/xOtX20D812O/T0LrVzLIqt1A+1UfBlcdfkS9jv5jTWX4KBNqeVtH
H1OaikL3pjtqWNx/qVlJ3S+cMTB8GwLjS9jr0DY8HQrno1p2srsPKscYdmWW2r89o4FnrEdm9CkQ
Wf8j13FX9juH4sh92JjIHXH51PImsGT4WDZdL/dt7ijd3rbqeNoCY8vLvYNcRe2HqZo4O7vXQ+3Z
RUn3d9+WeXGgw+vuAlRsEM6yhqn/bYQwKvG64jQCTzTivt2MArMIcyMyDNG2mYlfZ3XXFj2qAolN
Mxo1q7a3o4NmJUiT+dINRYBZi5e2+RPGhGG0C0VoBX8Mc2iTHYEH2paxGhv5rawGXP3cKK+1ZhOb
iqiZQrOlekA4ihFwbvRe7vn4TEeBsveaKBluy0IOw5+8qq2a8pvhdVxH7Th+7QLHSCcf9WDhHRra
8+Z2ZUey4c42JPUNThogFwtW9GWboRCTVkVoascYPB+SysTQAOhI5kehicsBvQk/xHYXVmxR7oR0
g5Xxl1EEMTQB4Ky0AMuCqH6+rd9ESN3UlBhcaMkuwAPoTjrNj6Bri73tKvXe0Uv5aeVzl+OR/HNz
8ajNVHjajIsoydKDCFink9yFmJcH+97TcTXHaklHs7SgUbidsILub0290q1bp6lduUOwSz8Ok9p6
B2ewdOvgmEk87dFeVwOkS4Xq+nltopoUNrGbfi+byIl8MNGD+oCTWxp8hLcGe8pAf7R+HIdQvaO3
atQ+Ylr8U+EsvOSE4d1XGSLJv9PrXpdbG1vFxsdABVtw0dgSVbC814KnvCvLZot6Z5H6vRMSCdHG
KMS3BjiSg16DEtGThYv3qdLh8T+lwNnvNaWqMbLmSvmpdjESyKJOkuIRCzjNOPQSt+QbPdHTv5qZ
pOitqzUpls+tkXjPvaNXH5qkC7+xUrm90RDue0i0Ju4eHEuZdn1fy/hjj3yXeuS3DvHPFMN380uY
KOF0L3FoMw6BUTslOgu5A+KySGEfIyoA/nzQmqZ/jgd0YQ+j4pUZJPPBePBKbYx/G5NXHMhngZ2k
dGEQx7doiCl+0tKOjja2BZeSek0isBFPcYfWTzUmKUN108dRVN24aNrGSIgmoQZcC1kz6ce9PVl3
Ormpsu3QrQ+fDczkh48oDWq/JWGddqRopoXo4lQezVFXz/Jd4CEVuDEFKmWn93ciqdvi6M3yLSRZ
lAXQ6aXSv9j6TRT3OldeeYeyklY3m5pajrOHS8yBj5SyDDE359iLPbIb9qdsCIa/Xsi18FwVAU97
WoIU9huhAy2TlHfamwn17p+qW0SPYclDvss7E4U9Q9MrcxdzIELDR3UI0i6qhKM+u73qxRN7HFOR
IlfRgK3GSZOsl1qWzx2GI9ULOGsl31tuHpQ7VcWjfVPUhYH/e9ijtHbfCUdLfTmqaKFs1KgAxllC
Mk0flDyJ412BbUKHwCtieu5XjG/M6ZutTK51wuG9/Ok2Ed6RLXpbza0bY4+M1qBqoE7HfaBnj96I
VuKfeMRwhovIbpLxUdpZqd2Nbdru8mLSk70XZZ4QTJNhxBsHYGDznd4eXs1ZFSD5FlWevEumyKrw
Cg+tEaOOAJH+bTx15eRrURIG+4Q64CNi616DfCLK799sO+9szDkAB93GLX5v+yTkdD8EWViBemMz
SjxYjOQuaITS8n7mVjO+IIDmtb6uDpOzt2I4I6lFJeZF9H1xM3rRkG4A07Xq7VigZnZUCPFfFCvH
dch3xdA3PJW6GJVNJByZfE6xajlNWAC0CKli2BqiMKPUkdjmGGaqW9XAmXobZFVqbZ3StZQNnY2o
xAVN563zC2BVCKm7xphPgDa6Co9TOypj9UktUH765UyGMt1g41vmOxmJFjtqwJ5J9kLgYn0Zanza
P1F5nrZKoSXunZW44S+RZdqHqg077ZbpVzHEQPXyJDk/4Q2KTyxyAvK6VvAAmvSDoSaJ4/d2CfEe
lSnjBIA+thDYbeMtT6dRY1mCkN+PIoZu9tQgvDL+qLzGYJk0fcgehzTKYh+6yvApbF0n2egqTvTA
iWnMyi4rbsIS4ajt2FdIS+EyG1mQt9HMwl8YUd3sc6GMwXdTqaTxFEttYsGTXo32sK9zjF2VUf/k
IAMW3zcIr1E3qroy/hQYTZ7ohz5zYufWE+z+1hexNES9pf6T5jgn9MX4Cf1L64/JH4IOMScgrz6G
GTy4Pv5wsjkUIc/cTVjjJ2nvRlM05ibB0jP54Uz0b772QWAqBOc2yg/HCEcM8y6aItfBbyU17oXi
YFk5VtB+HyKMNYzjFCi5hsNyUnW0pZEihRjjDt5OL3Gw+U0DrfOO/L8sgtXAaKud6mDH0dr4nFbb
MI4GY9dhejttSjgUnm+kTVN977TayHZNY+u/1IBOwK+uquJmG+WTDF+U1hBfTK2Gn1LYgzEexl43
y41XRfGxbYd0fBBwpwYKULwuu0xqyi01DYXgD1uZtPXb2sMb2R/RQd2rM41hoAKfRydIHFn5kPR5
+7ku0Pj+SwxmFMiNBWV1h/Jbj/duomq/QzVK1kQFLp58cLFctPS/wflQrlzk8YnZ6p1SN+qdkg5Z
dtCmYJwwZqY3h7Wq1WjaRra4snxcu9+X1zvDUhshpEEgHff4Re0nHAEZRENl3aWEi8WLKyZE1TcU
RsQvQ48i+9ESHWZdaQzoYKe0Ih8OVZRzm5n4U0/P3oAYmu+m/fTXGsfJ2jRlgW+IH1gogR4mJWh+
9n3Tpb0v+151/LjQ3HsTRzJ9m3dt26UrxeXXdvrbSHEm+M8tcFDnc+a8hEObZGTpQIMdq+smhL9p
lG12i4qbJ7bItWPHmpRo6Wd4cX82C6vOd3XuVM6za44GmcBA9+NeKTCDm1MbHI78kg508IEkK4Hf
FYa6gdJhkRs7dF9K7WuTygS/q0qzPhZman51LalJX4vRGb21qzZ3V9Dlr0CI88+b2VHU6WfixiUF
xpPAVIPQ6O4wYhyqfVao6kNrk0lXUhRPyYjj7U6amHz6Xjjgnolw4DcxFqWxHRGvvVPc8ZtJb+cP
eLgMTGk+dp/NtvvtBr2+RjO9CByoygBB1OFB82pT2DyPmU06rsJpxv6ut8ex6v2hapLSD5OKZjRm
2nHSbNw4UR8dtR/K/QyC+1dBF3qUiLfPnW1gNFQE5iP3Jmo324g+aIDBjaTm+ZkmltzVwNARVE14
coYwJ3Z9/zhp8yk9Xx8V6D9yFs7c6r6oPfCpsnKVwr4D6JGowC+qsty6HcnF0amMxH0EoI12bhfG
7p2iUwoZfTFiFY9jjpMGum+0wnNe0q7BYCVtsqz7lCS2m4BWtRCyG/o21jdEsNmjzX9VjzikwmB5
/xuWZWh4XVh7U+5+LXlfqA20WeikljG4d2Hj9rcVAdGTzZfei3pw/rSiV/AhTYu1QsrlqBRhqQkb
4MzZMctz6xltHegt5d8qcxLrIBLh9Tdl73Tuc5iNWfQp9Qzp3rsaEtBrMe68E88Wja4Xuq1AWQhz
EUJZ7JMiNRRqQ1V+bFIVB5neRYFYQk4KX2Laos9KXfeVn9SG2fgaqvj6U5QiRLk3wzFAEk0gjnvD
4sWPY5J0ovDHGjfGw5Dr2WkIdVggRlJBPSC/Kf42fKOBimpQeSu8xoud9wpnpm8J1/AVZn2+2cMG
Qy5dLbBbtFtEJOPwR2/J8Q9vifXMWxjuRi1qn1CxtP6M1hSslPdetYPO5xBRFVA5ZAu8J8ghng+v
d3FVoLSdHrvJqLVt5IX9fSZrm2oNoUe+HeIUFezBiMz6o0O5tOblt5pnJNatARu0NHe+GaFVhjvd
IcANNt2UB/lPN2/jh9HBwXCfTqScm3IonWbwI8Bpyi7jjhZ4YLauLp97QOv3SEBiiTeYmCFAZ6kg
S2I3VZm/TUvBcBhcGVI2odRsuUNcPQqPdKw8/diOeu/6Y5NWyrdKkiont6bR2+6GkpWnRr6lSRjB
ahQ06uH9s3YBBKBsOON7DSq9AH351/m0Ff3kURhTk2NvhxjIGd4o77Rm6h+poJcH6gDJ0aM37qta
+LsaXO0OVpH88f6PWO4cHkmUKAA+UMoE5bQs13tlFYeB3XbHQtAJus0CYhGfM65hadJ11DYNI7HV
ramJ3tgrVqnGRzMu1TV7xys/g474zNfjInCBIZxPxTBNveZmkTymGFcbu952hk2LkP2wsfQI+97I
jeXOClPloRvyzB+7rFzZxK9llbebmJkA5YlNFA/XDHpcrIbwIkpycVQfMcEI3cMsyoCpX+eiJjrJ
FhOQOBgw5yPFEj/NWro6DgBm+ZjKoRWTj162c1dnIWoUVSeVZt+KuBNbodV2Kn2p6qO8cTsMSvcQ
jpv7clKL4UfAGnt3XV+6x8IM0B5SnKy6a7xQIM3virqy9xbWH4cAD4Ji9/7CL3sMfC5d+PlDeVxn
9aXzGe813ZhCxSmPimv/GlRX6bZJlH6NalmZKy3Gi574PBb1AwAGrC99v8VYSSJdfFaj8tj1yq8B
5pmJP3aOB09Xj/GhaqmN+rEwnHIvCpl/7oMowrwwb79RketuAcWtnr1lwM1Fr9JdYeu/ChssZTdG
Cpq9GBNxVIC+xhspO8wu8cyTG9WihLnRG9wOV97WV/L8+Q6bdaeIStjfXB7LcJvrxFaHWrZHJO1c
siIrq4ybrtSb7qZPJbqaZlnnXXxs8JRTPo6wBqunGreLbTpmMjtNEQWqk0eh4ymOPCXcFV4mjmR2
ukNpVGjtbxTj+2Hv2FMWHBKq9xJPx9CJt0WaJva3Dr8T3iyjiHvrEYpL2r9A++LRJa+VJ8UsYyXZ
16gMlZuu46qmcGMO7iMkojpc2XwXhSXmH6AVSs/glWYc52JHVH2gmEXYlUfDNuTjGFlqCO6kqbIb
jQ6lixZYiiuksJp6whRJVr9gdwzuXkuSfoRUxya9gxyhbmMAHzHSWXb0BbPdcrwZJk1JttWoG7ed
FbSr2Oy59bZYQ0gnpBkzz4XW3CJlkgUAgKgvxdFx2MFPTcnL/hBHVIc1DfndY51q1qM6CSs4KHpm
RU9KZ6bNpjXsFNl0LHucr++f4yuHC0wL1WJgPHSeL+iAulBHNwUNwdVpVMfB7sBQtvhMaFr51NZu
9Nz3XvBMjK/fCsuqE19F2ayaoazD11AAmlzZ5leOFvIK7ow5maHIS4jPEOVB37eZcWwoJFPvmeze
d7RiOpg1/f5JpQ29MuLFQwrccsbN0ivldpkFHM/vsrLtMi1QVHk0etxkN33lFMPGkHmsblnMvCp8
YfZ680FL+Es7t6TMii28O2Nu0sywVlbkcgL4fH4EmgywhC5+Te+YQahWtjhajWPHt9lEE2yrhmZn
/3TCPq62DR4jyu3722DxgKIRAumYlGdukDD3S9kup8HnAdHp4GtLhpL/NPGZPellH9zUY616D8ko
k/xDRCHQftYSvfc2+LOsSTQswvjX38B+AXCBTQ8FhcWhLrj6OmDhytcYflS0pYqCg2Fdh3r3u0/B
9m7SAoF3wO+hqNYulEUY/79jA7glmYOmBJrwfAtwyyc6UrXhKRmgGbstmgJg7KBT0sDybhwrdf7W
iLk9NmiCH9RCRslusoWy8jOuzsCbX7FIJjq6BU3XOMFXKpfUyTKjGvCLi41JvNhxPPzpJ5p4mzwR
3K7vr//8fW/upf/9ftjO5DGwUi9kbLIgb03arMpXGp+5TpncNF6aSsPAKEZV5fD+YIvs/nUwYGXk
Gy7gY2Km88lGAletIcZEpy4WQv2g6oWu+INGOXzLbRce8R5y0z809fpDURWNvjL84oD97/CA8udk
FTncpSSRM2EnWYo6PAUCW2cP+5enqSjqb6lXiI9JRga+0gG8driQWKNM9gohXJJzDeyRQ4R3w5OI
8b/mDvPcXY1ZjrGViquYh8lUHJRNE3dMNrJ0KvyKsYGuV/r/15bYgeNDzEbKCvTtfNanumq1cqrC
k1PUwU1veMHWGBtrW9vFvylds424TSia8KbM8AZwsudDKVbG+JMVnrShT78IXTGjne4Ntq/Jzhn/
w9albUSnicoJWNTF7W1o40D3MFK+kjsODwrPSrav8LvgdddiS1+J86/NItDTORhl415AIqXm9VPj
1gGRrtCULTok0YiWeRNOu4Y97ezfPyrX9ipyGgCi5tv5onmsNxKOw5gqXyk3CtqherpNq8p9HqMe
Vdxg/Ef41evK8eaovAZEBeyV85WL1TrMSH6VrybCXT5EsgyFjS4sPnlmlGkrgf2Vc+Ei004SS+qE
T+TiujOFPqoKJa+vTpNHG74TsIWoy9t2qm6asfM+Fcas/JHiz43oxtCtcZCurCWhGBcRaBWoiEvC
I9YcWuA6TXiS2pjcNO0oj+2cLdZmHawGGYvIb55ZBptrRCSKQFwXZwKJZoceZqvwwpaieHRInn4j
9oYRJn+/3uV9IuINbgw0mtppUstN7Xp5tivod3TbuqnAk/zz1po1s4DoALiDWjqvzpsKJ7pZOQUe
ja1Vaf2B3jrdijwqHb8aZHtH/Ro76PdHvLberDXV1DncvJjvPI0V0URWfsIE4G/o5PADAmBRxqbh
7rtxJiV+Cpwgg8NjuDfCWBv+2nIz+7T4WAQQnYsiQajnppZhEX7Ssd+E59xPz1M0mT8KLv7f73/p
1aFmMC541TlBWSy27YRtY3giObUxCkYbFb+ywg9lSy1wwBhhBVh45T0F2kX0Sl5BALd80Ex9ANCE
mfcpm2hufSgrK1ef7cSu+s9AHB1vM3ldl/8CK9QchBV65sv7X3vlkqIUMANOQH2herl4WaomCIIQ
cctTRRuZBp41RX/NMTc/OUZjdXu8+qI1c4urEwxneIYFzqzPxVpSA2KBUyU5mQVoto09YMxFxNZl
01MAmXelPnptNPBDVJlJNQkQF6MFchDGENfpqW6GIC82A3IbzlOeu7n+M+5789/fGKrYdD/gsIM/
VRe7J2vzCmlrJzmVptEVfs8tWWwlxIMbYCbgyN5fvesf9/9GW9zC+MAEpRbGyYmMJ51exhr9zmNc
etZvV0bj7t8Hmy2bVbh0zOby0yxgRWan5PGpoI4tP2Dpg0r41IJLetGlF1gr33btZABMneUsuHMu
9O3ymZg0ijE+6YrR5b5VjSAOC+wI/dwI7QTIjuuVBmJeXfNbzZpe/oeTAZJ5BuaDu4RCeH7HVv0o
y7BycC5shPOjcUbnoCV9uiuVxnjBy1JZe2auLSbNKnvWgwXLs5Szlubc26nd9NRrgsqPlyq57dOL
7fpNrtbOGiv66nB48gKAQDOLJ/T8+zpwdWABh+yEBW8fUfHRpnTTqE6+kW6/RnCdJ2uRo0AIhvoz
6+YgnrGITcZANoXMkuzktb1bH1U0JY0jHeL/4wX///UYvnKdUW2cm9qIIbB4+vlHAeQLO1Eb+SnI
BzvbI8tq4XEaU/Db40Y1TXelk5lrLParg9K8ptJJYQjB1PNBewMubdfK9NQOQeH6yWBGgGBbgDNb
WQJD3muTKNZ4N1eWj94V7QOdJiv0z8X2DOHyWXqtpifFEtGMF+ohVwly7qBC6QWw0xpN5epX8lbN
RF6i2ddi1JuYY9QF3qgQ505WPfbfvGK4GWmLV5uq1miwBkkv15K9+e1ZbhrIybC9WVGYgou3SZMh
sKq4S0+IaRcfzInbdjMgetZurJpb9sGDuKgdVLV18n9/lT2kUIFH8CbSq1lM7jTYYEmDKjuVtAfr
vVXJceekoP4fsmlK6000UHukWVIFqrsRSt65X/75rqWeQxd9Vn9XEds831JZ3aOcjzTBCa3C8rfb
ecqD3Rk2OpR9PRz+fSwK4iQMcwRCF+R8LE8JEhkHojjVYW3dx1pRfCY1ggiZqGstp2vXwCz3gJcN
bVfCyfOhFFMSirRTcSqCEKvefJROuGscQqv/8Ekm1zYX+Cvt/HwcuDh6b0qnOIWRa/1sW+HOTLxi
WyZF/x/uUY79vFPIhBhwsVcAvYH40L38hJpWdpOYU/lc2KSfPjtsrVd27dDToyc+gjwMi3Uxf2Gb
98irmtmpTi34uGnaN4dZN8c+aCIqPr0/ideOH6rP0FZn4e4LL+oJjWmvBJx4SrsE3WFFBfCjhtlT
2hem47cgwoVpDLfvD3r1C1FDR7OSeB/T+/OVE04KWDNj4wtaRXSSs/b3CBRp3FpSsdTt+4Ndu9Jm
LxcoFbPh9lJYBuubIdNUdn6CPIdzEIWRj1iKi67YqBNsh51XqG27f3/Qa19Iko6iPdQR+p6LNfRw
k1Zi+NUnVxVl7A9emfolwNJjFTprtKWrYxFMAMWBKMaBO59Nyn82mKiA1pEF1HNju2WyKy2MUhXN
iP5DUoo3PEQpPg09u+Xhjk1swuzMLk5G21j53oDPkaNZI8ROy0Xk3pETJyvn/NoCvh1ysVvcJBir
KuyLU94odnsfZ0b3XY8ygS1grbYfesQSd++v3tUR2SqAsYAZXUSlSS07HKhkebLViBZH5A2PgRJr
id+VhX0LVaD4+B8GJFEibiLhR0DvfAmxGpkqzcvLE7j9/NCznL5tx+qmzVGq5XlaU/+5+oFvxlts
md4CHoURXHnqa549vpBFpPRo/iH2Ln5kWuWu1DavvQmU7ak2zjcbOhPnHwgGv23CRpQnjJsFGh32
gKtbU7prRq/XzgIRAv0JQBco084f/iZ+qYbWa0MKOCdAxfW3TDOUmybMyxc5eitovWtfNKs7EEBY
xKDLkSbp8tIWXXkysi7RwaEW0Y86i1ZDwGtLRZWC8Gg2vyJIOv+iIiySJOb+OEHzDF8wHAk+JlPT
3mjd8KGohbESFK0Nt1io3lJqyzGS8iRcuEn7Li88H6dlBXiPpofV1gb1t3Larq4ZF+WcNSBZudQ7
JW72plY3ixPNShVqV+Ig+xfkov5oAYx3V56Dq+sGKoAGL0QZZNXP5zNSijoN6fCe2sBynhOljYWf
1pW18sRdSWwJzQku6Q9ykyzzPHSC06AZreLUVqMdHF09UttDVtn1oSJzuZdW1wQbEcBqfyim6t88
pl/r+2ejz5Pw5hioTjOHKy6hESJOL2GZhs0+h1TlATr2BnULmHqtc35tXucJ1UAZzc3BxRVWCDtT
80QrTgNGI/1BV7S+3hcdsOD3r8rr47xStqhPXLD2a5lT0CdVOOUaNom/ML3rq2eP8s+acPe1k4BC
J2EfaRDUicUdmTgD1qhxy0mo41w5gIu+M8GyZlnhPKKeEawBdq6Ph3w33WUbtab5z9+smahA2pMF
licTTBjKuH1QbkHRTzcCSIm9iSDibN+fyqt7FFj4bMXN5byUSoHJnVY1AoYnRenFnVtOzQZ5FuPv
RFvwwGltXqo2yW4HnZfv/ZGvRZ1I6P3fkRfZiJBFb/RZWp2mJnF3ytCPN5nSzKjYIkLxWJRfvSpQ
Vj736qA2BO/ZeZbYczFoiYZyGGVNeYI6LMBiicD1K8iWELrosqlc4+3G7c21J+nqhn114OP941GY
f9abda3SvqJTHnLhgPgqD0qbOu5uakx18x/m9M0482q/GcebVCoSiU3Q0tc7u+7iX/rE/eSPJk35
XYx12UMaSrmiBH/t8sZwiPfJJvx0lnsoNse2Uqc5f5hyZTgkQ4uEVG2gT34fq4k1rlyrV4dDTfC1
ck/KsjiUZA1NOwgvPZmz2d7ProE0/aC2VmV3/twtTr69P6nXFg+ZRHxRIW6oF8hXaQ68vZEsTm4m
KNRpWkZAWAvPng7vD3Tt9L86s9CZZZylYagN36UcEpI+Jy3jn7JEcuumhKNY7Cu3asKdsIz25j8M
OWd+FHvhGyxFXVDtNdTRk/mphJQUPXlWZeR/u1KTzV0oO7ffZBaqlCvxxVIkaW6zzV1nsBigUk3u
1fNtSg+9dlQsGr9CsA6tH80U6eWeaCrX/mgmnLhtbmYZjrAdPldPWZ8hcrjRhDSsjLZfH7W+Uw6O
OIga8uL9SLD3+f1ZubbDXr0UZrQoKdziGm6kHbZ1E7DDqnD6WIze1Pljko0IOXvex/fHunYj0RdC
m4tVoF6y2M1kv7KIDSU7tWU5iq0KbbT/qEszCXyVSjxk1OS76065vTLutV2NMjhhJR94CbCIJEXh
GqrbqRNt5n3B8UAq8UZTBzGsjHRtW88hEBIzs8jossRVDAJh/mrMT43blsFWj4PxrxZn6lGmQfEd
5tO4co6ufRo14dnJCo76RcHbyUonl2PMplZyObxEchLZQZRu8Y8ucq/7eD48KIbQLqEdf76PecHQ
eSrISiUQM2wHNBG3N6464n3RRCOQ8/e3ytWJRF+MowpKBTzc+XB51cVlB/f0NLP0DzGQwaML+NP1
Y8w3nE0SDUPwX6ZypubPRRqH7uX5kCIFWKbqSnGCgskNNJUB3RCzzdbEtq9+mgPfiYYTe3JZW0tz
DEIglfJwKTKm/dNGdbZBCinuNzqqTPY2ATS8RuaZr5ll2XmeTDowLrSyZTk/T40yHXuDcNVJkexS
kwJemz01W6yhEdHq6P/dA7cLbvIkrZ6pq1Y/31/Qa2efNIRiLMkqmepiQS1n4HanY3BS47SI/UCq
WrVPExl+rxHhUHy1setkq8SO/eX9ga9NNwYEfDiKVPCYlhfwmPBMkvyf3BKlYYJ13fTtTnr2lmZw
87kBwTatBAlXv5WAC5FcVMrAypzvJLWqjM6RSn6ShdMn+xSmm3enKFUrfihwowWcYxmU9PyyNl0L
cq+PzU0wY9m4ERbzXGeV1Wsl+cIEC+lbaCW5c/SAToDOcbPi2+BGjeF3Bki6FfGmaw8JTQV6/tDU
uCbmH/YmHlPtsbFRyafinvQ93NkohXDr2lx8H7xpTKK1EvVr6e1iSwOVIStiQzlLJfKqQQLITRPq
7qLXvlhDdAsolqq72g7hfeSI9Ds87uguUR3xRU+L8J6HKf+otaP18v4Ou5xy+CZUz5h0Ov88MOdf
rsXweCZAgycYoghDGYpzdGWeRH4tkgCKP5gSVAO8oXl+f9zLnc24lCZfnxu4Jsb5uB3oi7hD3fZk
OF110DMzSHYcXMjyWdxO81JX6e37Qy6hyTwD85ggk2kM8pouA1J1GpROwy+RTFumDgoyU3ajUxTt
P3uKAZOW1pKNlWnsNdl+DNLfGHXD//D1ZKi0ldDq8krjp8zEhxnFSF9pkQA4jpSq1TrxKanJbKa4
GP5UfTzFd/9D2rk0R60E2/oXKUJvlaZSv2y3MbYBN0wUwGbr/S49f/395H1PHFrucAccBgxgUC2p
Kitz5cq18lq0yjYY7VHuFQRlqBCUXPiWTE1nf+V9LCnL+SbkRyBrwuQxKDG4+/k3iIEGCiunoe8k
ZLBIm5fyZ2FgfF+ht7F14ji7n5oI0hqbeDrF9sA/ZmGebKhS2jm8cmu+zQZwBkXdHaY6ldcb1nCl
z7IpmzE6zaOwGYk1Ky3fgeUl16hLFxda7I6Xtimw4CqolpMKb0kLo1MdKVguDWUaD0iiZc01Xs2V
hdbXRqM3Nhz/moUMtz7EgBTJ1imtuLryIS+dJVg76C2Ab1KSLP//W/QSjaqmqRjjE46utfBAulR1
b86KM+xqBluKD2mm1mL3/u5ZNsd683AlAd0iOf7WaKmmVct8th6fwnJArRSV+PGHq2Xhh7EsxmwP
qyIaPWOY+30xMXd1ZbNcCKBLy2YR4FoERZnZO39mPbY6zUCc4yT7rvziGNFw7CMZWrsxpI7xMsRC
THRNEnveJqC1pqeN/WAXngiE9quoVFlv3n8fb68QfhAZEQot4OZUhuc/SJpqEqA9kpwSNCW+ZIyd
0GuR6KjaOefo/bUubSymqRmTBWQipK3u6KittFabk/QkBxmM90xu6sXN3DSjew38ubwSkxzMSS38
jdVKxOgglVHLU4WmPW0qmLPy3wxXhGtdlUuvj1wZ/A5qAX+vYlGS6W3tKCnkHrRc1DEqvyq9/DnN
k/M3cQY7Qlr4y0EACTn/UFmg0H/rLGgTjj5kWyNyGYJx6Au0V5hnl2I8Mzc2RwQ2D/Kl5wvlNjz4
wuFYIjHkTE9uOWTxd5Sj4sTDvreKP6Qi6gNPH9S62/eKDB/kYAe2//5euXTB//4rVhe8avSqDmUC
9RXZqodeZGLa5yTOGzk05i3qS/odzIqu/4tll+DAlCHF6xvCRkIT1+qqKDk50VCkmzAMzZsCzY1P
8Kya1ps7K1COqtHOypW4dGkjLT49UI30RQFplVjE3RCVVq0npxh+PDonAfmL7gyT7VsjmcHfrAaO
vmgMcPjXGasbTbaVDGjb9HmWbetpdJ/duMKWuB3j5/c/5KXtRHSHs7Xw8+kvnW+nsi9q06rS5DTa
UQDBWx8r6WGxgc9c2IaW7reOAQm3SlPEcMKmc3xVi0zx9P6vuPR6F3lwChJKEnj757+i0bpu7s0i
OonACunKj7FWPZZooDme0ZeGc6UaWa6u9S2zSM1Bqqb6Qa77fDndDiI5ZFyhFUDPr95Svwydrtwn
sbQ/w+lOrix3+en+d7klHP52k4a1OWlzjgDNiHNAsx1rCL+P1TxDr6C4ja/dYpfO5iuktLDGl5zn
fLm8lULHeTE82Z1ZZkc8X4M2BTRTZYzwgqt8c4J6sLaR0tjVX2zcBaKA0MH98QY64xqcRsaioOtb
9vC0GN/XnqtU2UYUqviLXJ8WHoRm2q/cWauPKKcB7m3DWlGtDb4INeuurjrVg6YfbSJndP64gb2M
W6AjQSnHVOs6N1DMeELwVglPs2kWI1JFduhulLkLrwT4S7uF5B04HWCC+2QV4J1BwrdXuuTUyjp+
SJomX0AXJc1rX+p6p195rEtnAegFZiEMXAhbq6Pn5j0KXwxpn0b6T/jzzab1HTsUAz/fIfky40V/
7e64+ICvhEYUCZAWWR0HIwUMtSGJnIo87HdZH7mVryAk9y+QTCA3fx5ZFjrq0lXjwlwPslVBFJYO
FP9TpBtNvrUntZw8PVYy6ZVjIa8kkBdfJhQqrBboY79ha9qtJYMmdqLTQIviPhZtda/B2NzAwkms
RZmTXPH957u04qKbifo1VnWArOeHXWM6Z8IzOzo5ZV08WLP812qC9BH9cvyGhz668jqvLLe+mRrb
VroyNqNTaZWIoc0jZZwdplvq4/jfGTTh19883jILt6hnvGlQdqOmzBgd8flSx/4HIty9NdkaAoDo
i+HYbPV/EappD4IakyzC3FoFldoO4hoZROYe7UKb/Eqpp0+oQAXunkzfuHn/4S4VOxwBi4SR3hLY
zPm3W+T+hgHE4pRptbrVwfwOFTT7OztSXQXpvLa8MfF88uZaV76/v/Sl7wj4ySDxq77+OpiVg5up
Ta+kp0kaXzPMBxPPDtv0ztRG/V6Gavby/nqX7iSwTl4sEQasdbVNMTnBg1QZGc9w7PoX0KosNnmZ
FtveLo0D6ax7cNGBm7fvL3sp1AB58QfGJhOBq8/ZOjmTbU4HkbIb9ZtxAIjyG5shpgLNnvzK2bi4
GGUGYC5KJ2/kRaRTxi3ScRkstb49MQHNCbGcvts2jtmNu794MrioVAKQZqAQn++dTI0LmVhZdkpD
RiVa6eaPQsloGLVW9DcJxSvlD8oM7P61PC7WFfncN1p6GpWung+OSOfvdhUVH2P0aRHeRMbO01GD
vTbxfHGTmsyEUAETv9f46Tg6DjLijGbIpG6+mqUQH0hk5/0cG4N+yAHWnSv75VWQ57fMEPCMIo5o
umgRc/rXDl16kob1YFTyrkBO1rgPgzaYvLln/R0nMw4+VqmptB4tvTz3g2y2f1bD0A1HHDeiD64y
Ixpb0LGMdp2VZOqtOrqZsiebaEuvjPJpuKsgi31LdAwvt/GkKLtgSo3iypW+hjFenwKWAx2wRTXh
zWxbmmTlrCtC3vVQLNpP0q21hyQDXvPGOBaJlwYJoOCIUcNDU0CYfjTkoHee5uhJ9AWVpuJKSrNs
xrO3yjQfgih0AJd+EVMM55vVDBU3qssxPaa82yZFZ2dOZ19NtdaATiYRW/NgxZZfdO7HYTNMSG54
iTLnxhVA/u3nBRZlKy1wPFIs6Bic/5DWgmg2WnZyTAJzrDu/KId2WO4y3fWL3kkRB5+cRpqHuIW7
4hVtbzubudDkcTLDTt4NopFWtMH5JAo0H0MdoWaMgLhao/mlkavilxmHIxq4YVAenaqZMsQdwxJK
btBPzT/vh4BVTMWu+pWBy6UI4xeGwuqtRsg6DzIM9KNLa7V9UUstvtErRGE2CRIhUFmiakIfYW5m
WXx+f+lXs5KzL8rai3kkrAjOCz/g/EWqvYtie9ead4g9m2PhF9MoGKKMYsSmPOQphvxTAhwR8VsQ
4bU8o02zPvazYGja1qtT2noUkkmAuwLt9hMiSsjDtH0orF1sRIzd92DTd3mnjuJJRxnbV3MJNd0b
tCxX7mSAFoBOP/lJkQicb9Lclc1RCWI1K71An3JcxJvUeB7jpW0YwWGvfc0tjAc5CkxWsi6ZwiOh
GspThLjyFuH1UPpGrxnp1sHz1CaEd1OxyzMx3iMiX5R7mfZ1uMP1pxo/68iZfpFgWDj0IpD9U6HX
4RzL1ow0P4HS+lPEORqBed70/+TBhBQLbeTW9hw2Zr4vScLHve0o1V1WWmjjy1w3922KNtEB1eJM
3zhBUuQoFieYGx8r+JZIBbVQi3Z2Zk3unRKWSr0faofJgMqFWx51Zn+NkrmKvWyuxYCAugBGOYnz
Gv3NB6gDejdHR8Qlq2GD7V53MNXItPcOvgQHmY7ay/t76u3hZEkWNF8V2N/u5yJvllwpiY41GWb3
j9sP+rc8FaLf4xEfoi2SMKrgyzoodKYukD3yESlFL50OS2INCCEtw1ARHh6zN9CcCm/TNIZdMIel
NW7MpNRtpG/d+Muk0BT5YIWidA5dbTbGlWj3SshdHQ70cSjdYClRMK4ruFydLCw3lOioN5VMbgaZ
FJWGxhvmMZ7bVslNpA9BfOvWXQm0KpIy0nO/aZxxN0SORB0K5ugRcEjq21LIMmkRctfVFyuu3QeL
Bh7GOqae2aE36FmYfsDsZfpUM8JobZtFWcFlEDa+xTohfU5n5nz2HBkVoSjLbuZ0M7bpSJmnJOii
+1oc6JEXtWZmeYE2OUJ6VGcJtg7vf9tVpstuYlyAFAxmo81tvr5WO22c6lC67p0z5MOvCobD3p5j
5KU1M/ioKnwtGrCDmYCHFO61z7EkeeefA8s7GmJchij8ksicxyrXmcIZBxRxN+RBwEUswdJbv7WT
4ocTlUn4mSHYzEH119W+h4604s8tUl32D0sMMVZtKJ32vq3o2nckFqVsvEJzpgdjCJ1eu9WSdEo+
M3LFIIKXiazvRnialfKFQzqjh2oFefghqCM13iD2LnBMn5t+2MVmnbpfQiZvHkQwGy27miDXeHaA
hqiCoHL5AWOHMj20Y1P/GLWxRFj7/U/y+s5Xr4XO9MK/WlIsAPLz1zJbCaexUq27savyEgkxyhH3
g2bV3XbM57rdGU7d7608KdJ9ZNG6NxViZekhT1TPDMmnbeL+qhsArFtoS3HsFRB9lK8uZFXdS3LQ
kh12pnac+WHcmaZvIh1kP4+NqKWyLRH5JwMpdJyyPS3PuGwtkZj13mzcEM2BYXTtb1ZexNqzVo+i
vBdpHELNaJOWL2iJCUH8MYnNm8aAzv3MdF9hfExpZ/dHScbce1Y0Ikc0aPFkbbG9KOPByytd2+id
mAtGgNRgeEaYntfK73Iemxx9tg+ukyZPBXoOQeeN9tRUCJFVCImUiZqEXFhTPUxb5NLN5GQHBoJy
LSdH+Sxrc74zZDEmGKfUoXsIzI4fOxXuNJFEKFXzbxynyMoUVayEX97/jq/9vvV3pDq24FZBNMcb
/Pw7QqXCOazrtLusauPct9NGfCdJDbOfc6sX2U9NJEXkSS2Yt/ivTPF2inQxbHuHA7DpHC0KG68J
planLdun2kMDFyh6TCDcfQ7xu1rUnnOUqb+VsdU7z2GUctVa6lAb3Opz1J+qNnOin3XUN9tiRhXN
3bp1a7q+KxNufxHO47Nb59TsbZnkO8B7pNDffwUXogu/iRFA+gKIza2FgPEOof+Qu9OdrQSivQVc
6j4aiml095w5Xb0zmx7TCrfv4vY+keocX3NmfpuJ4aiDuIJK55A9pq6O0oAcOhyfXrvrbLUN71Op
hveN2cne17JAjbZTkiM/y6zp3PxZGbhc08xhAd6TjiGK/aZnl5XAXl2ZHJGEZ2h9lkrxOOoQLnzV
qpwrkfSNPDWrgbQCjCDCxX5bq1hIS20M2QXiTgvzvqEAEqERHoIsxWuE+A2VqYNUaPtQu1FIQqxV
sQiEiqLtclXqot1k3dQOd/WUjHuBk67pqXOY9I9ISGX6Ddt1yDOMNAoZXnlNbz8Qu2KxcsJACP7B
q7ztbwg8OhQCuk2v3GVjLLQ9quFq7jlzJfKn0sIlrbWt/ovWES+vLLzCBJbvwwwsrwpAib+NdZ6s
2uWoyCQ+igiU7hMMJFP/rHYhzQmPHNjqr819vD0LkH+YTieLUim11q2NcOy7Okri5CgTtzR3pGyD
uelJoYOPZNMifhBqoFUABm30o8Ops318/yzaby7bpS0Hl5jGCv2cdXuSCstJRqt17+quSG7HYLbJ
1ZxUfewYyLnXswAy7fsrass7PA+ATJUR1BFgopJ+g9mZws2qXA0dql0N+YQYxYr+Me6XwTlFRUXs
lIUybv10bGIcOJB/lr5VWJH4qIVT/tUOtTDAEqbHvOY57ydcFHR1ym33ys+8kN5aGBXRaIOfgxOj
taKhqcrgVK7dhMfaDcgdvUnp0/lnP8jugzIxL+01eTxjSlMYjpdmUfUAquUuVicy0B6iopJFuEM4
R5FHW6JP4Nl6Hikf3CKzY7+ZStEelNGwfiiBpqBY1PENih0KPn14BV14e5ZotxBVForAQklYtvxv
Z6no6mpulTQ6lqOm3SZh0mCbpSKic4jRn5KtpxjciluRuUV1Tbz8lQm6+tYW9xwkUV4iONvqsssN
K0nTMXHuhoyhn3k2+pMlipYkAo00vfGcaggJIbNUxQ6NuiCwKV0GEwUnXSsT4Dgqqj6Ziul5Mhq1
4Qbvivz7bGZ58zkB2pu/4FvWTdtWid3ya11PxsGy0z4MPDlESzkvQ2Rsty4MUcMf55wmdOk4dbtt
B1cZj2gkdMXPplaquHmIhghNEfpsfVKE3lSlpeL6A8CycxwNp7I+9XMtb1Blrswd6lqu7hG4eYYZ
e97WwwGg+M5R7ahmLHe2/TAdlW+DoYZjtjOrbBF6ff8gvUFpODuMqS2z7WCYYh0kmbqrWj2uwTrs
WR38lC6i3KAMl7+EIaL3fi0jpFd3WpWF021cOsX3pNRMpbt5/2dc2F8WXmDcM3DZDCDq8/2Vpuq0
YALhURAx843itlQHIpqxIWdWfNjPrS02KUKnfwhzEqu5PyGpLxbOLtDKEtp+29go0lOOhBjMMSjV
paTx2KQ1fVTyE5RG8UD8kiM99Gu10as00WpPk4BDUSMywIVZm0Yz70smi6zmncDXEyY3HE272U14
C2RemYn+lzpWzAP0GDS5t4Ep5numpwq0ONrBVDyavJiXDHEi7pJkEtueTM9ZYD0t2M0uBkg+YoY5
9joqGvgvQZqit9u2+dTek7xq4hAAR0x3kTsl9l0/Wb38nk3Ye31QnG40nubaTL/3Yw1qotRDCN0h
wLlm2HYC4yh705qQ+PsNArDX7CVeL6rzt7I4YJDUco8xf62vtoHUcwW5M9W9szi42o2Bb0GzMWRa
TE91UcKFyhvShDwJ3U/UBuVXTIV6MW7qLJlbB8gWbZR9USTKP2OVIVzy/h698OuW2QnEn2wBAAas
eb5X2r5RrCgQ2XHMujkoPfoJA2xbLabOcOdUOHtg+faeaRU7+KxXY06STfsvrnF50Lrok5uDRG/Q
kY3N7/1UNbF55TC/PUXgvwuRDhYl53l9mKUDujsaeXXsrSG5VRmhrzdNA8YS3iBrmUx7VEfydm8O
XVI0V/LEtznAUlIuTRDau2/pXSgqzWmPXxSeb634F8/HwRucJj40KTilp9lVbF5Js94i3ozzAemS
hMPlpwzQz7+H7iSVngR6frRGOyEPz4LYpqM0iH0TF49a2c3/pkgUe5h0TJ/sZhBQkQe3fFQR6K6u
BLA3LiHLKwfLI1GmO/MWZU7DUVR61spjMvfKFPt6X6k9EwauGGGgWqNmfrTUyn7o8KBQfEavrOyx
m+seD8s4n2h4YqoAVRmLNLWNxXNdDr1pe7MIpPK5zRQzeCQKKdFNO2fIMC5eK9HHuWhq+1ra/Drg
cXYICcLITOLXgXLMksWev9YM07DcqOP2GBbwyr8lhhEVT3bUCzydEle/NZ0pLv+1JuIl1gWogW/6
KouHL8hsprvYVuyW02BrdeorQOIFhikAQD4x1fkaaE5ePKvZUDyp8USgz7I5+BakPdS8uuSC25RV
Lj7HDtWNV2sT4T4xzAB1riLLEtsrqzo2M0SeTXO4tWDbGr4SBaNh+GoiNEVuJKTA/BB0QS5286Bb
4Tcb99J+A5VCtbZpqZX9AR16yttZb/HFtKyiyz+EVma46Dm55rdgSDTlVo663T4p2Yg2CurGkKMi
hol8zBr0+CCtJm4wh4WCdtOxL2v0mUwpvUoNY3erzbRVbmyMA4JDNGoIc1uZTmqHf4BjxLiozvTR
UhiS0gvMoAorBhgb3fYzOxV56rWDyJQXGw8mjH4io8GT5P0o9iZGLAJkfNWFI3TBrBs+gW3h2xge
FZrd3Y/I6oWvBnLA5nXolA0MRrIOuDDGtej5JtNgYUI7jQPnVX9p+WG/3bQyquiHCDs8TnM0OD46
jONR8lIkLhDod33D+Sxub+nEV86hQS2t9CcCyg9rKOyvc1anGKOqY+pOX9VYVXu5oTmACLk3xGXR
3aRQFIzbcBGSnD2JucyPiIvkmvH4W1F22tgWDbZlOpyRi3U6r4/pbOR6kRxh+c84tCaTszEmy/zg
GE1wRDkFGySBdSRgFjOM+xwoJfLNRDM8J00dHOhwLrqCg7yNgvymxQ6bNvtiibSmu4ZUeLLJ8vzI
zpcTDoumiUi2VjbOsQ3DWPFxQuS2xq3P2LVh3fwonMD9ipce4h+KUQ7dl/c32BIezsMHedwybU3/
j1pUrEqFUDrkMgxQHEklZtWruynfyFo2Ax5DeeR1bXClwffqabFekSIILiNdePoXq3s5I23IUuYM
j0oqqghbjhqDUCz21HQLHGcaPhBmnJJXmVkT9f7UDbyGjchwjjG9PFTq/iOKxHZxR8od4j6AG5eL
Q4oJcDEgcBvOeXTlMLwp2LEbXyaiYJvAfiT5Pj8LKPvTs+sG6+iMZnHbpaXzLDI5NZ5ul91z3tI2
9fJOUR6KPnKuvK635RRNPGapFzV/bEK4r1aL49iJNaFrHNk0okhvlFarvkA6L7GvHESIJ6CEBG/R
36uYqNS3VtwmVuCNU4N/pJNovWCKR1idx32rql6E8d6PSIqpvK+yIW0eoa+3077Up0zz6BcWut/g
Q/I41P0I4IxJjxH5QkEqLN1qbRpPz6qqmOJnqjXpL5OhOGxVdZThfC03pshHFDb7BA/WGb1pii1n
G5hOl2zw9ZTuXaGOpY6Xbt+6c+uZIV1HvzT12ko2xBpF20yqWoRf9a5sjjAE63DwMuyGjc4P8VZ7
HA0tE1cg9jd4GdGByIC0G4IpVMvu6vqkCwg0W6vF7dj0JQMwuuQUaLOj7q2p6J5EHONjay1GppRe
d5PV5bshcMqDWmEPS9CW+8lstFtTi8QTkmZYHNk493oYN18rQtZXARAVf5YChHyNhHYVkSP8WJLe
QOCinlXrILIs/qcE7D5MtaJsK10tH7JUuRIdLqyJCKxFh1EsENm6fw2EgHtBqwy3Wd2rh3isej9g
ZsyHfjkcNBITL2aM68qWX0LO7wGC2LCMAoDUApORnq44V1VSocMn6u5QoM31yXICJ/UimgfSa1UQ
/Ss7YB0AX1cjFsEHBBVG4/D8fDnSVejoqd0B+Sp6f1jjqh6UY6faTNoYsUHd3rg2J/zmtfKEr1JB
XAGMo73iUL9drqHeD3WNTeOBwW7rxS1lM28qEabFB3NMJP6ySpN9yiXZ1pWS49Kr5TakVINxwvjX
Kgcf3d4NAkvrDqVsm40zWOW8E2kbtx6MCucaWvHm1QLG0lpFXM1ZesXrKf3Gbu24oO69yc0x2oyp
nWxd0oBd0Do/mopU//2r7BV2ONs4rAeHjAWhQJmoRZ5/yi53h84tZvvQwI1HRQ7ObNh1vlnEefKx
TjRz8J1utucHO56q2yZVKvuIUkxSfUQWnpq7nrXwG/aEeryB0asw5SwNyCOJS2zf6HZifRVapn6v
iWjjVp9M0Cp7KJNPiD9p8CupftxDLAr9cZiiFrP7Qh/LY4EOxXBw4yyPPrsTpsbRrpDBVOtbNpwZ
/IyxA9G+R7SFCR5IHsl58FFMk9nPBghqyr06tPpyAzm1jjYZ/ekMj6Q4kH7d5d1PPaj1+E5VZjfb
4bXohC8pJW93gzpohfeHqYY36KX3tW+Yk0U8J8rqx4FceFsIpof8pjZ629cHpy9ryA+GRhFURLp5
W0xh0cET6fvmk5O46R/Ok1OnQDWEhu5wo3KxrtmNimZSDiVZdDOVoTZ/0qNE88o0V39By527D9mU
6lcO+pu9z4pgusw2A0UvGkjnu8ONe3I9K4tv0kbLPjid0JqdikzSN4Xp/PIPU4bl8V7bGAYqAKQN
KyQ5L0sJhjDB9lFgZ4ArAB3iRTVuRJBSEcE83BatUKm9lPwPJTeXVwvZCGsO8lf4YK8Grb9FFwt7
jCBPOotDPgawMHT1NtQq496c9f7n+0dujeuzFAtYAl8F8hOGEM/faYaLM/VaYx+oJAav1kskfkcs
hJMr3+7COoJpQ1p3i7f0GwVozW2TBMqJOIRhpZgvvdoP1m3emGp3LUK+Cc2I28J3ZwQdKiqhZBUh
41jHSQ5/zEMXq8EDvdjhSQ2FFnl5Uc2a16MO5rtDn13pyayWfZ1Qfm3y/38e5QpKm0UMlUHYTMGV
6oQvRUFzVqnDR+SPTN+YFrzMzqdo//7nWyW2/60K64/rCI4tndHzz5czFi26aUILmrnkx8xK7GfD
KEgnho6Szp8noorIbHVvNElZvby/+Op2+G9xUC9AKG5f3Vy9aae20jZF9++UtM10LDOjEI9CVMEx
UNqguKkaBkeuTTVefM0CkW2dmSLwn+U3/XY0YDFAhpBqdioK+tHejCnxP7jyxl/7OXW9KdKGXTFo
2GS+/6gX3jPwKERg8C+aX+sCoi8KBtwpak52PT7lgVJtepHWIxBor+VbvJKil1QrydEnDGfdPzs7
y3tesNkl0aU7wsDR+TNPOEnHCV7tp0yvo5ua8TF5W+JxeE2p6MK7Rbd1ERPgpl9sDM7XsTmNOsvw
kIqd484cBdsBmbnaG4Zefll6L/sitYav77/aVVT/7+mg0S7aEYCo646A6MYCqW9U/tnkY+lFGXfr
vRJXSY2Rn6yiPx/AZWqE/JSuMWSltSXFWKbWyLQUfGdQmY2rJdZLhNTdtVz/wtmg2IP+upyPt4r3
vTa3Y5/X2SkoR8bwgdcb6jxIYU5iTpEX1hF11Psv8tLnW+Qg6KwAN7FVzj8fHAADpAwV83gw9fgJ
ybWh8RRWmrbhUJnlN1GHau8pdW5dm5ddRffXb4goLgeEJBFFiFUYQnIUqeEeS5GgmsSi2h5VNRyD
sD/8xSP+ts5qhwqaubgXW9nJcMLaH2UdPiPbXG+7ak4PeRTDUi3D+Mf7i158OBNNVWAfLuT1BAnE
l3mYDAPNMPL8/oHmjt4/2lHSbv5mHQZ+KWQYGVk3Y4TbODjRCByPu8lQN0MLb+OphEztXtkoFx9o
oaUhf8iQ7/qBcCGxJcyB/ASV19qnhYWzseV2jnUlbl3ckNRG4PM0DfBtOt+QuCYHAeB2cbIzJ/yc
l26kbcm2qKu1pHX0W+7vViPrhip4JVxfOn3c/P+z8jp5I4b1vcrwxAnpL/VBc7D38Qg99DinIhc/
WpnMf/GsVJ+ovFkQMjgG58+qqJj1EaORv+7wIA5o1d/LZswf1WgKt3kG9c/u4CJcWfVS7GRYmnIJ
XpZBuX2+agwnrhraojgFaYLcSYpE4A9LhhWDaiL5+f72vPROf19rdcbTkeECZFz5mrEhv7iKrGG4
1KV1GKGFPPZ5Wz/93xZcbR+84tBgoa1/ylEF5OEUatEt8Hn1rLW6+bUuhqvd+YvPCPEBqi8TP9Z6
RDpC71qvYo4gA//mPu1Ah+5F4iJGOGfCyjezk9jXXIsunUbEr8GTGYdD4mz1mIGbpWmLQNypiue2
RqzWsOMt00DKldd56TT+ts76TFhFUqMwxjCTMkfflaGcYJBFuK+I1BKfirSkyg/iwLmWsF3cov/7
eOvkRapNHvVOm516NAU038J31/WCuiwhvAajGV+JbZeW4/p7FcBCNXoNtkYy6ac5RpiuQlZsl8rJ
uiEzDHGHzuNP7+/PSy8UDSSQLrqhAI/Lh/0tFeWaqsI0Ukl/dXP8iXdse1sYOvY6mQj3tqgPfRJ3
Vz7ipQ1KeIGLxZ/FSPF8TTtvs9CKuADRVEsd38rd6qYAL7rDKjYsdhKp6ivDmq/Tpr9hMq93O9MJ
QHnMmkPZ0M+XnFK7ZCoEycwRH6TvTjbum76/UfrS8eGz5n44VbDkXXcapdcoopI7WkjdNdnVi9/V
ptcOjO7iPrX8/28ve2b2xMoNkZyUENUYT6VZcBeiciZ8Ko7qmmzdxU8LWm8iv7uQVFZn0koURw9x
tz4FtiFv5ryrLG+0Z/3JzmfVx1VRvIy0iK5E2EuRAOk0rj06V0ziriKsmWIWNDFnQSYcIUovp77d
tLEWjZv3N+6ld0kiQwYMJgy8t9q4WdUVdWjgBWMqOlZ/Y1B1OzpttQboXQdX5LIuL8ZI2EJjW9Lh
8w/X0/AqFuLLyZZ4zClBptyqaAR/Rge2277/XJcOBwRlqH8UEuCIq6WkMdkFaAZfTYOLgdsbf41R
PX1shxQ1R9fq6ytf7NI+wW/TpBe2WDWrq+NY56WaO0WEW5FsDMC/chx+oEdnCa/DmUpuFIR9mr3E
/uNaJnzptXIcQIAZ9IAluIKnRBvUXIiMi8ZoGUp/iittOzM9OWygrDhX0u51x+81BiC6w6wnbUZ2
6Oo5uRGDYkpldqI31fiVaUafAK7krnRqY68khbIhCHSm39kTjP+us3s/jmzxsa0xqIKcgMSJmKAF
MhQZzl/wdLVv3v/0667sf79wUXNYnEAQWFqd2KkVZdYF/EIA2uE4BLZzyJVm/pViJ/mvlmrpg4K2
72PvMnDALJcmO7+i7tN3kTtc+S2XjjHl83++PDBmV59GDgxGlSBop6xs82UkFZ6CXw5qG/3FXff7
QuuvkujMGVUlpWyutt/mas6qjd4jV3LTlS3OzO+/4iX6rO8B2HuLhjFX3hvJObW1MpkIzP/oJMWl
D59DUeBSIDDmdyNWrMtg9n0Ny+6Diq2b/+eLC24grrylvF1LdDH5RLB2Q/Hi5AsJoU1Uo/ooy8BU
nqtEn5I90yRWct+0RSo/RU5mi/37P+DCeSO9Z/+DPSE8t+76dzDPmpbf9WLpMkw3bpZ1YKYSvbCq
1CPjzx+X8E+jkJsOWGRdT2c9PCogNPdFNbrmuR61UnpaXbvzzmrGId44C/S8KcKBgcwmi6K/uP/o
MVkov4Dw0zhf3RD6aEVhWpvuiyaBczf4rRNaGSyt3ceJGU+YNHEUPlk0l6+Zn18KNSglLd1RzAIZ
hVgd5CDRZJ1gMvVi9ygc+H0Hw2ivhLP7scqr1t41Lja8T7PSuoQ6d1BeyJ7NR0Md2mDL7FSz8Bf7
YTyGJpiAP1dTZ9xPY9Emp/c3xOUfKpboyyVKtFvuht8yEqMBzGpiPXhxIS+VexC6JGUgpJ8+FibX
N6Q06EU073XLF3Kcu5tARUdszxDXSFe86q1gH9ZcV6FnuqmzZzeIPc2pv9BFIutfBAa5fsH5V++z
CWs5BJUqXhCj7HemG2Dto03lTyMYYD2//04uXIf0JYGByGKIwWtsLc0UJVTzPHgx+iquN5Y5W5NX
1YN2p/RFCDWrbofI9DHgduMrLeflMVbRaTmdkCG5ESmEV485h8r/4+w8muPWmTX8i1jFHLacpBlJ
lizZluwNyxFMYATjr78P9S2uRU1pyqdOeXMShgiNRvcbxkXbL3iCT5e7205F+QmNAF78dqHnzV3b
OOWfnPTjGwp8+cOYa0Z64ZY89/W4UDHXsP1AB63Cca6XdOXqKHgSfeY8ZYU2oeFYlfbnLprzHPGG
1P82RUN2yQPlTNpDVkwLDp1xDs06WTVp8zW5aURPaAlhk2hy5xabFOFIuRdzlhwk5fHiwreeuQxM
gDQLo3HpHa2zutnOkravoohmJYyPU9UbdphmC8MfnyxwJn7cNaGaC/R/F/7a1/f32blg/KLA++Io
aKwVR4CLFUZs9IjbS82cti69WVqvpl9b6VVvq+YST3uNRF6yC3SpmGW6/gTENcRg6Nk9gDRwO6di
1YZ67XvHOQLe+EWko/7Q1+X0mKpphqKf1Fe1P5rpFWj+Sgtl7URMTVHqO82P9AvF7HNpDxnPIqUJ
g/ztpUzHX2l9ZWFeLSBdi2bubzPmRg+dhHb3Fr6N/FCC9Ac2V+StvZ2J+fd53OfWIcmX6Xp/Yc5s
RS5iWsLcXnSH10ysCH1md5iwTUeDoFc8Cp3U/j0vGEHoZhXS+56NRMz7Y57ZirzCDQtjW1pQgPtf
x2G50CxUIoKnrvasU1mYOj6a+Gf728Cts2pnw0huDxQ/4Jd0Q5JHX94f/0y6x+dSR6XyjQquvWzW
v+4BI6f/m6F584Q9u/w61ViqbHBtH9wLwfXc3NK1WJg5Dk6za9IX+qxmDaMleMoTKb2wmAz9xosh
XR7aIG5PwVD2/cf3P+1MRLOIKVRvGJfa9+rTRgOOdAx07CkQQKdSGIfxQSVmFmJkAalXNinmaaXA
e3b7/sBnv/WldwLO8i2w3ukgZwTDEDy18SKsXEW1F5pmZB88oPife0M0/+7IypdSeiecIegH4eD1
KvZY80xtUkRPeZwimp6Y4utkGUjuULTVt1WXjP/IWnyJKXC8kDGm78Wlsboumq4s4jhSwVNGMN0L
1efX4PA+Zc14yWvj3A4lkyRycSRxQ14tIzDgWpHB+U8Tav+wkXmJb7Rhms3/sGo2h3AR6CbRWEfJ
XiDZoknNf7LrVh10ZdcADwfLfbC0ROb7otT+3ZCcqIeMsbcwEpf76PWqudA8kpLS91Nb2nWwnQhv
LjJ3lVueQPon6t9rGZg4BUwj9cWlEvV6uBEGfholAcWfVAoEYErUHWQM7YeCTnPJlPjcqnGju5Bb
yTJJKF4PlhqVBG+SBE8+m3Hn0KSRm8zJ50vK/efO2t/jrOp7WEuOyCXNwVOResNDHtReti+tIEVQ
JXOCaOObSv56/3ifub+XbgscMOYR3evVpxmT3xeTbvlPmml+t6MseJqt+QknDPfj+wOdK14y0qK7
6nNzI631ehJlAYo2sXhNICeeHaRq9Nt5SIQXOloDdUlT/S53oLaGpZb4T84AkNVsq/z3+z/jzBQv
DGWyFWfBJ66LNYqnXJfFI/sGKNfOSl3j8zCoeMN48oNRFcOFzz4zvzySKZRSqUFia63QX8YVjmpR
oD1JkZKAz774mEWx8bGWZtBdeKqe2aZL3omwLJBO2PmrwBlkdSRRmIietHkhbkQByLi9niwV03+e
RGS2fACJi+gjdYjXS2kmqIYsZJEn22/bcWMaXdZB53W09sqhPNV+xlF+Ni88K84kF4SM5bhbi7Td
eia9QEaiUbOgIeRaxWNcCH9nmGPvHZ2hna2tMfVmfFvFIsmv5Fhf2jjn8jvGB9yKpgoPq/X+nY3a
beoxEs9e4xn93mQjBeHQ9CLY+FkUfDQcYR4pS6Bvq0MaDrNxMdsYmrw/xAGioxcW+8xGBnZHmsXR
RaZu7YHrgg4xCw951kSbLEoBo7ejqVqE0s1Gf5M6s/Hp/UV/QZiu3nXclIuxB+UfG72f16seA9rG
ucRjAXyt9o7URZxnySOovpoGIwbwOrq4vt17iCRE27iqUvu5z/t+PqFAIvW9PlIcuhKlioMm9Gcj
+dDhA6nCgW5Ys0ecfkhw1LWRoNvg5BANTyM36C1GPJpx57eJ8kJuFj37DOxwsEMRVba3q4B0iBsv
jVTz4/2vPbfbKGUtXEKMu7ipX3+sgFQB3bTTnkqXDBYJN1UH4500puLT2BfeRwmd6zjmrnfTC3mJ
MHQuaPC8WVzLyWTfqEcCmI76JEjFcxoY7ZcowbDT9IqiDTMALrv3P3QJu+tVJSaT2mFlx/lafWjS
oYBZO1P0VDRo/ISmLqJmE/VmV4VCDrcebvUI0KAi0e56MehD2JEmXoIknslu6fAStYheiGJ7qzqt
ZbZdM6nlUWfHUQ+ULLfEY1TE+gOBPB+2nZWr20k5o/zz/tefm2nu9KUBwwRQTlwtsyd1rNlU9ATz
vNy5rS9ESGQednrsXDK8O3cDwnoGi0ThfpFwXt2Ade0ENbgAylQinsGxVhLilDaJcuMO6XhvlInK
9r4Pt2tnOykloQQ/Fw9OdjNWl1qJy12wXnaIcIuiHeDaNyDQIp0cI+5N3u2un8BXsu17E7mGgz8Z
MgRVVzx67QScTnfTu1g61he02Op922gzRw8ODbITAnPV91fj3DZgMXAUocAL6G01QR2ubE3X+9FT
ZUrf37tWW+hXZTbAIoA0vGiKeRrcOPqjF4Lp+YGRTUY/fFFZWF1owkMxssIS7inJ/TjeeO3Y3emx
D8pAUL7fzBpoqx0OHa1/4fSdi+L+wtCAhQEvao1ViWOMqdVkBU9W5sxbUOTw1rt80WuFAj5Zw4Vl
PzscSgfkYcDF+djX212fS3eSKma7B4387KKbNoZVqpmb0TPn9sTNl/QX5DPOxRcCKJkzTVyAW6uj
XZbzUAVpx5r2ZlMjheli9QcXJvsABLjPwqa2pbW1si7/3NiYP9rwqR7f31bnDjlfC2eRXAV20pI3
/VUWKC1japvRDZ4Sp5ivepIktZOd96tLY8gA74917t5YrgsSBOoDuFi/HivJqKS7I5/rFMN85QfC
yEIuwfGX1IGxYAQotI/urCIWuwLleXh/9HMhBisXbxF2WDDIa+G5SSvjvu24OYaG6k6cF+2DK1w7
3dmTL+2dmw2cHTVFz5Pl70UseyACJdjO4/u/48yMU5AE80FV0uUSWx3k1gCg0KCi9aRK4XzB+dyr
D86gvvcaZjMXZvzsWBQbEG9cyLX6asZlNsedUgKdetnAR0CL0wy9PHf36OcM/0Gid+kyLL4YAf36
dQ7U9foI7zlJnvvaTz8uELRwimR+2xeIRppaeamPfub0vDRSQVssVitrxAdOqEh39hj0dFa2yOZh
jK7thwbW640rprlD4WVyf+hyxoTEmOP4etS7uPsPM7wUY5aaBQyFN2jIQWiI3wHBcLWltQ74rfw0
APh8tlvduhCh1upGSy0GQsn/D7baOqp3LHB7OCLFdh78TMAk6wdctrtDMzmVJNXuUCgmlYBB6vAG
f1Rlb4NPHtMmTcM0QlYUOw/H/e5raAJvDLuDWvrvm5v+zXJNAdoI1kYMVmYD64/5hZNuj/Mpa2Lf
hu+sEKOjCH7R0etMzKZ/E3CqkQlfKjqvI0qZ1A5Au4Dh8OM197mJKcx+lB5yvjlAn/jGdrsLye/5
RUDTf0n0KTauewqwI4UAhSKeCzMAWRUmjeM+VNki75erZCivII1owVFNQXtTyMBNIfd7iypaF4nx
qJO7UNaqM8BIaMlUv/zOHowLohvnjj21mOXipGhHofD1tCBa2MkJjBxK+W6XIpZqT5tSRtWV1nTT
JXWRs4Mt/V+QnQsSabUGIrY82aKj/mwgSiHu8NtRaj/nvVSHuY6LC0npErFWuRnbK8Bdj0wYiNkq
G6l7BCbiUaTPsi7ifOu04BUfpD/NF68L89xIbGKgJM4idLcaCVQ6pldSZs+oEHjJJqPU/b1wBzvY
mbDm6w2IJ4UnKaBZis3peIystNqBZy03g+PUV2Vs9fv3D9e53Y4oEYz8FwLCupWbq6qLrUFPn/1v
adL0J1T06w9GFCdIHKd2eymen70wqY8i6vAy3lp9qbVbYbmFmzwjHWD0xymdICV31qghwezG1zVV
luh+sDKxcV1leFe8gIIklMh7X7KaOLfHIJvpFL9BurH+rzf0cpeQQeXps1nIegr1KE6R4u6tX3hs
XPLUOzfLlGqh34OPJhdc7Wd0OoJZSVyQisJJ9bAdPYlwAlJgVqj3tWdvSM30C7nJmcyIAiqB/UWj
/c1eGw2FOTseR8+St21xG0Rjpg4GfhC3XWkI5FPQW5oOaLNOKI0VY2FeWutzdykHmOojXeEAa5vX
E1zJBCAnytfPWquWaoXsqx02DUi1KktDpHNRezZ2I0XHzw7WAqGnFSj0vr+9zy4yRL9FwpIi6NoJ
TtPcLtI53c9WqfVfhmp66AvUniH89/L534eiBEO+CR2f0LXaTw3ZPUhCrD3iepzTk9vq9i6xM2sv
C+Qgr94f7Fx1DHAM7xgYaFQTXs7ZXzn2MFYd9CtKgmiZuNuqkcb3BgaVdTBkya1RWPp8ilUeI3Sf
eUnwoyN78bddGij+TstHXMgjzu1w9jd8UVI1Cgur6yGxusIro0k8wzf2TmImS0L72kt2FU7VLRIJ
tbx/fwqWWLmO2pRrOE1kvgy92l7OiI9wanFnykj1YmtGZm+fgkhzy12lOWJTa36fo8YjEnEhPzs/
Ms3B/428pobrUabDwvXJgH2/s3Z0dp3+oc7aAAj7qHm3MpAAtQISomL3H74ZCVjSbjBSIFteHynb
ziqNy0U8TxCZPoI4jE4YZ5dofPGPwh7cj39CLL7+/e/DvmA8lwQFiulqcREpWQqRKgada6h9PwHt
SwjjV3EexF/6ahjVxtbS7JK7yrl5xjibAjujkqeuXhp1hvLHKCi5wiu3HqPW9h/bfK5PtT7k1j6T
WR6FItfaSy+cc5gHggW3/BKygTktUeWvw1UyMLdvoj11ujFM134RiaOhY7uyEbryHuaqlpvcTxrv
Goits2k9b6vVbIaN0XTztA/0yvysgFb/B+uupZNDK5x9DwhlmbC/fpc1V6R6DRsP03KYdMXkDt/Q
PlG/fCyEvr6/5ucONOVBhIfBcS4019djuWMD4Nu1xbPIB8PelL039lvsleeN1xvdNk+rS5XRs8uN
XNRSNUAJYe35QNEL3pKeY+ybifJhRI9s4yfV+MeUWW+HM1WFrY7b7+Y/fKdNRRZw5RK+V3t7pByn
UtxVntGNnp/p53T6/RDU1vwQAWtqtnZrXOy4n7uVyG4X87ylOrlWQ7Enu7EQRsAGNgvar02KETsV
er9CmkT63YUrcLWQOm5h6KsRkRdi68IKf72QqJXFjlPNwRVmRYa79yhEWvvARIkob6Oy2rgKB+ML
19PqA1/GZMtQvwK0Cu19FZvRBobylkbaFalgSiUZbFhIT7yJP0yy+/b+Ar4dCxiWhbamz4CA0Zec
+69DARW7zik5Bfgg6O3PYZTRrsOTxApjb9Iv3DlvxwJ4zkSyaCjL8CB9PZYk2vhQL+ITPpKo7/cj
zt8WVgfNVlXcNv+8cjScqJYT7+nBcSe/Hm3RMsaPOI2OVR7YV3kwtfd6OtXbuQOYapqy/bc7nFWj
AwOdh4CLLiqv7dfjgdrTZWrH7hEl2D70UZDh3VkiG6fqJjik7VK9fH/t3u7NZUR7OQlUryijvR7R
MBFXmbvZORa18yXxa+Oem7U9of0wbBpn6A/vD7csz18pw/8+kPnkgU3m+cY+MlOiQ15Ud1DR0OYt
4Hw71By93FldZkBc1KarRKp5K7ogP0SBJffvD79O2l7GB8L08vhBdWJ9j0oX6VTMu/3jgGXD19iv
82tRjPpXXdryq4+Z7pVTBma2sZzCv5G2Ph0i3I5OVJv0Cz9lWcr1TPCYJzMGZQGAZHVoHEvWCT0I
71hgmLB1uLV+omtF7wN14jtwyPSXK1Knqwyh9d/vz8KZMwRob8lFeQ1RTlidoZnksYXH7B41pFlO
ijRrl8QyecRg8JLCx7ntRZOBbQ2igor4KgzJIMoQEGCoqrCr/QBgZlv7hR9qQzcc3Cm4FGpXN9jL
+tK9ZF4XrBrtntfbGeZN42STwXY2Jgx8hzptr/0S3Smj1ZttM0XApJnVSwWyt59JSWEB4hGcqEKv
qyVd0SA9BqHw6OHZ/NwbeHi7M45wo9XqG9SrjX/Lf/lMLi96WGiiAjzikfn6M4M5sV1NDNaxz+1x
o4bE3Aa0ER6iqIicsI5Efq91JtnSv24chiX9QRiXLyUneT2sKCJ9ibo24bBPDoaonSNwCFrThXkJ
PPN2IaEKsWEW64Ol4rg6HmmXRG2vpH2c6kb/00Z+8xSltHRp3rjzGHILzbdUDcpL9LQ346KV95La
04Pm3f5ii/XXXYbkcR1hyRMc3biIb2sT9b5NoQXOjZKTcaONAaJHlMMv3NZv9s8yKn1g9i1Dkl6+
nlhPlrKV9AGPqJJ698JTox2a1ZB+t22qUqHMbP/CiG9iAGpMOpuVcYk/BP7XI47Cx8p3NJ1j6k0m
5mWFjK+SSY+QwKj0S8kI+Q7/u9fR7vVyrsovsjRMjNhadKxda3iQTuH2SLS4yLEZEpneEDNVFFRs
UA3Oh7KUlf4D+cj2WBOc1FEv+jHCfiVxkAfqzQGpLWsK3GZjzohu42JjznnYFqmcdqWLCNTOskb3
XqQehDRLn/RPXN5jC2hHTJhuOmIwjolwyu5et2QkdzP9sfrJbAEP3wzwtvx7eIMi33nY1jpX9lQX
zXayo8h8rjCX6De2z748zWbp5Xur7/Ry22Os239paQZaj1xugLRriS1TqDeTK8OCV9Ln0i4K8wB+
xUx3pWGIL0VpaLyZZdJ9qKyiQDmXj/2Ay5CkBjcM9YOWjmMeJgn6Bbukt+vHnOTru2dK71HZEUxQ
8gftamiE9cfEk+wH7I9WA0hiFmWo2driFp8jAx0qqyJOdLqt9nHVZfUOTfekO4muje+HWZruB9+V
aCM1hpzuvEQXDzqb/mtBsohgGdMXenYTnNLIATRm1YgwbtAK9uVnwyiyPhyywX5Gu7vhNWQYc70T
U6Ssg98V43WHRBBa+XZu7gatdoztbDlqCPnvumucOXzUs2UTLAbgeXWdeFMQ5WGcWf2t1wd1TZUE
S7hbP6rKdIPeloY3oxub7m2cDkzrjO3OY1c3IjrIPotvmwFV/VD3q+FnJhznxihsnDkLX2g/Uw+k
QUhxKv8q8oWGDoqpqfWPWl7hcuDkeLDfL/ow2o/MqudTK4Uf/BiCTKb7MTZrue17KMeboa5G4LlV
q98Yrj5EYTtNtQyFGkek6ZzJqO8Kb2nHSLPK7b3hltyuDXy8gxPj83knYPc7m76mu7WBlyCyw4CB
wLhJfJHoPyujT6tbun54DdSIBLh/2iAR4PQwp+zuSqmseScs6fyBDYbcLDGjufFaxHmsUKrWcO4i
Z6yy0HfnMtt7cBK2aKRF3RcIKONkbGxl2TcKBZy2C4Fq1AOOadOo/ZYQuz7auB7O3xHhKKdih1u0
/FFZeqq+mlOkfa8Gxempncbom7CKpjLHA0/NKMnV2IMWoSiBEyvcEeEaPtY0Doptpk0gir2pKMUY
Zq4+ZUTsJNM3sFFbKAxxlmmPnMa+ecjNsj8NqFTjnRK3jfczU6bm7Yu595o9do10XEIubySOUk3E
YTYFKoaBrZyf+kASd5UreGgD1ptF2NjCfFRuP1tXo9+192nTGR5lQK2qN2Uy5b+bGtGKrd9XtbZD
L6ru+W1trp5QGh7USWCudOVlKkajc3JK/1qU5VBfFcg8zRsuw6EKK3wnpuuculr7y0vgo/7qNbuq
7uOsghe/AQ/fV1e+ckpnY8uuORaYK9WHAkD+FOKkgCWNFlDq30ZKc6obwPZ2fpcNY44UtGVNv5CS
D8ZtnhCy0YaeEi3sWzwbdsys2d7jOWX7WxRojKemGfBmdTSXlnbjI1w0maWTbDozSzkY7dw9Fq4+
fkSXugR6FldtJ27bxRkRST6ForFhNbH5m+0f+9eZ0L1bX5Q4Nbp9mQTHtDXF5yKeDfSWPcG/EFhD
G4LcFj5rzVbZY6aRnxq7rnDDor15LbXFjwiQQS43bas12S6PujHdTqrWv1CK0xoEZdIe9c9k7PIw
9xJ59K3GsrYKI1OkluaZJn3VLjaJOI/59k1dC/dbIUf/ztY7yh4tvF4tnHK7T3dezzz8aAAQCTTC
O9Fvxr4cEWFHMRo3FXeMrLDx6lbsK6fpxAb1owQ9YkzezLCOh/S3RpHtz5CL4Mfo6vEnt7FqZ7O8
b8uwMoLxV9+lRB8L+elr+M3xw+yWuLn0wUDggO8YfNG03sqPZqynNZ1aZz6mbNMqNKIyehpFXueh
43fJtzHz9FuvLgyBi3zV3cZm5otNPE9dv/M7bTwGQVs+5xo2P+EwARkIfaWpLwIfqD+NZrbepnTb
ut5FsrI7eK5e8iuztSIJm9IrA4tqY04Qwh9Giw9Vb8/7uTJUcBibPJ+2CvNnYzN2Oos0tyq7i+PR
TzZkWtNHE5uzOJw6p8vvgjgbvyhL5B/TJErmvQZxpbyjwaxBbLS1gCoXCXPUHkc8Tv6oaTGipCde
Zx/zcXauJzV4c6hpU/GtitT4VY8RZtvryFaae5Tim5uY9qIXDrmyP7TIORjh0LmQ/fumccShNmb3
xisMDQDDWBaf8lZov9HHNerjOHsDUpZ1y6rYuNHw8Db8fNOp2JUbC5RSvq9LwSs5UlUxboYIO40r
q2dywyxJhlukLW0oR5Ytb3tncD8vPESsGUCkndyMC2LrUr2Wxyaqh/Zo8fJTu1Slnb5rykDDKzHt
smyTp219YyV93mwyN4nbbVLmCouMFqGm0E3ABN86eJ7dgc+16m2qF62+1Vtpwz5CSOUmD0Qw7v2y
cK0bG83qX2kTGVxxWGvg7jNIlYZdYrUPAFU8Snt+kqc7Hv7d786X1VdlocC5g3KsrnjRAnQNMMdx
wyh2so8yQTchnDI970NDyzqE5wMW65AMffeQ+TNuj6R/xt1UVh45VsITN8hMb74rctsfQjwmQXgC
nkXEZmxJYbhxihKgGT56iBVlhvIIQ4Hx07OTYsAGZ1C3SvOb71Ash+zGgvD625DUk8K5xJvnUZd5
KljTwn+ynLZuN8Yg+9+pZozZsQNpVlyZRhWJa/4NK8BzvY3Btppxd+ePSZZe+3E7/PJ6YdSb2K0d
9QXKMeQplL30boPcuWVcucmLfeI8oTyd2IYyD8nsqwcn7tKED+RNuG2tCPmvJIqaiPqJWX2Yusqt
TnGTGXTryYGt32NVqOTgz2aUbevK7XdBCTx+S9bY/+65TxAV8EfMPgYxCvvWyQYXyWsBADiw26EJ
a7c20y37uQ82DiAjH16l3sfHsZSwwDUdmYGw6fQ6ue6AzdoYYVhRcZVnQ7xDAhvObe611pckrudy
p7Dxw+uUzr3aB8E8PWLCMNaHZCSN3Jlm4VJ0Ik9D10EbHfQEgiB70BJtsPYC2XB/U82ef59iVzth
IGUYt1VgleLUGrU2htZk2NlVlwn/dxwUQ0cnpOndvRwL+tgS4k/N/eqbzTarOlYdnlWhTtBKJfKt
yijip5rOeROWUWcc9GJO9a07keBtgcos34PGDRl75RryNsKdITrUVYRzb1JGSXpEZMHkIA641YVU
HTFSgJYIXAK3l7h8oCJiDKeYTa8jcFtHn7w51hqIToKKdonX7S9MCLMHY3RIBR2P2+Y0mBgzdEPO
AciyCLXa3GWFsohia0h22uW7NhCahRzUSCQC70ZKl9d4noT2FGUArb2OTb91k7HXl02dSjz7hNgV
th/rj8lYesZ9MBtZG/rI9NShHqghDydM1q+zcR797Ti32Z1bmmVzLaWptu1E4MBcrlSc37aaR/XJ
UV3Qbv244hd4syM/FxIj7E96ZUQD6M1CcQBMWn8AmbQykqHVxsaRl30HVm4sKzXemYNmZ0fTmWQA
6juRMQE8rhZmFjqWIaojWFUu0stk2Z45cN4DlLWfSh+JD6ocPu03o8/Tco9plhfs2rrTPmZBKa1v
fsz/OawSs1mK+bWr0aqENnivKtsgNSByVVu/ge6DeL8py1vk6FvSFJlrDzVIxk9+E+TJtVN3KkPI
HVlkrVHEb5/kdNxkmirKG3M2zexo271uhUZQsnIlTZvuAyrLXrBJC1UNt3YrSWcoMqYaxf2M1MsR
deE90vrQvi5dgejbPNTNB4WHizpoba37F/hTb172y8OaPpbPs9fg9bsqXjgZdZhOCfso+vY097l6
NI3a3ESdZu91Of1pe808vF8veSmIrJ+9dG5ovQNApXKyvPv/qiYMDu85vG+tI5pfXnpjlf1obSUJ
PPYQKVoKaBZXygmNuKnNUxQThsJq6M2rDIaQue9Uj2ibS07yOROxiHeCEO6F1HKTX/QZWAXXEPGN
3sB33poicT/ZQWcXN5jTGD8prhV7c6JLdes5GYunJgxntl3fSR7LGo/Nh8pLE/PaHAc53jQDPiW7
yc57JqPN0g2tl+LOH3qCYqhh2Tp+y6oK8F85+/YfUB2RfTRk7H/GoCNCf7UenSfgIpYVFlwhfxIi
inUI3EhL9sqetZzXl18l15zRWvFuaHwU/LNBYXRW5o0fKpgU/gG75EqdEg/72eMUJ7raUxqar2my
mcXewJzX2MWTm32eAr+LP1dahNsET0Jkiu0us9JwnlR0od/wpnABPB/JEcRtaW5QJlntGupp7eBV
VnzSgsJ+GFprvslkYspwmBGjigLh/ZxU2Rzisfv0/uZ5W6GhFWbQO9IXTgRg/dd7B3kNgdVomZ4C
5Z58T0a/sdMJ9pYxJNWFut6b8hP8lv+JZ1K5WRxAXw+FoeCoO0XmHsfESMJJcfaQdZ82gBq8T1GU
X5jTM1V4xqNySVsMECtaya/Hw5K8og8QOUcXlN+VmczpvTYP/rzNG3f6YjaYInpslGsTItkc9pFH
Dtj1lX3SE23+/f40v1lgF5Chwc2FbAPMgDXthbTQDFThOUcMmvurpurMfTr6dghKLa95yZfNt7Yz
f6RxFHnbfx+a5jbrC2ZjUVR7PQ1GJUoahrp7pBVJXsfzZU+qADOIHgmpKnSrZ49puvYy7RLo7NwS
0AKADwiZCjrEGmNp2bUvJEjaI+2QaGsWsLtDQkNUbStfQ54oi9NuM1BeMUIDnCd3bzsiSq+4NT/g
OpCPF6LzmS1Ir5+/YPCjsr7Wj7Ugl/cCkMlxmvv2UA1FUG+1UdNP3ZhXCZW0dOx3/zz9DIn9IH38
pai9aoO0AbY5KA86R6eT5jbpYnEYHKT648SOT6YxjQfIHwFvDVs+vD/ymasISRRoVpxtBENeFuev
awGwOA5BI12KQCl/n0ci/U7VtUdBOtCOXU19G8eqWf77dltgf0DgOHocuuUk/DWqZUInXOpnuIrB
q/+OVLQV73szyDaD6Q3llnKK2NjdkOEFMM3BJc+4MwdtadlCuuI6p+u1Gn7Sxll5ncZHZ2O7L8CB
XvvjNNzXA9i0TRs30U+RlO1VQRYvL1zEb9uOsCEC2sWLLgR51SqKFyOlVAoc9FU7Kg1hWhOUNjzU
MTsPWuh4Yep3cjMCSMHcoXdvcXW4BEB8E85dTrK52IUQafmzinll11tBi/nVEXtzcy+nWhzLuLnJ
vGK+QBt9e7aR7wVDi4PzIuNkGquso/WGqjVn4kpHTbffWwUuAtyQKCgC47Tz+qaXOZzNBndUbw9B
K60/BtTZ4/2cpf7N0Bv9pbbcGl4NCZoXMXGW76YgRNB/vfdcmRcGRtD+Ma5q52A2JPGhTdZ/cPNg
vh79qElPMZ3oey+vVX7d6XgFXduFa0/XcjblFpkZKhaZkTQ7TbYX0aFvDiQN/gVjQ7uA5qFnr9qU
gQ+AyPS79IQ0EvVYN+33NETrrSE88/dsl7sesaTmwq375kC8oMhAvVCox1Nl3aucQeLSf8iykwOK
MA4bV5gfGi+rr4Gi5/OxzROjo4YypfGV0NPU/ddwwPC0fgAuGgj4YE/1ekkcvTa5c22sIwflEth9
A0ldmm6Ul3KjvkqhOwAZcaJ+pwm3f3w/Ar79dtw1X5Jx1C4Qa1htUVZ+MGe60EcYzvjAmRUcPDPg
LSpaMZx0rSuPjauGelPrnf7n/bHfmjZ5dIcJB8QEmBv6OhpYPIsmQLfJUccm+HMuMtj4uqFGXl4p
rWpkooLqZixq8CVtLFX0BW9B0ArgPUELKxfA7taGhFEgzAvtOf9u+GNlXreU8fVDJhvryu2y8fn9
H/3mflxui0WXjJ4d6kPe6gBB09eo/dkVKVN041KkeJ5wP9ubTvOrHwP7kuXAm2i1DOcwP7xe+GOt
DoTRj7RmEZA65gKrGZvC6h9Imhkar0Z7CSH89vAxFp0ktiJ4TgZ8vRF1fBrTsayro7CT9iHrFIo9
uma5WDEb8PV2g9/rn5Jk6i+kHG/jJDMKkoim6yLPQB3y9cAdHkBExt44NoHsxxNVVXOnrKK/TUi9
vtYxz1YoOEkRekEuozBFWfB3U/YUnME1iAvQnzczDvkBhBicJ6r+cFRXs1BNGoUWVVtHA8biU0u7
9M62hBUcZWD3xQUqyZspR6eMHIsKIGLv4OFXX4491uCgCuUcKW6ZaDFnqjGuEjaef9RwYTAwzGqy
aDPVmCteYEe+2chozvCkWqwsoPbwC15Peq3KOoE61h9nd8xNdLPG6tYq6E2VZn/nVt4Fkaq308pw
C64Q9QaecOs8V2gKGOnY9scmdYdtpab0viGYHsYhv5RfvZ1U1HTA1CxCd/T/1vBzx24k/u5FfzQT
PT1I24x2/0fZme3YaWxh+ImQmIdb2PPuebLdN8h22sxjAVXw9OcjV6d3R91ylERREokNFKtW/esf
8gIuUZUAdRKOZ95URjL89ZsEzABd5i1ij/yhb4YG4g1YVkzHYKylv0lrt5yiqdSZ9DC4tMtDsnTd
W95h7n/8vCJ9KOHolqme2KhgRkOK8+WCBa3x/CJYjtDH4m/2kpj3wLWms7XiSRenOfMISyUdE61t
FsSZufv88h+f9ipgoZmgSOF3+sETs0JsyenEPhJDHHThoHtpWNplcxpkYW4LUb11RjyEn1/042qC
5wg5dmUzoa29xJCQF2irjNw5NllbnErDmaxooXvuIw18KT58frUPn8rqukHXCP15ZVV+QI+ClIGA
4fXntmtlFULFZYKVJKhkYreWbyC7POG/vqRh4tGL2wh+FxBw3n+dWZ36g1/K4Qw9z2DSKUtmb2VO
g+AGCLRObdINX9zlWmveYWSo7mySrHGxxAgBw5j3lyQcrI5ZSONZj/3E2KeDN4zHdmBg+Pb5vV2S
ymHrc9peC56FDAWJxMWm1jP6d/NcV+e8gxN2zDSBr2gGdJv9kwjlPvqOUHMQLQBzRSTqzP+hs36r
a+Yp+R1TWpn9bmoPbzXdbTz5RTf48WXDdKcFRdJLe/JBY6kJb1JmMurntgKcDE0y6EITHsE9EUvy
UIn5CxDmw+eLRTAMJ5yqefx0vRd1mJBi9AYqYHhbKuWdhLfYN2Sp/lGGke6T2DXG+7yz9EM+yXz/
+Yv48BUFeE8gI+MsioxRv2x8DSwAsCLyrDMB05M7hpVlQVF2VOxWV6SKpl882Y8LbL1VCLUe9GQq
xcWdLoNFUmxcN2fLb3r7RfMavdxV5eC0X6zkj4+Uk7VFWiGzNrTZ9vrf/++A7dcOc1lXa88lHU02
b4e2mWS46GPxrXJmXx01SFf9feVhhvrbje3mx+fP9fL6ARJ8hPiYkEImc8mQeH/9KUv0nq0QSXSi
VT+swrRJVXbMbW6Ooorivsl/SjNe9rY2lX+pyGH74dorusD+h6Lv0s+EgA5it0yu3bC7op5NuxMj
ECaKWOh8H2RVv6i0V98+v+HLb2a9KCuYQyVUYo4RFwgOH3vuz2WfnfFY8BlAwWl6QAFPFuOg8L/N
ma8nXxTIS/nkeqPo4YlLX51HOcxfVEjojgQRJUt+Jsg83Yo2jY+yK4Y7y8uGjavc8kBybhuNRVwb
UT9AVvNGN9h8fuP/8aZXLAEiPBYPrGzr/ZvO4bXgZltlZytNrG/Y6hq3WqOqs4/v3BQ5ca5OgafJ
jRNAff380v9urP9fr9cHwEEEIijNDj4XF/VawOAxFmvIzynTxPJA9hLjdydhmBXW5Os99yV8LmZv
vWI63C7LsZ1TLY6KRGNwPsiJyMrenHckRec7GPvWRlXSPbSQtc+MEvKfk0i/SuXj6MIDufjR1qqi
oerwidISvn9gY82B0+3r5dTLIL9xleThaBLaalgFqW9idlRbJ4fI4TyC1lKquzxPkj9iJPQhxFq5
9p57NpQnJJriDVqXfLZUlpQHLTddLTRdNourAMZi9qOpZKl2cdBk8VVlJfNWTAybr+DbVMlL2tnp
myIlK9h6iI5frGGYpl08m/1hZpwL47tNtD9pGyvjumOcnc5MavK2u2VAMV6RvtkvdQh6V+cbIcZR
PM3M6Iud6rrWSaD7Lbq5R1xgG7wJ3al+Vk1nbKmqWvraLd0sbvDIHZHIEe5gRgj+rTvyz6bmuRmc
RITabIwJPiGWcPQDiv/mLdU949ZIl/G1VoZbkyVqTs8J46c0RD6q/gzSaDXYnJjnHQvX4qQYUPKm
0LaH7Kx1sWNvx9KTuyZ2QJpIz0p3ppX68SnAKtu7UqURFynEmql8aiC95Le9MejyYI1OfyORs0JL
8MbUOUhnGdK93zDpifJeedo267uiuu7LIj4i/WtUGJCNM97PbqeMyGiYaNMNQofDhFiIZNN5qs23
WQIesMn0Sj7LAU+UWzszsCJq6iXBhMaf3PNsO10cOeMIKBxky3AsWoH7+dyo6YzhRjaFDSLO19ob
CXg3zU4Vm5yJ57hJCIr/YaaE2IW5HMTM7DpVv0aNAIowgzr25kvcWm6mwuo1IutN8yHApiG5qRGP
zdctdaIOGxSaXlQsCp5KNQ/W2c0J/AhRIfZimzEjeHWDWNzLdCmwurO9WeyXJPPSiBl+aoXaaAU7
T5pYMxixzRKBdj/3MOFEsWP8j4ArYaWZUQH8ru+QV/XVQVadnmzpbMhqNepu+Geak+63rrdOvp2Y
yZd3the3xdXix7ax1yanM5Axdxa4zOj6L8voLO0xmKC6IMiV4322lJZxBYpY/vZUOurhsphMTvb5
1ArWGgfCRz8hBvpt7FTSntshGOAEjlb1Cr3DT/7AekiLe0dWnvrjMOkrtjUO8fGmWlo3PlhJh3ua
MxY1BAXQqT0m4jGnVGXNd6OVV9nWRo06HOcAu8ptniywRCu+gXZT2J1AAhsrwlRFQ5U8KnsCZod1
oBsPfLga6kZVQt/wJjzSo9KS9m/GsbLcJNPKeCqy2jbDZSyH4RkilPnNTyl7d0Lmw1Y0pW48ZekI
1yw2fMTAs0dl+Z7jt81RerYhdJ3MZLH/IfWJ9QDbR+8jr1iq+2XJ3OeqTNJiM6a68wwUp4pnk/Nb
+VzbnhIhwTqjOJIrZ827KdHKXot8u5EGahm4cNOmkEtQ/6Rci5/MCZfX2sj1f/SsYoQ2pVBvXgdR
9ETW9MLfY3UUEFJnxd20jw0Zj1ATCGbfKAf2NYKFif/RDoakPxkCLCaMK6E/lIVa4UE1OFdSrxCu
4RTldBvRV3F97ggZXiJ7SnqcnIRlRLmnZ1aEe8V4q0QHtN3p/VL90JikQAQlT5jvw5m6AWtWo2+v
mKHG41bvvNiJdOWCvZkIAU+k2rKbWGwMP0k/apMQBr5LwA8nvbMx2qrfLo30nF1ct04D7ZiElW2T
L/F3kc2yjwA2cXCDCtd8n+wZ8ueUyf77HLR8tDHn2W8Wjs0/8hHJ7jVRO8Gqg3fGk9bH8T5obA3/
/ESM1QHEqCE+Ef8R79QuZlbsYZjS3VSt1poqyjmdQvkc2vzBSOvZPjVkj6dH043HY+csY3PfMsJu
zbCHXG+QY+Bn14FdjPNpZGM/aaDtxqbu49rdrnz4F2Id2nRDqyb9MBaG1KjIjfUjrYwu2eMoJao9
J7bc2/iQU/QoVZmwb11DaHESznA69CIMprp5DCq2t292Vpr1XTsKT5x6v4cmlLdmW9121B0NH4s2
eYsFDjomnG5zsrdDZdhqY8kB+vEMFZLIaubw/vcgwdce+/FsifR59X6Oe9MwNtBw3WpTJhDoj9DZ
fXnIUtsioNjQBvhT+Qj2czsPQ9zciNyd5Bnoa4FDXa0p0XnYZLUYfkg9bbOjDExxVfpBUVxVGL+d
Kj0t9YcpUDj8uHZthFlnauNmdgf80BbcGo6WMZJmzfnerI7tNA15JAkKDzYO55ZHlfTBs11J2z70
DcYD32JaUnm3ksl+UECaX4OVatfEdFnlKZ0Ns//ugHLIbVouFCMt1ioDp6rOLp5gbxndafTjdN8R
h5ht9dxJjJ8cHbQtD65rrlZFzFEbK3Kvq9Jtph5WYWs6cICyxRPoH7Ol3SsCIgmJKhUZS1eLOSfe
zTLUsn8b3dR7S8umaXagYPZw0Jdh+GcWCXzgpm1dWAaxnTMKNhgAN5uVRwGpiZPFfnGqvv8FUirb
jeuX9lvQ8FMiYrBSYwdH3LA3yk0c43ebukZ9RYpjF8O7h5RdfiP+rM2PpDkb6Z94jE0b3864/qZK
JG+HJFv6JPLLajoYvEP/iHuy81IaYJPjtpp1MAEQ4PTsObNytn3da9Zh1rzOjmRmm+XZ6RP5M/Oy
adjkjqZryLPdMjnbo1cmUZBktncVT76+z1CslrumrjL9WVd6sJ8Z6zQhpBOCAwi9b+pfyHO7JKqb
zoZr5c1ejEfGYLn7kv3U2K2v042UiPEmEcOg7RsbmhxaC1CvGypUgrtFkjTbdBpA5CptXgp8dlMx
YNVgaHq7T2y/eiGvCVZmq412jEmExYbfdWW+g1Vjyo2Z1Wa69xY15zt6RLwzkmxg7U5G0s7X9QxX
GifrpB+3RlIm48YdBodkLjknhHRlUBZ6o/PyrWyC8lc3d5mxK4MJ4uKQld7Ot9OJNsZvYjq0oIO1
a2nBM7lfnvjl5U2mFfTU+vjHazyoYs2QI02c9Az8cEpNn7AZezHMIUQhnmO635bOcfb8bFPGeH5s
tUVZpK9atTuHhvSEE9VtaxGo6/Yz7DevwB8txCUie82SvKTXTaW6LYBQReRAixw3We1P/g14jEhv
yZjKx8d50up95QQLLR0TrWCvDQKDzk3TJDPUuU74C+qcNihmbQhhcnp3aHmK9rrPQEweQJDylxYc
pT6ooB/otlrH7DbSaufvWjPBcQ9bt6zMaGJkjqGR0Cdv02elo+ELSbfRdA40tYmw0CmSvpMqtLHQ
yuqw7FJN/jYzfOBDr20se8vihqTmm9UMMAmWjaLbqtzXAqPzfht3uSyoVEB7G2V6wj10mVufk0ET
2FVIS1xnlivcGw/PdZICdejC7bnJ+Di3rgYvOErpy8Yo0XIDtnVpW0wqpB/U1zDN2x7gNda6PGpo
jqsr6dnoVhTsbEgWUK3XjhuQ/76DKuTQPNoYEK2c347K7FbVDIm6F0+qr51iYzR+nWwznMeBU1U9
3rpLrs2/5aI15QZZijx2etHDtqt0FVwncblIEVnsBOZdG0hxv+jJWFwhrwh6pAUiIG0YJVGj61dL
ZaSvruak/TEeg5m6BTJiPmj+UCwhcgt6T1SoItkKn6CtKUz8UvPCoOngDZSYUFg7dtSx2vg5M5HN
IMo6WaOAyoMbO555neqT8wsifst4HYOsdK8V5XTIrEC1Yd4XRREOq1/olVykZkVw/bN+s9rTV7sq
o18jMS2On7h05UZDNy/NKet6V+5ZRJ2DfClXehSLwCpu5xJLqr0jjArEsE27yJzUFNxMY0a7ZKdp
bbxUy8oZLWci0k5p3M/psypGIbYQbNuDm5SZvjUKxQEPE+wBf4UC8uXGaRqdSTOjIC3OQqcLuoZK
1gV1NGm5V9GKDIX85Ws0JBiD+Y7aJvi16hvEZU4bOojW5iP9iDkcllVMvXSB24cuKH0MA5ZZIua/
1hCwFERtbgVOZ5FDPph/jY+wvWx5ymiTU73npDG0i/uE/xnd56pDSc64k4oOtZGLtmkcFLKfslIZ
xapJtrL0l/TJnkS8wwObVJbNKIP+xYsJfjl1dpM9GdnszdtyRhc7hEOO5D002zFvtiqrSxVNPTku
B4EVksNgHsDwDNCkVTQ7PbR+yLWjk0argRHJC5nr/IiXGZ5nbC6av4UbSufszHWrqnAalsHhEKll
RpQW1AicSiynLK5U5nriWnPN5to3VWUeEuH7Nl8yek4RwjAcZChTpfPeqrmIpqmPv7uY4ZWhi/5s
s5ScCkMXdkkXtVLVWNykMKu2Bfnnr/NoD9yDRSbZlg4k5ulDuHZfUpG08GNdORUntnR/q1lqqTfG
0ARvPRWkiGFBuEP/eyia/EdX6bZ6wfoLSZ4eoy+sZWb9RgfSzdeegM26l0advKbWMs0nHb/WOeSD
LIZ7EffDqbJ7o9mksrLkoRhMc2e0fgDPc047UiQaL2kIAC6WOt/jd586m8SZGzYyKxvhQoAGav4T
1tJTf5Kcv352S2L8aTMXLUnp2729t0berWIjq7aBcvRlU4+WNrlha2Vdl+KzLpAB0Z9DgzQFOj+8
jFV9j114oe8ghJbLqQZhHnbe0rRqw6HGkRFckOZ5rjpIo3Ar3GDeVl1BJdWdxf7m5XmptvOET/DW
gHhubDorM6ORgXz1rSm4iV2Vmpr7aMJdFs8dmbzuJluqyt4ki5Pau9nLfC+0M2fxIxMJ2vIaC1ep
GzZhOWyo3BXxqIDTnHwdHYYZmYJKUTBzz4SPs5TFyR74+WhFqGJJlORgxfuiqF0R5jnc7nCBZ5La
YVcVVX0j68SQNIlYjW456OhNSCNoy+ux6MU9OhGR7123Np39qjM4SRfCVWiUFbIdJ8fpfL8YdabD
+qj19rrg4/nZZxSKjRXEub/LuymfERF0WZFtYyut1E3gdoP3wkZreM9JZtDu44TT9T+N2BH5XYdQ
2LjyBZhr1Ht6t1wjfDLgf8/zqk/1uuAXlZV9rG6IKw87sAQOad0MVbsXqGK25ah12U7lif5NQNnU
o35MIVDH1TDBdp1l8uYm+aBzjnO1gRQvI8PB+AuUcYUy34NmloMLzOod5vMP/gWe3RtLwRrT+7NR
muV0S3JAQrH0Szj96Cnbfe+BRzxUrFxx+Bxk/HhlWA5k6pFI7MFfutTTu1YufBKdyrPV6PWu72oK
kaahAQ09Iif3ounK6ZTbvWt9Be+uw4D398wEdzWW4u9QxYwLdHPA+IasG64MK4QWjpN2qYF7tSYz
8SQhcMb1ql+JKhBwmDg4hG5vutEIyPKPgS36F8PrDwwFhn/kwiD3d2BGMsa9gC2FpxxpO1pxrlaP
bLb7ZTkBGZb4k49t+0zeVzKc56JnaIXy4zX3UiAB6CvI6AxUGJ+/lA+gM8WDP+nM6bkc7AfeY6ia
mss0IIDwKpuc8sUsl/woDEwWqGIl4p+iVQdz8BBWNNaw/fzSH4B+C44ULE0mk/rKI7u4dMcHOtqw
UE5e0VTfzbGPd5ptofywremM+PIrd/YPt8rCJwYXPgrBd0i1LiaFRtolS23NxUliexilUjq3TtcY
1wu/kSWwYlFy+MbHmH71xi+ZilCxIISyt2KWjsb30o9FETMuejsoT0LBaN8Ws9/juuuMs0KB+S+N
YUy8yCXEBGOJVNXpZprpcHZejWPKrPfog9x5nINtX0xEOOaa0pd9QXWyd45b5umeqObZPpa+UdSb
GJ3RVwOSC6Tdcth0McNYffHWSfIl4WIyPUX36zpbaCwNvhvzuDxpczcgSAtAbb/4Xv/jagREoUZa
uWyrAcf7NVk6qLwVbK9tpxt4vS1A4Es0g3KfLCRpfz5fhReDRG4Nr3QLzjRUTlbiZW0oZndyUADb
2wX1swzrJfXc0NKs759f5uM94f/EOQce/tpoXX5nbeAoL6Yqb7MKAc71ZAg3/SZHCFSH2fbj+PHz
y13S4ajuiGLwXqXYriasH4i5KNhGbD3c+xpfFYPjyxKI4oZZNKYboXJEJ/eS4OvkCMwxdXRFJgLW
DST18pcGY8jcUqXSIoxlYk/TtrLRH3ebvk4WBNF2m7gbhu5dm4f+pDWmsf/i118U7HVvgqfFbMfE
eYV44PWl/d/QdZ7oFzx7ce9F4FZ3hBAHOTIWO6hAStJr7N+rV23EonhhH2fMVDflQ9W28ntr45rw
d2Sc9bfwE6Cy+fBhHP8yDW7E+6FuCOB8qBP6xTAB+Y3SUhmvsk+9x5Q5O1aFQfkFj+2iOHJVMEub
P/ji2DUv08nrnBS+UU7TvS/r+J94TKunWPOX5ZdWd6LZlJONscVfP3Wu6XNIxX/cW+vV+6deVwgG
7FHX7/HhcINjixtefW7tpvbxu4hL05dbqyrcfSySqhF0rPRbPzQTtBrkEMxkC4im08l8/rMuiuf6
JOgV1jQuOItsmhdlu13suFSTUPc6ToiDV84ugLR3lCZQbcQhvj7h0UMlipEnWYd0Xnv8z3/BJceE
6sdMDDYj/QN9k2Nd9A+FNxBpMcfGPaLMJOOINWXuvm+1RftuyVi/W5G/mvHVBFog0lmkz3hZyupU
m0WgFycrJdcxFAwi4Tz7lCP7i57uXyHF/zU4/EAKBWNQBEUra+qSN9U3PeEu+uDeJ5I+E5dUptNM
ySvojjPnL73Srux+ntQRkUCQ1qEBYx5cv3cD9173ZTDteiyW/CioFSeeFXgt60ezthJxjjmWHZcm
lvIP2v6FCQIi8kQSSCgrsavyBLV6P4650YVzHZuxwqy8Hx4rRUhoR2uMPcambPHXHFCzacYBQxJH
7pQxB9VtHNRM87QgyYtwxOltvvdXZKANtSEdtv2EJ8Y2LxNHO6FCdfpoHNEuOtOQWdtyGmLQlxSN
7nDDRNe079sCpG0OSy2X7l0N68fZ1HPnLZGboqs+mMxo9+DzuvbAryq/s1ejLJa80DIiiyebMEUu
5urEFOtm0Uy7uovReINffrGYLmrb+q4whUB4uyafr0TV919Zq9H9GvZg3MtOTld1EFcqTNnuozpv
jSrCrLc0N0VZZJJkgxEZj5L4KCept3MyPZifPv85F00Rv2alArPbwtKCNHQphRsaaSf0Ed3DsMS3
UuBNF2glrihEe3KOiYs/vl3HB2OKmy+qzX9eGH0UxCg+cerJ+8egSbs1wTj7B4jO6QF+CYBwLQjX
JDTlDgaIxtxH41/2mP8cPr/nS7rHetMUVxKgiIojxs1bf9v/bS/pavmjqzl9aCV+QBvBQXDVPs8d
algk3Hg3xqX1lE2GFy16mz1IZObfylVk/PkP+fgMkIjyY5AJrI5t/roJ/N/v0MDUegjI48PosdLt
2DD/Pb0yMZn7vW532c8c9+4IdwLt5fMrry3U+4Jhu2wr7lpcAwtv4fdXLluTSTGaznvfiFW+K50p
na8ywgfsjW0TgGu4w2Qwr8Bp5It7hlHy4drcK16Pq0QBYdilp7GelUr0gSgfMGj3OuZyVge7QpHf
Z5Sg2VYNpu+X7PVLoPQ25OBTL49KOSP5vzOEgnSTaSqXV1KbTPewYGgY35uUO/UHk4x0zt84jQfy
GpCjM/cyr9aIUeZdTQSMH5dXWDyn+IKmeNiFbqtUGqZLb8BzLer+jEdUwwRM8BVuhynTryufMPiI
eCWlRQbBM3Vowi9omaPFU38dL6mNvo8dedoFSa8xR4w78MgnGrPmzrVm4BEqYHxP2G/n7pUyRL2d
Rg2YpbP1XOyFl9ldtAzugCeAO+re72XA3SJKFqwVmJShyQvTAR0vo4Q0d+9A76urOpejtkdU7oio
MTVz5FHxwIYTIm7hbVpzysaNN8GdiyphAlU6dul1j6nm5+IOJdZQnaVyciti5ucX+K044EF1lDK4
ya6EqpAser3yH3R6myb0gFnJns6xQ0ImsKgfjls5r6CPgISuHMVd2cN72Y/ZhPm6S1NUcbaaZL8b
TGgfflVr8kXCHDoUmcoxm3GtXruSkhYvxNZpTrdubhQW21Q9id6MiAqz8396vEWMzbTmP9f7ZO7s
7tWXiefe9WZRICjKiVM7Wk3qEGs0B5xPBR2RFdHFWQtxybLWr3MqcN7tFrn09qavRra3xZv5pNHm
W8OP3jVkcwV9szwbTVy4b3Ku/LtaVvLFbGaFC4STTTUaJQwMcPRqydKaQEyALJPgUChor1akwzMS
UZCmsxbpJSbRoILxvHek37xCVxlwgIFl+g3XvZIoUY0Z8sYtrRpcG2J1P++RQBMR0FgiD/aME9sZ
PLpDEt43KPGjnJlIHPWzZPC6hYgelMfZUqV+ZEwy/erKKik2mP427UzRnPxnId3FuhoTMoF2qZlq
HaOxYfKqA9MvEwqUa09n4t48+3GYDQJQ9Bl2VbaxCb6Yb1kIZfVTmLQ5N7FCqHDUmAs5IdrJvN0j
8RuqjQEGXp3rAouUJ8dOkulq6XRHhBN+Wr+XZS74uGQb6GdJ7pUD25bQjxRrE5RpW9XY7b7ypG08
4elMvMhutV45akFTD+ZubWroqCpPf1Za66cbzUASg1Indpod2XlAyzfY6clW2zrp3MPPzgtxPzGL
Ke/MZZydcCwqLf5Cc/exSEK3JKmEJhyWMWTm90VSNUNXCwxhsCxOzI0YG38LF0C/mvUmfW7GEfg5
sO2/3ZD56Gh1YXtaIBVkfL6/aOHNpXRAqh+K0h13FaK+Jz/3m9+BJyoqMt+zcV6kEd/WQ9DHXzSS
HzckrJMxUKXwOjqE8Yteu/J1tPCp5dyzmBfoKKOv4PHgSFBYTK2Z0e5T5PnTjYV5EckRAuQ0PXy+
M/3H5sxMCYhpTUOB/nkpYXMF08810usBC1daox4p1y2yXu9oV138aE26fXCsOTu4w+Ldq0ATW23I
tC9OoB/3KD5K7NswiGLwyV/v34KCkFYiJa4eSnR84NTFkM3oGhdL+duEQEX96Bi9+1V+239dFYIe
HdGqGTIv2/iSwR++ekv74Ol6et8YXvo2xGR9gW6Wtzr5KX+LjNIJkWsFeZ7DHpsJAqL39zm1w8Kh
r24ehJfU9UGrFaybEYuWsO+axtvgTeL7NzhLvdTMR/dTkgmsjujmrnumAX/HXv/3x/hw+VeNKzq1
y/i6lhlM0BpG+yD7pnwVQ9tdkY3jRDJf2tW2ZVHIblYjH6V95cvwH586PYlro15k5WEc8P45lB67
dKm65oGJTM7A0dI3SjrjTxRzRGOVDmdbpt0Pny/1j6/b+ZcpjyCPpf4hjxlBJr7rM0yjaeySuxbT
P+bFsoHkrLJ2N3KO0r9ovv69j/d9HwIb2l6IxpSXDx84XAG6BQJI74uMWRQUrMYCzXD9dDok7KzG
XsxOuVusFshxwD4KCWscp8HwjWqgtVetz9B0nwxJA4XGLq38BoyCTRkfzeWRX24SN2LY1QKVtJmt
4J/Zq0asE4tZZU1kxGSi4DmX9fRyf1u4TL4Y0i9XgA1Dj0vACNFHQwLklD9WXl7iQS2I9dGW1Nkb
7aQfvAANeugBEeHkxdT5i6d6gVCwWFdMj6pFR+Gtx4r3i6fIB2lVqi0fbSeVO6HpLBk6pStdlV1U
91NxqLXCurWsxiYHPjceP19G/0KU717qOk1xOEUwVIAJeikpQvdj6B2L5YGvRVqRlpcBQw5/ct5U
MGX34FbM0xbdE/u8c+unsU3xvPMpDM8zFrGorCrn5fOf9OFzonbhR7CiEe66f14gSWVReZ1WLuZD
XmTlg4U44qD71hJvzc52DnkxxVfT0rdfLIIP3xMkfT5dA80ciergn+/fwxJYXawntv3QxVrsn+fJ
qq7irmq2ZtMFBa6q2vj78/u8QHV581irrI8XtQKim0sGeoqkmWF2Mj+MSqueRKc1D15m5Pu0pLv+
/FIfHymDGj5eCDtszLhbvL85FGI+jMcgeWzTtv/WSPOHzHz3XHO8r8grGwvILG3+t4d0ulikDxxS
8TRHynvxHntpDCIZuvghE1Zy5szmR7oBRU7J2LlxO887dzVtHxPML4W8Hx8tV3bdNYQHQIzV/f5+
F1M1qijH9LEBmzkQgUOUkTH1yW3cf50cYen/cTk8ApiCsfFibHD5eLFotjlDZd4D7UfX35N6Sehi
I5aiktsAP33xpnsynp4Wy9cZzyRGBexIC56HGLepaWV0B0a6staMeuearfaP33VFtsPdv7qDTVTF
O2tEEwC5IM8qALhOpacOQx6rxLLPG/wQH6tUnMC84m4zeMRY9JFtVv1RSqMZ7+jGjfG3AcWuvCkw
oNI5ZRW2oW5J2fARVWtWax9GiWaBkYzXvRATVT13eZmWGIRlJNgt8ZTgNYuR3W8MEOwCf7wcVuCc
C2sKXar0jehhRW5orPU8gvvav/nCniscJUWLkGsQ2o8cTep4A79GvKR9o333oTH/LheDmVaixHLn
OlVsR8mUOsOVDuH/wVbV8luCwj2mVQ/ps5jmABKQUg0myPjOjTB5kvRaWibBaFIv5/w0VHnzMMaQ
YY5ERS/OpmEyEWEplPmnhOFTHY4DDPoIXbOstrqrluTgzTMkTz9T3QtSARwTx0S0f2TuwzV3y7gX
+9KHAPSIaWervfUmDqp381jkG9rKRu2cIG/0cwzMcpXkFqNhgN3hD3/Z5j1NpvwdwHW1tvYwIhsH
tJmeNTl35remb+tTL9gXTvgoWxjuQ7/GIDU1xh8We3qzzdF2iBAAT2BpCSRr4XQ+ZzTO/Ht3w8jT
wfTNLJrGvZkhYuWhrjPnusP81cZiUm/m/soGu8ieoR9U3SbmtKciYSRWeVCEi4EZpPXkRY7dOPBi
68qIQBwbfJWaMbf3TlZV43U3g51EMCiM6QXyb0G2ERFx5rTFMDFbiojzVtC+VqaJxsPpkvpl9LDY
25DXOe4n7MWsR9UU+MFbZtnnu5xWNCW4ksNjmJoBB1QN9ZnCQ7PxvwPeB+7vri+UuUH8MDx3iR3k
0WDmXg71yK3/x9l57catbFv0iwgwh9fOrWRLsq2WXwg5bGayGIrp68+gH+5VsxsibJwNHGAb29Uk
K6xaa64xC+ixaJXusGPJimMe+tGbDAzF3qGFhx9JKkiiiW2BpP8MOKZeAkOW38GMZAgfVZHvOi/0
rAfgkO59U41OvkUB6zsn0t8FwLvGRrE06rQFbhzmf7iKBm+IXlpfWr/Y/Jv6UVpd/yCVJIo3Iswo
Gkg2N3oV7YaqWITdySmN7Ub9nDSjPflzRrb95Pok/e/SJiPjVLWeeuAyyC5CTiDpSrnC5KakISiJ
yugT/jN9v4NlHDhfocIhu19BPwppF3TIbsUbO6OEtLZCJTd2fdtR8Uc8I9uDiJhsrJsk67eOU/OL
6giq9n0cVs2pgvX4czRK7VeqMbnXcALN/q5uvfp7jm98dJf7bVwce5RaG2scbBgsuCxhbF9nVnZU
ex+cqlLk0cmSUD1/+ZXbmKQEJBIH6IX6zxKVlX8AGumhq8uIvDf4uTnRBl/tsjr2ipUi40+7zHwM
PXSkuCtWXfPTrwfkV21DTf05llaqHfJyaMgeWraS7Mukz5CiNcL61jMfrbVwOS0O6Eh7yosQmmqg
NW2yi0UE90wVATRgjcgc24PeCcKNinu2eVTggAY3juND3RxhrA8rN850nwweFJVN41fmA0JeZ4g3
MaDkaEe4apMoNFNxMj0twuPd8rtCrlSHxpjXkb9/2NLcFe5yAgjra2P4Ut63Pum0daa5ebXv6VCg
WyLQ7W9QqK2cO29V3dMPA1V3Uw6yT24NEaISRTfsTghdLc52PTZAW/DKlBESM8/ogqi4wD55tizZ
mL04NFFAljh+IABNlBpxEIV8/gK93NtFU/xOhqj7PcYi/wo5rpaH1uMDPfio7/pDgEQdsnZU0GgB
zqx+E8jhrAfViJyWWKpKdbo9JpDd0KhKFJAqTHv0p70o9L2iDZH7GIq++q+gP07BTbhQfit0O7S3
ErlvuS0Nn0ajj8OUP75H58EoZmYTeYOKujG1m52f244Q9E7YbUlPEHBiuCs52scS5sAmGSmkAQAV
tf1fkHjRJ5JdinITGKxGLVcryk+QpLCvT+LEWqcRM2lrlWb2m275ijwwVLdmbXlNre7x1OzunIGO
mIWffxllQSuZwkeCHaQO3iwBEqBmFCnkxucMzKvgvJIenVQa3iY2VrFb0w7bDebXYNI/fm2XVwgC
VvBOJOUpMl4UhbxKVXhxjXg2NIDl69CrimzfSBdaHShS+t6cpulgLrRDd+oSWaKqHBMw7B//issA
mtBZt6YgmpjWnFsClyRi0w5yyzPCI+1HybjRWoSds5ZhoSD3G9XjxwNevm6TcjMX/6nAy41/Fl+a
dGTxNgfjCTVAcFeHViwg8br5594a6ieE1wna2EJ2f/2cDIsUxybVRl++OruwjRVQcpBExhOqKkI3
DKd3HCnuQ5KO2YNtF89//5TchUgJu7BBLy7dqDeH3NBrA0G2XX+n88BaqXEg1z1A6GEtrbw+lKW6
BGS8yOVRw0dqBOSLig1Ss9lUxh8n1eI2TJ8tyXVkFXiluYOS1H6CadR4tCEJmhaprgGZrt0l+7fL
+TyZOBpMZGywEVvNrmJRpuZkzlr3SXbCos5iUlXpdfrXKsOCuC0TMzrUI8nFtdAAjUCp05dyW1d+
Am3r6M65FGLFO/coRTJQ9S1thc9030GZx0iCzJGWg0QMSk9QIqftNlA755R7iteu08Rq/46Kw+2Q
rZCynoqtoAufdja7yeSqbVI69TPXHGNPURHqqo267oaGs/yp1qv868cT7WL90sZN2paPbk4EyHn6
tlTrWPF6X3/WpBndl506bOjgsW6o7JQ3Ruy2Cxfuy1wtiUP0EBZJnSl7N09YAkbQTZFY/rNV5BWc
79xGVp57CEfoRFGCYtcV9EJ2o+t8MW2phniad8UnJaE1b0Evc5kEmX4Kz80mwrpW55ATxxKNUcat
/2xClaNdyswfXLcU64iZWFNWzaOdruXKpgtU/zXVoc1FWmV8DwepPQng4d7CHnPlB8Gx4SzhMJyk
PM7swj4YlIFc9rcvWhVYdyqlkFeJsae5jhDVh+sYZ4pNiZKJ9Jg+DjdBoHEhAb3jv1g6VjkNoP39
x9PjYkV4NOxqGn2j07eiAnt+NCe+5wHXCVMqMGqF/N9R3DeaPbrvZjjSfhC3p8GqjQO2uuoxiQpa
Hz4efz49NfZ6nfgEWDP5Kjam8/G9QfetVKbVIypoEd7A/a7Sz47IURpDkBnJHQortBcW4fyIYVBW
xeSLNlEaDX32GfIgj7I4dd3PCdD9X03DrXlf82/x7YHE223tPqvkzqBpulrY9ucbMPufTmII+R2U
H1K8U8rhXXVflRWSNYVEPjIW74ffZPa9KEbNBN3hdd7WovvnNbVdxVzXNg0Fx49f9lxmjJYXdgfM
DsAWCAARd5wPj2KvqhTLCh6LvOzfekT92yEfM7E26jR5TfGj2ntmoDx6dFKuaGOUX2HhjSuXAHwp
d3WxT/BbSK5T1cDkEXXZHNIDNcCs0Tqkj1oWDTeQrGlaCfT44JfVeGtoQWWvpOcFtH1zNO99d0y+
tdXoG4eFdzKdee+DU4YnSfvHl53XQu7+/J3EkWZI+hrsx6FV82OFbv/BBD3APRCJ0s8qcbU3x+zr
Z3xklN8kKINtkVkLm/TltLDJa2EYxZ5Jcm6uZ/MSd+rPa61H4Md+sbZz+nU23BLUr5XamMMmNGUu
13g85/YK+I3Utx+/hMsFwWHogGm2J2Ipot7zdyDpiI37EiOZhh66x0Trs93oSLqX6Bnb0yMPrLaD
kPvxoNOLPX/xKCgdTiQE7yDq5vl5X7GMVmSBfMRjSHp0xuSewD/EUo5kdpZQRBf7DMPwbgl+ELiw
BGb7XIRqoCozTXt01RQGAt3m5CoAjP6HY4a/C6DoLTzdfGOdngurQAvFmEH5Ye55X2c9zAALSRee
N96hb8f8HoB5NDwgu4CJ5xvJNyrZ1pYcLl4CdMGE7sJHvfbI7OoEOiB2QePNgj2zGOAeq6X6CLU/
8KEPV+3wEMhAo50+0rRjSgkvXSiPX0xknnrqICHDzzNz5TufSBH6EqDyg/poBTLCuawZ6wOpFWmu
wW44xh1ZpOxERtDP1mbhh78+nlFX3vl0lrClk2yZwG3no9tNyZrJK+ORMw2aR2mE1YswHXWXNDJr
Dpxe8T4PyVL1IQAOv/fbhQ32Ykobk3SOKppHwIFAYHo977Z3ig1CHRRdfxyp/zQbMxKKeUxARdD2
5gfRwhT7cxU6W0HkrDUVSTxcb0oc8y9ch7lODsnzHnMAW8OmLFvLHjdNYXZ3SBGaYi/rBBOKzA8b
2mAjG1lmYeE4+wMxCZ5MAC5b4yBzdGZB5EXJTgJoSSe7oRDx0ro0MWq6hXGiCmeL01W4o1YWW9gs
WdyShCPdldDrcDtkwzjUq9FG0ZquuaqixoXtQ0o8EqK11zV2RBbsiSnobzyz+RS1fdwsxXrGfDfh
XRBTa8z0qdY3x2qCs20Kqkn2Yzr0pJza4jE2TNwV4b+Ym0L6hPNQ9pxbGYliW/dNtzeFnb9JNxxA
H2jtHu2ouvSjLs4Wg6jmT4QBugnXx1m0H5p6a4VGMj7itZJV+whDUu9OKnomNVzNc2XPC6dvEVVh
6W1Fg3UK7eqWHj3FtKoqC9PlYpPnx+BJjR6YCwHYstkWiPYtrMa+GB9pBgnTjVOE/iYa+qFdO5qw
aKckOxYnvrFwIbg2rKeyFgg52BHmMUcqAkeaeqE9OkUEiFSxabfapEVI1hqcUavc1ciidnXZNAuF
qiuLkfOMXWA60SaK1vli7CtLD9H1qY+I0ZL/7ArbgRC3rRbxkKeWC0/5p1ljthZRLzIg91si+/lp
Rt4o98axVR99ekZeAzRCOHlxL8tJ9KXhBqUAKDHk+90mlAL+bBl0FCy0PK7wu0+GO7dyhvYz/Yz2
qdUTAwczZbSdqbdR3UBIjodtJ6hGPEsE2tgJhVXkbArXKQ8R/fjgihKRexuzi1KaR6p20r5rQ4PH
Q2h4WbgQtM8/qc0mR6MguiBz6gCypz9/t80VepZj7KFFp1QPa32V4Ybz6AdQDdcFPIJ0l8K8ATse
Fbq68JrnZ9o0MpA/NHtcaC/bEQz2VeDhTniCHOK/4Qbp3rld0hq7Vgd9hSHlkjR1Pon+DDi1JxKj
QkGd+0j7CtfCIjbCU0Fihc5+363Vm6TmZrltkzqOFtrC5ucnw1EnsQCOcoAiPZmt0dI1BMzcNDqF
WK/VdzVXY7FGhzO46ywb6+EBhZleH5zUj8ClKMkgdh8foVeed0KUo8CmjE3FfHaAG+M4FqNfRScZ
ajqyUdGt9cZyf9FOvpQCu/ItCUyYQlz8oNv9sZJ9N4u0YeDSYWbxqTfh9m/G0dTEjZJgmAkpoMe/
ufOoEi5MoCtTlxVKDwPJ3EnmPNuRScCXaV6bVD7KVtuAJ0Pr7UOx+M/D3++2ClLsyLWRFNzHr9Wc
nU5/vuvUKUQzDQo+dRYYOPCnWsVS3Jeu9sl3CzVqxWMmacL+u84k0gtMIM+mc400O/Kh2dIcbOyy
gqr3XtimfH2dpojZKc+4sLUwH63Txxp1T71WKjwcTx8/47XvybpEKmWB4aRL/nxXMEOILOqQei9u
gIrWFqa5w+i0ue1Sk9KfpgwLu9C1dwoTkh3IZTdi0ZyPR/IcEevYuC+TVLk7alZSbiwHrujSKX5t
oEn2zN8ICJHw8nwgy2zAUqXSfcHgrDsizg/X+ah0gFjQ+MIHTL7oGV5w+6AqtlXaKb+4v2B1FNiN
XR+4BVdfitGh8aWQxhKk8dp+QafA1KuIUzeGE+c/rcxGKXtZuy8B/grqTZmacXDQnaaTX1DUgCyk
MUc+eVw6y71JL3ewEPBe++boTsijEHjx/7Nv7rStFTmj5r84ZeYSW9cDbV/C3w29bUH98MeFdXRt
+Rq0B6j4qZBHm1u5VEBNjKxmvJq83w9VGOiyJ+xD0hFsjgpt2o2bdbc9rirR48fT+9osgCbsTGuL
hNk8deNjM08AkCkvvmNifGgoJe6e0G3rn/8wDmccndBTwWVeLPMNp8gcyugvBuRFarCVk+Ixy3Jf
WD7XdnpThc7F3RR5r2OcT52CmqVWWIr30qDlWGcoBW4JIOtdK4vo68ePdH0odHD0ENIvPJdEUQBV
yJkwlKEkyaHN1B+JX3VfRc1Z+g8jIYeapG9cxebbO0JGO9YR3L9Q6m82SV60qwq13x1z2F84qq89
FCUU8urTp8L15Pz9ldQGxsxm6WmRPa5AtmTDxolEHq4C0DzPHz/XtXlPFAIlgBIKKYzpx7w7KwG3
1IakV+7FDjGXBm3Z/UmNklWgwJwWR2T56njjGWOx8Ommve19WDudJ6SIaccCTmCS0T8f2MAPQVhN
FJyiyqneWB8Ce3L1h5C6R3YY4iNE3pDu4QhhboO7wEI4cuW5yQyjYgRmyrPP0zYQ7wbR0JJ8ajIv
f1bIqgzrofXErW616Xe79KJnkIaNtrDNXNnWpr5sly0fCC6F3/OnTlC0DoGbhKfUcfPX6ZyGY1hb
/gohg/lE1BAvbC5XB2TKTlv4pMGdTabGJykEi5O4NhiLb+UY+p9x4XrWaFGhvRiy2sIDXm5mkOYN
XisXZkacNzCXqeVicKG6L4Obx08+smJ3RRBmvP3ltGXy8OV0KrkgHUi4n79HIwb3AoJKnGq7Sp+9
XHNhhvWOoHY9GM2tWhguVLfMshYe72LazMad/vzdctFRGPUadI/T1CgK39Kx6Jnuin2m5HSPOpEq
8WH2//YsnAalxKmRiZmcEmaDptykKeUY4oSPXbkBDGhukkoQxtqh/uRhwPq3ex3j4bDFXXMyDWAP
P39IraMxwzUCgcQqtNpD6WLlvmoaWyifMHiO0r9ditNwk/QSIAi8pnluC6/lAvewpDzhmF5ukhAj
scIY8kNSWdW+ECha0DY5C+vi8kOy/Elhsj9TLdO9Weg10JeVmVZfnFwLy1mqxbdUiOpwhadyvM5K
FCwg7aqFJObFzo5ek6Q0Ryo61yllfP5iO7+gYU13ipPmdaqzCS2teUKGSOW0bBZvQVcHo+WVT6my
Iv/0mb+bqglZsTarkScBcnG/QfgVj47AJH1sFHVJy3Gx6qcHezfWLFprI7fqdDRhJxrmAZrBwDGB
biV9Yi7EFhfb2TQQbTK4z7F/chafv0F9FHFl0fd1QvrjPiJOyXcR+cG17wT6Tdy7ciFEvzZNSIQC
/sf8hfBsdjz2nAZVgAXzqeFydIRCHx8N5HUdqGxudU5RK49ltMSquYi9ecj3g86miYZhkFfClTwh
kBvvmBnYKTpR3yZbd6iQTJZp8CP0kFm0meUvbKzXZs3UMm5yKvK/uUuUkefU5DrGlgaCWIBU1PH7
VnFsCMjGEn3/2rTRCLcnVc7UlDx7UN9NqRrFTXGylLJ8JH88oCcrcoCAH58WV18orShonRDikH2Y
zRrFcJSxlvlpHLCv9jKkkoE3/q5U/0dfOCqyGJLQwwrR55LFzUWUM33K/xsZn6TzkTEEpUIiq/xU
MV+/TcJEKMmZutNlIA6pbD003gKyYe7mqU+LrFS+fPzo1xYMtigT2WPSLPxR0L3bBUw4ZEJERnEy
O+tW14X5oOOcu9VT+njbXs+/fzzclfUCzwPODXuqjYfE7E1D76wA+af5yS+ABAoVSfZKupW+YvNI
vjjo7u662Hd2H4965SHBSnEDYGxSwfO0IeYcTe5JNz91XTN5ABT+XgvVidVR4ZuU9Pa41IVzZeby
WR2a9agHTc0ns+8quqqeIsdTLppkizGFXh4q5A1L5kxXluPZOLP9p7C6vAfInZ8GiFXtGp17tW8l
iKRVgmB8YZlcmaxctvlufAyHe/csVpRZREAQgceqDVFqa+SI8qjJqv6J8jc44fKI68gKSZEBkBom
nvs0saG8/T98S0AJhB7s7wiLzt9sJUstIvnLt8z9gdRSMtIC5rsHApJxPzZp/vrxeFffMNEVOhXG
vAh2pKaUddca+QmiR0l3J7vcqk49/UB1Nc8XwserE3WCW2FbRk/cPJLTrbLxLT8o2IjI4g9hMT5B
o1aPFW7uDwmq/IXlePXhuGEBF2FtACY5f5maA2euG3k4aIvVXS9NJMFCdmG+UaLeMxaW4bXFj40K
6UFKMsAep6d/t9fYQneqtI6KE6ujh7CYuTSCOOqj5kr5mUN9BHxYO//9/fczaZ914B6xv87Ff4Gt
YjsNO+g0mJp7T0unujKoj+OwkHXHj4e69vWQMiBmwGKQbqzZ82mFEZcwBLJT08R5jzlHHAGL6aU2
3BMj9/53FSd4ZYkkd/Wt/imtQa/j6jjbAqyiIl1d+tkpFqr6BSdl19g3OD3/wHve/VL6yX2hhs5S
Te/KkYmsgR5DkhDkVubpXgdUOD6UdXZS/Tr66sUDBmlSF+7G7SKKsX5uebAsBlcvDqGS4cHx8au+
+tDU2KAg6S60odnEpdYD1lpRs1Oa0r3j0xa6aiGQI41uKm0rwxGKdtoaYiH1cu0Lo2XiJbMRsPfM
tnVHtZpQ0OYyzeDs6BvuiKVvLg5xqVvrAO3XPzwmhr7sBRSAMGmbXsO7FeOlwsjh6Ocn5OHpq5Jo
YM+ULvk8qk17tJpW7ddwhsSCSu3at2UOT2xK6hRUZc5HdRXVN6Rrp6eeppy1PyBUJAwKXjS1Bo0C
7mMrDbP5mSBfe/77z0oYDZGOUxqt6mwu52NFh1RtpqeybZz7OtdoRIGNnK0EPIqNXmVi41miWqjX
XjnX2F2QRE+jQmWcHykt9FQaFnhegj36+e3uqQsCqNODgTldVAu7WyXAcHXwL771FFat8+Pj574S
LjCHCRhIdtGnMC/Xj0mrqX7JL8jxrI1voJeEn6ifuP3u43Gu7PeMM91TqFogRp6FmzilmFXpFMmp
DBwXhFU6SHmsRkzKAYYVeXL4h+GAnJJOxuCA+sz5RCIHo5OOt+OTYbnMpKJoQv0OELGP2jkrUpoG
Fs7PKzOXefv/A05//m69gFexuS/byUmy025qHKqAWipe/SLQlq+rti4OOTTqH0nZjZ8/ftYrWwND
/1Hwc4ug8/p8aKcqaFl3yuRkBI1r0sQo3WSXj7r8ViKw/JXEmbUwaa7sgYxIewStGpQy51tw59p9
Y9ZmcqrKKvykGqED0JFmxreIzMR/udJ6q7Sw26Wmmmur5f2ws3cs2zJXNFNJEK9Ub0CZnNvcbMCu
Y05Rvgm/unVd+YkOTXmT0ytUbv/hNf9hHxKFmgRK56+5ztHt6mCxTmMrglPvZLdlFgxvjWoOe7Nx
ur9OdbERknxCsWrzz3wG6yj1Ibgl6cmWzQ9YywMhSqCdlFazlrpurs7dSVIFahJV1fySokmJDhFj
kpOXqjd+KbIbo/J7uu+UQO4joH/At0PfxSCz0/7lKd8NPfukHq2/UVeXYOiquE1WsKOdraeY1ktD
GLgw1rVZyznpIZRDGnihRLfayfAtMSENZbKt1/GoN+2NDm253lWK420SRS/9VVtq1nj4eOpc2/xI
dNHyMrVV4yN4PnVyGXgNVgMxh6kz3PYYbq9c3Jd/mrKWC3HC1aGIAQ3cprkEzktcfkg3sRYq8cnK
lerolmN9bDH2fEzrvn36h6eijDp1ipPDnwedoC2sBAP35BTZWbx3R4jRmBCYD5HDQfIPQ6HUB49M
5of0z/kLdEYmLkIkNpyxpD+3TQZzZ6MQxso+pXX5H/Zy591os1irGZJepTk4OSGmokVTCqAx95rf
0bOQJt4KwzUcs7Vad/bCqvOFEOhCJE69ndVO6omWEniN9iyWHz1fUYOW0TNJQAh3DAjhptZ1eJBI
3fCBUQFT3ZGGs56zqLZVcF5ZfZMmCqDqv3/rdDCS1QSKMxE1z9+6XspBi8s4O2Vd3e3aMHFuKcxX
W9tKlORfxsJikzsaLULO/LJkJ41wSk1JOVKACUQZJM21ALeAlKyh9Pzxg117x+hwkMBPBfypgHH+
ZKlVC2XIi/hE3bQZVrmhJd12UEe5bdNKYkhgaxK2pzbaw43WaAVE/FARG1Rf5ePHP+XKpsT9kL0X
aMvUcDg7vAMaY/s6reNTVKTOXR51hrfG3XJl+T99Oqv55hl2XB+PeSVgoPg9cXxdzjHyx+dPTyXM
HgfaZU9l1zc/rFqrtJ1TZZHz2sVV6UFKcPPk709PqnwoZCZ+7BQ8nI/Z6AU9W2MfnVyZxze0yheI
+72uB+qkqw9Bqyr5woy69pTchZEfcazxpLM9w0p9NextPz4pmDitWl1xjxhOpp8toqS1DbB1acAr
oTTXUT7kRJDSLvI1UNML1WkZMNZiuPkN6I5tonWauvAqr00Z1M9cgLl0c6DNJi/cA7sPNJdX2SrJ
I6RnUR4zBNDBbUeJM9iXwiW36Pet0//tyKwYSlOTfo00EaqG84+IrRhtNhglnPLOm8wtyZuH6yIw
RIq0NwnCtYXlY0Vzcu78+njKXjzzNG841rii0c+J5Ot85KAbVEVvPHkKNMrjqHfjRFKZtsMR7x+7
N9a4eDW7odWWtoqL85SBp6wRohQOU7Ir5wPHuetGuM92J6doqvuiaG8C2YwmtplZ9/3jZ7wcasq+
IeKnyAF6bh5g0ihR4f8TOqfErIeXDC/Apyjww7XXwnP4h6EoCbPjIHBglZw/VVl1CGi12DlJSp/d
tsDxB+eO0OpvsxwmyseDXSzE6bHIghE1o7tBN3U+mIgB+oyxmb66bhhugzoY/zM7e3gJa7X4Os2z
pXj2crJwlQXfTSsKWakL6+RRGGldNUn+2oVWtjWrugpXY+Zlt6knxu+d0fVHfG+XfIuvPSb3eGRp
EO6hlc/2G99v7BwDsOy19Cp7k+eqoq4gGKF8BN5+EHUMyfPvXyxyahqq+UqTqcjsxbISY4rh6Wsm
xm7V99K9zxwZ3AN/zXeicLuF8S7uCXxI4mYXgTnrH/zS+XhwMkWn0K392tvS3w4yUraNavVfqbbI
XRUG8GSzpI+5OHj+UueUyd/9TpTDgcEtnp5J9MgoNy+unFkeYw3Hgz0LDXhQPq4buRCkzzsFCXGm
FkHkKFOnKhHPtD7fXeFLa1CkXRvam9aXww6qTfNKqu+7Pozqbc8l91X0tbJL3KT5St6hvoslZmQw
U758/FX16TW+f1T2GQBmU3FlEjiy357/jrxoUIqoY/nd0lNgVrgwAH6/DYxQNhOxokDdUYy2GW0t
SknDzkviwADr5tdx9wnfttE8BNIt5M+mwVdlkzWei1eWXf3AGg+LzkmM0rdHJSoQMqBt9doHuLr1
b7S61gt8U5UuYXNiWwpbRj8XHm3aV84fjX5XlDE0rkxb3Xzfge/bgQHWou99h9z5AaVD8x0SEO56
hL1o6wcHy96kAfmKr1ppGtvS7tXU2Ob4eI23dOVo2mcnUsIUWIHThZshj4NhrWeTFSWGoon/oCGp
Lo5xQNLjaPRO7B9FpmfaI/Zs/oNjt4a1oJyYLXvO+gnbgBwXVKnGvWtKWrybNVgwq77jlMMbUuPi
SZdeJFcYVzvgfjzornm7kDKky2n+Eqcmeu5bpHxYhOpcYSSiLldSo1C+W2kkrL1SD1zEVgjjS/tm
zOhb3Zat6QVrB1mMdg/Nqt54do4BluUXWr6asjXZrooD97sahoqGbeyABRHyr9ZdYxkowl2shFX+
RFcbtqtdMQafLGk69p3lNmADmsbr8n3ollr+Upu+H9xWvjDH8hOEDlE29002YOaKZbH7NMZeVxyS
QkLBUUWsCDjmNJq2e6ox1Y0a5xnmaHhIRJ9HLejuc7CM7spRZPzDrsNoWBdmNX4xc+gCm1ppWZOp
k5a7eBj69tBkSuLvi7jV63WfBsVdkaZlHO+k8Hp507vj5MrbGfggPBSQd38mpMXalaP7Vbl1DCWP
3gYTMsyqTlInXqdZgst4jyGSGe/stPOjZ/pA0ldv4JXd5hTKnXVpYbtyL7BZ1SXJApPS/KqxSku5
BbjnfHcIj8KtUXrpJ9p5Jc7avh/bews4Glxmb0gxZnYjTWwaHd3kdmyrTmxdJjaWdWnvPdGfr4uV
2lm1h8Wjin3bYAH6XvdBbVSbRBgDBmcJPYbHSiFPE4fxqDzVHGb+oeh1YGrIr/rwi1d2wt3mmh26
m1qibr3LVVWkQHzszGu3tNer0Rotbu/cAg6GAx3otZ/Tl+TH4IUgPn8zSJPatw4ErvILtydTPtAJ
l5toAMbkRsf8Nge+x5q9wyK1f1CtSsIvs8LIw2hhrIJj2eq9xwFYldbWNApcDBXpOfG9muiJ/SCi
xkbdi937eADBAXG+cUNU7NmYF4fW7JXbSFKQW7cY2+bfAxFOhBCO+R9AQ5xhXdqF+Mz2Ob212Az6
rVno4XBrNFWaPjhFN/4K8FOXR78pHJGsYmBWMJ5TFWcIfYVhReeuObPsYR+EPjTlsVMVLV0ZCZur
2ChZGAb3tAKq/hctdjW8jsvA0+5NtVLyo58VVV+sYXHl2Zcgy5QAehX8ujettcv8U606aVNs6ib1
9S0gDyEFrM1Ijb/5EJxCINha7RT6OuuizHpWkR7at1mBxOrolEWAP2zL7WHN0pPNF9VVcC/a6aNh
iAD7WcVpV11mm/5N19k9hrtVhIdXsLbb1I0bnELdyHupfD0JN7o94NFc1SXFziEM1K8h7VRPI8XB
YFWxL8THiK1Z2zWZqv/2Xa+6NbGENTadkQzAlNpKNb6MoTJ0bxpIJeQorSrjr51orQdTMcLyzpKc
TSt2KNovXTdQqxvoY16/Diy9qTatZyPO6fQiU5/iMot/S6SuoJpU7kUDmT171WNnMNJRGVv7UXND
baVWjv3DxpPqpYS8rzG9Qw2z4WGk8dIXRgc9SnHqelWkbhisdVBbMTmYGpQp/72+S81M9AiORkwZ
62GUP10txAm2TpTsc41w0QXUW7j9IafYMqzaOvD7lYV1Y3YDnqusd2rYhMfRwNx9UzXNoKy8oRma
ckX6VapbgiqYLUHXuXCaRmDitWnn2saEyB3uDTPWzWQbWvig7qpRLZNjS+cSlLs6TT3rFbZv9tNv
TdY1wIc63NiV15qf3Eg08iatdN+8E7Udt9kuVkfTvokqP3yx0nioNyngs3BnVbqZr/GDt77gaRx3
G2UcnNZdWZ3VFsGqdLlHr3Xc5D4FZuI3p9RDubSmTKRDuinV6ekA4ChAwlAx74gC9HErJFvUY9Hq
7UHtcAFeWxW9JOuMBuHxtu5SX34a61BsixT3llNF8eg/jjcz+Brkw4BjSZ2rPxvHDvS1VY9Ivaww
SOu9Jcb8s+olHs2ydhVP1q6mFLuBklO7FnYJyE+huAncApNDgVkkysdDSpUk3OS+6bzkaDyG265x
23TjppYpj7Lxhs8IESJ4NXhH53cYJabuVthRbx/xRWc+a1mh2yvqiEX1ZEY5tn1omVp766s5mvRa
OIp217agebRN3WFv/WPIZBo9qKDXnXxl9ViM3OFEQ8/hiPQhWHmcGXLtc5sRLzLuRBHtHRSTeNni
Xj4u2V7MyhkU/ugAQ18KFYKTHFzveeRA8XxyqU3Gtziw6vZQBE36pQSyJz/5hs8axwRm1FacNna/
K5rGEKssl+4SMnh265x+BRk+4haUhFjCzbv9DAwubDW0tTffSCNMfbzypDVektNikv7+OPy7CJUY
irs7GXDAYtyopxj/XahE80IcBo3Q39gV81M9NMGtE0bVd9xgh3Yv8G4Odx+POLux8HC4C8Kbwmhw
usfP0wZJHLYJgW34w0vN0FopjugetDbT7hrFZVWLMl45hTA4+RtNrD8e+/LFgiFAqTxdK1w0PLPb
WW51VIbwwvjRNKIv18lgR6/Yv/cbu0/TpTvD/HpEpph3OhXHEAphYTBL6dVV4FrUp+K3IGyUp5ie
qOaes6MoNhr9DC7u8SRy97nVWt4nYPoj1Du1KdttFYwEZbjx0VlAT1l59BHlfzFRA7ekeRuv/c/v
QrfAOUJLZfStU0JV3dFnkqnHyKvqX2Vu2yn7ppsVtyMix/ZArJcbC1rXi4nD+zPJ/FOjpgsJtfn5
xGnj3q4hhlpvI9FyNZ3mWvA50cPqFvOTiklbyqLa/uXnY0xgDurUOUnz4lxqXsncHXQSvm/TqSVX
9Ed00Q3GpZjjFV4g5dJsmV+NeDmkRqa8P12wHv38588YdGMOMDxS3/oYq/udEFouP/dK3Y23FheZ
bmvhWUpXD18PQyc9db+jzmj1NcUZuqUGJY1wE47p6Eyfw9Lgrr6nk3SsHnSRS+0AX9b2nsaSED1a
xQoRX74ShhGK39EgYHKs1JbuhH4FNUCNvgpOsmDrJ2OdPXhummVrHeli8j/Kzqu3bSwNw7+IAHu5
JVUsyY4j23Hi3BCTTIa9HvZfvw+9NxFliDB2NwtMgDk6h6d85S1btVWVNzk0esU19aoCO1nSRSPJ
KbGbK7JwtmmuS6P+iq5Q0eYuPgFtsQHlLQceJHhJsr0ap7D4gCxVijBD5KstUa6vSltLTYy48xoT
t6GdSp9+wl9cF5ao3HfpqnibdUY3FJu2aHKaaH5cduJJn3jCvqMzkeW/rLA2xCdrV9xVM1GQ9E6G
FkPtanFlRW0ZR33dj2/0CzAtn3JsasPIRnBT+1X0qbTS51o+CbNiFwkyXC4KqUh4L45xU4eD0oeN
/CYV5Ao7c0yC3Sgl6lc5NdJgL9tTt1FtBOfdJNSqwEXvPdFXNv7ysPEbDJz2ECKcc1tepsuNiDCY
FKROrr4FJgpIFuLBL3lfoFlWyDohB1S2lWLkVeHlfUQONugJoE1UBi5HTEqlNapYqG8WmqNe1Njk
E5D9UU3zfZwAzGkvgkLx8qh5lTDDOiHrFnh2lSorr8UHM2flOfRorFJoUhczz4ww44Cn2pvfRNFB
hnm11bt6RDw0lE9t0/ZrFaerMw+WnhoPDxSKJSB2F7urHq22N3pTfxtjR/yLKqj5BSHG2DxBp7Fk
N2qRbdg0uNen+4JEhRS3lupti2rqtEHiXrV3YC0+afdCs4QfhUgVPAbqtVdi7gGCdS1UN/0NGFDo
qXmOTkZRtehDdnn/MyvQIthNtebL329fuMum3PvAdDBnWSQgZ4CXL7cBGjrg27gZ38LQ9l/BmNTZ
ptZFeVeh5eJswyIcp03ix+Fbgnbud7qn8Rbirax88rWZFwDiH7cwQGOIHPPD/leYouOSECOQbLy1
orO/xrWKbo4Tmth6l5VF0GkXSbu/PffFuaerQv2Wctg7e4Qm92IjyPi+NQhT+kchq9XO90dlA0gO
aJSm1d4oKmsDeCHf41jtezHGf5878u/DU/ubbW1BgPHIXs449lPRF5TtjqqW5PsiV6q7RMlwUqdi
/71DL2BlvPlL/lUGfL9I524n7UCKrRy3y/FKsLd1Lk3pccR+3sTsvlfNJ2jbtnwgZ4VenLVjFno2
KtTlSrnuo6ENKCRICM0ttCWOkkgz8YsmSAGzZPIX7I6zyNOUYfwGkQSN7lzv/gvkcFyZ8PKKe58x
dxts8Rm9Ts50OePMt82strFVxEINMSatT4q9TfXyKSz6HBXbyiz3Zk0JaWM0KgqsWN/FLkpK5m+z
DtdYex/+GiCWoDq5e6DWLr63oQK0tgGsHVGzD0evB8+AHRtef7qEchzcQVONdgpElFc56WPV1Xva
FwiBVFP8qIX6mmrNIkp/XxyHvU8KNKM+lxhEugptJ2dyhuh9/ycyBZrseR2D0/M1BPGCzKFsV0gb
OVSbNQnc+SwvdiJ3PYvAxQ/BYAlDh2NMAcPSi6MUYpVihgrc+qq3fumiCL7dPuPK4nmZp8kE+R9U
yblkvFh1RR3yFiXW4iisMDtoKOwTyIFKP48YoxYvYqiLt0C2pHA3wGiMLK9slOCH1DiTftJTxEso
OqLw7RJ4V396s7O+tViqKjsZWuT4fPvHfrQuIHp4AyE64Dm7qGqn1YTtXyLKY48KCo4ewWs81u2D
5pv+WuD7wRdgSWykYWnUk/VfngxjNCtbyoPyGEiyupvMwDoIIvtymwE3S1Ze+A92GlcOs+Lgw6xe
Ih8cIdLB19BccdAEKd0YJP5wiBsz+NJLtaJ4Cl4pzyMstNIFZW73K7X7D1aVLJuWHWX7uUW4CO80
OZ7C1kzKY0Nl7BEzY/OrmET/psj9msbj9UwZaE59CeSQ8VimL1JBrU+MOe1q3ttN0ljVSYKXfKjp
SD5INM4f5Gb6Br9+TXVwkYni6ErUMLPnqaKiSbZUV60os1novjVHqbaje0z48E5Cn0tfWcqrexzw
A/GJwUGCz0Goc7ltGjsyI1Wu2+Nkpcp2aCTVzYN62sugPbymrsXdEFTfbx+Kq1eakgWWcHN49C65
trjEqT8nVmka5bFW5cjHIzWttgj76i+YqM7K9DiFfS3KmiIXXRFQTEmdNv/e/gkfTNvmSILZMajY
wJ69nLYocHNS5cE5BEBHD0XQU+NW1Gk6xbAfEmwwbYVSY97d3R72+qMiakzfl/zUYGRtcXVBZCEi
CoPgWCgDwA9lBp5oeOJsbg9z/TCxd0DQoAmAexGc8vkA/RV6SRFF88nugmPoxLH8jbTDcjxMIYri
tZ4cZXDHKI7wXnYiRToktpo3uz6ZK3e2ndI3vSvbIVKebv+o668ORYmNNldz8D9cChjX5eh0KnWG
Y9qaA2YORqW7pZ4MB26ZHD9AZ0j++LHfb3GVLw9aY6wplV4vPj+AbAwXFpblSq1Vwm5FxVqiPypy
oP2rjZLWuhJ93k+fKKJeOFIUkSiXXQnlpmZfj5RMu2PnN8NbqqWvGvRs7BWG8t5uxv6u55083F7b
/3O9Lx5gHXQAKCaQr+goURS8/OJUwuldmOpwHNm1X8uwKUH3cPRbF4Ol9ksptWP/ElmNZmyoT5gE
iIpf7XJIXuPGN7RAdQe2a/TFoCt8zDvdH3EwTnF60Yw+JrRLBFawmTL4speHiW259YjqoRtNQOMI
u0SDLoNVx88yHEKscbNGOTWKnPunbBrsLsMU108fs7oLy+fEHh3Qn+YoTZ7VNe1LQFuVf1UOWeYZ
Mdta94o+ivQX3YQXjZWobd/l0ZgoP5W6tpw/E+ikxBskrde32MT25j0QL0dx6wF9QLdTqjRxIzOU
s21atA2bTCqa740flK/4diPVXhmF9o+KXDMK7njUj6o7s+vzDaVWlIfKakp2EGDbdA9tt8m/E3NK
f3JwUc5dpkh4J8zLgtWK3cjfRZcN/yFH6Nzred7bLnuvgUA1WpOzp9+DMmxgKN29M0RYNUWyX3/T
4zF5STorHlw6DdCUjU4YHb1jXG72hUWRQKIrx3r1GedjEkMbboUw8/A7Fla+uo9bPR7+JHEUVtth
wEMWeo2d6QcdZ9h/UmH0EoYh9GUfTDvtnmn9adUbPl/d19nP3icPNErV7awpmB5Lu1QrV1Nrq/+q
liGq9pQUomcEVpvEC0w/TbZ6VVb2QamagQ8WZ2aPR2cftm6OF1D9H4uUEeahW5N7pNizlWJm2T/9
NG3XDADeU5nF/qZRjNMg8YZOjr+oKUxqN5jElvXR1nr5NaSDhR+PX9oOtTqh/VCVFJI3HTGdem1q
QXtCCVmbN1jZyo+p4QSVV/tNOxuAAuTaZQ2zP8ThhFuIa5LCVJve0SgHrJzLRWWCV5z/kA/O7hDQ
0pfuo7M4czfKkThaAHEx7BF+52ZqXNwVYdt+8yNreEpGu7iLuzr7Imw4xlKpKscmqe2fRkaXaqVG
dBU5zb8HVOX8ACER6CzevS6dLWVUsz62NM+82McU3B2l3tigYzquPHbLQsQ8+blxgEsFw4FVmRfn
r1cIx3qcW3BhP3K8+VC8PwNFX104v8F/dF8zJceP2CZJxkomewqHKtz5Kdp0n42McftA8gsx1bke
hf3c5c9wSBTbzhfiOIrR3OtD3T1ktYi2YD8+Kf5DkZPLF1CVTFSFLMBS/AciREfI0evHDLr4OU3y
DMRsMHIzoFo6E65x2/txe4tdRTJwGMkrWGRAoxRW52zpr0VOy9xq+kqtjroSGucixggrk2Ppgc7x
9IcaVOA5SblWzr0OMGb5dVxPAK/RFKIbdTlq3CEf7DSjfqLE5Aezkor5czL8rtpPZtz8VvNKBDsj
MkTtEdyOvwBEt8CMUCaJfsSjL6+8uVcpIdQeil1wvBG+BNi62GlT2giiKss4AYrUDhMJy65JdWmj
qO1sNNOpK8dojoovbiM6Q/ZsckuNCa7A0s936kwLAE6on+oOHW7eg/43PVDg35PRacVWtkV8DsKo
jB/yLAGJ/slPPo8OTIpODo8fCvSXi6+PgvI2jlYn3+AQt5Zhu01e96faMETAo2dnX3XgbfJK0vfB
IiOsMYMHKWZS0VsMa1SDZnetrZ6KkWgSi6uofk0JFH+nYZDLrzHA/KfbE70KGU3SHxB8YCBoSMHD
uZwoArR5Jzm+crKiUX21SyPfoTyn4iprab9NwNMo/Oemv0/ogu91Snuf5NGi40Oegiw4xWzq6jDs
L39A0IuESqKmnMCJINaCwcyzVKfgAMpCusNeTT6kZlA9lDLe3isf+eqmRsqf7wu5AnlTamyLc622
TcY/dJRTAowCiEagTi9qjbuCGxjtuNIvub6qGQ0eOH0KxjOJ0S8niqQszmbcxScOa3wQigTkns4m
fFli3E3OvXYnOWX+p5pS+bkXsdqjqATy8Pb3vj5Wl79iMWe9i4QPkkg5VbUffDcKkysTgWD6yqM/
TG+KWuoesv9BjbhLHhQr79VHKz7LGswfnRO2XIMx6xMV5LFyGloflFoyYGOUqZJ8B/LAWhNg/2Cq
9IfoxpIIkQRrixsryMxMNitTPYVyn2inVrZBLhVZcOiz3Iw2gwo9G7+qKXpIfVqAK9/7+ihTowNH
PpOS4IssiwvgB8bCLCzzJCHYKwFdGxLUN9tofERAKtqEpfpJeOesiDULjbKl8bbl2VhcHrbRg7il
VnrS8qzcpl0eYEQn58q5BOW97RC+//zXJL+fhY6gexOJzO/mX++i3iq+3Kc9lrJK6py0CU/l7Qx1
lLdG3lQrg33wNYHjQsghxKNoY89//9dgJh7NjQEy7pRAin8ctMR8ju1pOqodEK9EzuEfNUYSbYrS
t1ZSv6tdS2gF8wDsDbcyhcbF0H2nN7Dqp+IUF4EOTgnOHZFxMpXFxlKrfI3HcbVzqHSzY7kQ1Lnd
uIS5yBi7ENrIFTNNSlrSfnTAoCM5RTgmHFJtyD+7srTOuAZBLECTgX20uIGBQFnBJJL6ZBixtCsB
iM7mrY0XggXa4oCofE+kMPqmIBVxvn0ZXS8sPAsqfxafk327pIM74F06eDj1CUtc9Sybk/YIFC7x
4soy1qyMroI4ZgkXyODmxQHCXFYZkYyrHSfS61ML0ewAsyo51rzmnlFhUDuB0apcNa7WqrgffEua
5OwfCsa0T5eNwgC+aZYHg3oSeJcGngAf+QLY1HnuwszYwvZaA2dcPzOzOjmpwDxPkNfLKxZchm1K
ktKcJF9Pnyot8uvfphxbWB1HZk6ZzzUjHaCnYWRvIvMRuAcEhWE8dSlw9vFKFHf9hREeduDdz35u
VCPnv//r1OpqytEK7fFUq4W1k3FWeJSC8Tdh29p9ex0vw3miIUMtmXuXxV5s46LJ2rC2lOkUUEPI
Dupkkpx3KEbsVVDoIQKaVMk3gxZY22oypfpFnghnItco9HF0QWqW8bfb2/vqyuIXQemZGS+EsNB8
Lidf6ileHUE0ncqhCWwvMhWB6EtEinSajEzNvRAGS+QFIXAB1JmN2n65/QOu9zwXJbcWbctZgmYZ
Q4+ZPXsCp8NJB5D4Otham3t0MTAhgAGt6rsIW5v+p9HY2moxYX5c/wrfefRgM8KhIlN7794tsmAu
rAa0ZRA8tviWTqfU4hNYp6TFbkS4Uq5zbwIvLoLknwEn63YboKwaPykBrOVnJa7t1tmUhtHE7jw1
S1m50ZebhU+Cxz1Ru/5OFqYsf/lphnkIvfP7xwDcui7uB9AJ6J4CFxPWnV1I/SNqHVmoU5ofAlPZ
TtjSzlSOCgD0QWrCpnUb7oxp7fgutgyrxZYhQOLGIGhAzu/yd6H54UhK4Sj3CYU8tLMpYYu7EI27
GpsJqz91ozE+GEpm1LuyA/S1VkyZD8nfn43xKW6+Z/GE41eK5YJuqsK6qPez18Ee02fMv0tHGqbf
XW4Fe7XshnQHQSBJMjdV+rw81M4svek0/uCBwsak7/YWns/I8geRnWg8D8Q0HOvLBckhi/toBGj3
WEpHd41FMdGF/NetPQ+LPIiFh2WMCAHmf9wiV49uCoLXROfTurdSacDvsbXw6u6MBK3PNE/raNtl
eWEC7JkaDNbxmo68ahBW9rn78v8/Y+5dUHFAPf993/51X6K+MFXwZez7xDBwcs8kfrRbVxE4bSc3
grWe8vV2Y9b0LmbpJDCZyzTXSY0G+QzTvm91FfvyBE+qgy755cEpwsSrAOptACabG1mEMG5uf9mP
xkYjj/4mxRy4GYtMJGorwPCQAu4lMv34kFO6og/l9+ohhC8g3cXkfY4LtyZ/NnjZP6kINq80uAJg
Y7QRCOqWbWN9KONuJCG9R7bawN+zyzfcWMZukiDm4jMn3cHrWQsHPpgzOFuT8gntGWKCRcSscOEb
idwgzi0TbGxAxyFYQiNp3ECSi0+B6MU5GHXjrNU9Bh+3F3zxGrzPmGzXAjVDDoiW0+VRCnCvseDx
2fcc03JrdU56N8a+9mDKyneRg6Klgm7vbo+5NJeGtAA6kM4nQcSs4rlkCEpSGwzTNI5QagIt3oyx
LuxfmuwrL4WhZymZdudkbqR0nfmS47SDXE1d0qGkDxN9zYDXP5t+m6ZP0wThxkuNYERWYhysPPje
QO3EZXqSJ6X1HLkc976qTmsM3UUEo8ydaW4Eyo6zmcWVG2Xd2VJhN4p2r49YU40OjHlPc2rnoZUj
GBi3l2v5iSjE0GohvQFnymItm4qymk1qTknsFEhWtFVEPNFEKvojxItpj4288tR2xloZ5OrqY2Iz
TRZYy2wqswychnBKS10KzYfWipXAVUvIP/Bq0FGVPSvWsvKlyTS5oSnlDzS7UlCfg+yJVtO6FUWY
5fFg0lCvybM4ICz6Uk++cPCrDqjzP4yN5bSbwJGmaVMWSt+ZOwmez76srF7cjXkrZz/VCPrc6v07
vyd/vzdU/BDSpntKpjfXphaHRFfN3O9FJd87uUnTmI9cBndTLHTNjdvKkrCjmZJTPMpycKBuq3yr
+5xr0h01ERivPdhHWfOglvTxl9rnCoBnnBfW5Am5coCIOmE0tHe5X6n5Y1bRpfUY0BQvJdbr5jZV
tA7Wli6H2jnz+8nYD0M3/DBAnQ4HCwc02YtF3Xb7wMgKCHJ6qGE2BWT5URDihzt81xr+QQq127W1
CWq5m/udKlc06EDWdyDFG5f8QcJXOmtZPCcUw0tJxtmULg3FJNlIhsDf1YV8Ooit3vepck7lYDjU
gRMMj4om1HqraqGmb/o2aq23uJ+mFzkEqeYqYZbod588ENDluKffUyiqsUsCaVHGs9mGHd4HSgwT
zFC76jGoNOmL8EcVJl5WIVYGUufp9rCLtI3Tx101b0EQ9bR8rXmj/vUMa1PQZ8IonXtbqyCASYk4
iLxgjjnWKedEM9JPdlAYkYCPysV8Ac+KAIuANHdi3DfUGP+53LA3vkXZpm2MfkPECb/m9uyuol8G
Q+0fDXUmh6jK8ppJBtpjoi7DB3Buk3KXGBHotZBmsuZOtDZHanJyYW+qeGxql3gJ6pTVjHKyiYww
PM2nOF05+dcLzi8C6UQbeV6DpYSY8G3a30EfPOR2bfwaAyX9RopOq12EVeEpDYzI22twda3PS8C1
R8GMpiGMhssvTLQ3RI6qBQ+FgdWByrA7WprR0QRNu/LuXg2FORGkJVy34eszwcWV0oadT55lqvdo
G0tfWjUavsDNiDzEgtqVWS2vcviJlOLoG5AG04xbRsvdWOMgCmsV+YioQvJAYFzYwagz3dHkeLtS
2TiHXoLKUOvh8AaR2vp6e12X8TpITaAZBphkUCAQqBYJzNDXbVnVafuAnOrsJCg0J70PKlwo/7k9
0DvE/eKmZiRkZHGpfa8JLvkOVZCYVdIrNelQ0eWemDTrfuhDzd+Uma99HYux691qVMqQJA4pGC/o
cXDc8e5SA3cFVnzSi9KaZf2QqZ1CbpG2eP7VkHQN144NevRu3pjOa0O+DhUdQMurHzhaZ63EwVdb
n3nM1g3UbknRr6hmSl1jOakG4oHqSHNshaU81kmkHH18O/5rsUTc3l64D8bjcWMzIuKu0URdbEel
m0WUzFA84B1deKnuZ//wUqkj1Krsa1YW5soVfrX9qURDG5whSRaMKHtxsyFkZHSEo82DPVXjUUSm
z1tjwiUkFW1fbs/tKn6ax+K5ANHH2aZzenmqwcE4sS3s5kGuavVBiQdp59ixf1KCSt2J1hj+U0M8
aj45KO3o2UoYiiQIIapul4P2VmD3TlHJD4E1TZ7TGsnWVPtkr7Ql+DogPpbXJUWyIsFzddDmUYna
Zt4P4pZLRWN/xOfRcBr5oVQmEIWSEY1voAzXTMmvvh7IKWIidgt4wlnu53JyJT0yXZMM5cGq7aFw
1VzPcPexzLPaW8pndyZjzRuSCj+zooZ3OZaOWpwcSZHyMER6fuQMqLu4TKejETkSjplwt15vf7mP
JjfXDLFMAUVGYnY5ID5/1MGQZUCGRiBLzO6dXHkCaHUQRABr++QdH3xxY81SW8SXFpvFBBE5f9K/
ogrMfKrEQgDjCxRe3d7ENeXhzeDELe1epUX4p6o0x3Vio34tSjP5AQAITb9gqnAXKxw53ktUG2VP
DYbmSQOpVHoZDONHzO3S3qXOZkk/oeRYwtX9okx/iyFjK444lHU/Cdz8LN+lbWlVXodvwSumbPZT
PWjEiHI2gvd30zEqvwOKleDJ3V7ndx7K5cyRq2FbzLwRVnsZ2PuQxcAzBMqDmZiyQHK1x++19+B4
p+MWuRg7Ohm9oz9SawscmJ6B/jXWSrXaxDqxPx1SkbXHelBL9ZBEg02pKTaswc2yRKRbS1C+hmSF
YuZr0WdZmG9ruuj9fZZ2Qy+8MagSZJWMCKLfUyFYvjciYSXa+KIZpJXbbo4M/5opAvEEFnwFaq50
8KkuXH5jJdZwF+gG7VzGDkCBJDM9U6tk263huN5l6HLMXMPM+k/KqS7eXuZ3SMhycMqhlDXnK5ed
fTm4bqQOIEJfPSsOEi9btXMSv/IEVLz6MOpxqj2LLu73g4UX0UMrGfmDk6SIFiScylMQTjYfw2h6
YxtKkpE9xKLrH5Mkt9cqEYsn6H2R5jPOTT3baSzDayUwJr/MG+UMrUx+VXM/jr0EHJ6XSVKab2q7
jp5vL831Z4EjBqqPrzOrgC7tkbI6wBwQGYMz9m2IxLT5KL6FqpSOm8HqlOZI01J5UzJUKLCmEfrK
PbMIy5gvMtLkE/wJwgH6w+V3GZtOKwn/1XNLRLMVg2L8tnyj86Rc1u8kvBk309A6O5HG2U5I5pqm
6/VyU05CY2wOsInol4UfZqkHtTNpZ8zpMMYtAGLb9B++OSl3rFfaejOt3OSLi/V9wvzBfUdJCcHu
xUZMY7VFG7TQzz6ycMivW3r3TSri3vL0qFJXQs7Fo///wQDw0/Ke3b2WhcQR0StVlLlxbkakf78M
ViP9pzalvyHzkYcH8pbwJWvQgr+9pT6a44xZARE1p1HLObKkWHmw186SIyW/IAxnjtf0mnXUiTPX
qlAfzXGWTwMpwxuC8+/lDlJzyewbnBXPJfdX7RLYSGez8+VHlZJZ6YVyg426aIcVtMiym/i+ttSj
GBAnCtBFi+dfDSOTzp2vn8tgQulm1EOco9vWKj1yxgHlnEz8K+QZ3xtL0TafjGBrtY76dnupP/4Z
vB40EWfq7Ttf6a+XUypEw1Vt6edOQydDpvu/M6Vez9wmyKWT0oQmJbKx/D3OhGchCnSG2mjNKn2Z
Ns+LgZ0DDbUZEjaDOi4/gonxSFHZJoAKIdrqoIzo+e7LTuPJ4r7NFBf+ofl1SgYz3xoFHmyu0/fT
fKGE6V0S6tW40j//4GDPDXTwaYB2aVosfpBew01P6kQ/V1kSHeU6CndN0at46DnJfeOX9eb2d7je
8pi6AmWhXsio6IhdLkAYy6WVGK3/dapwRXcFVgPfZWR93Ly2/TVVg+tLk2SB8zWrKWBnvnxJHT9B
x1Ytk7MyoAvw2NTxpO0H0XcbDZhytgWM31mbPKyqN9OcUASXYd1HKwn19bmbexNcKxSDTD7t/K78
tfEabTSkwhiLc9GK7Be/p/XivofpmhSZPe0BZgJI8VdDxasPyz3NbidPo14P+G2x0AqPUhf0QntK
hnrId45QkOnpD4bSlGJXZugV3P6w1+PBZZ/JXmxvDWHjxUYq5Ewap0j1z0UywOFsaBS/6GUp0l3v
BKLZJti6fw4fBaSWIWdwJTV1btBl1pRPhV/2kMbPwmjK9lA4RrSvUsvJ6fvmQ7+X0Q1MVjK1d5Dq
RYDEoBRhwLmQy9BlW7xLIa1vZ4aAPaWKGmBYMcl5/SNpJnt6GcSgx5taKI5Aad1JH6w8UkYK/sFI
p1qWs+FQNRWKbLAhQmnlYF3tdazF4DvN0BRSOWoal9vMCUejjMrCOWdW035L6j77Yekh4gKyiIT+
2FWJ/E8FKyA95/Qht05mRZ9jks+fgybYzDamCglpZfELOoVKqjaOwVMXS/1RDSL1zUfPCOZYHSRe
oqTBmgvhVUjGiLN4COQwUkuIxpdzHnxHSunTO2e0XCbpVCD+ckhL2+Y0Dw4qJvZU6pswymhEzhzV
TxZc5wlTAAEoR5gOQnB5d6ZK1yRDVEVPIXZSMdwsK92LEmXgvdGhrX/7fF3PFXHMeZ4gP+c0aDHX
Tmsi2gpVgtmX1BxKWj8vk1FpPwPd+AH2Od6lTlFAX8mctFoZ+vrtnL8psALiMEjDtAAu11krkPkC
fcHYIjRe/XzS98pYyPgwSvWbGRrFc65EVCN9qQ7cPo/+G5C2WDnsHxw8Kp9zuYJ6M8HEMjPJzU6C
Pd5ZZ01QjKsRdGma52gIJOPRTsduchXAscOXSGt77Ir7QfLvdClPBqhVfZx7o4onSt3P7MHbH+Yd
g3N5I8waCmxFbgau2mWAkzeFmnd24hDF8bRvG0Uyqk1RQy5z01oeMXOW7NHfo+0ntyd0/aLKa6RO
bEOTLPXOLqWp3g8xQjHeLPJg7goUmL/LI3i3I9h2SXd1+rnnJKYYv2stZ/jPjqLuawMyaHrqK65A
zzflqtyGZRP/uj2363gFBj+OmjMG5x3Jvrjt4jiZFKvpOGGmjRhHFGiWZ0ZTcGi4Zkq3jwJzP0Ag
9mad+1M6quN+surk3pK7NQGxq3eUn8IPgbtOo5//zn//1zva8uxYpj/455HmSXbnp1rwCq6mtrZC
7gMIO7adB1gpQ2+7vQgfDMyjRj8HGBS5yLJKbNI9hpvv2GfHqBV5L6kpZtkRXkJ7ABgDpLupe4Ho
hM3F7XGvQiXYEgzIA07tk4kv0GhcBBq1qyF4ahrgOq48KpUn+SiRuoYyxCtKER99aUqPSHJwtOjv
LzM8u6ybHB+G4IlWefAn9C2R7Jsu1prHXuodgIamUHIvj02puc8gchTPzaxxusFMoNI2Qq6klXP1
0a1DujI/Z2gSEcosIgpIMY1edWb4hASshUrTZH5pC9l0afyGmy5pIhqjKczULNP9Bt5ShwKqETb7
21/h3W1jcbyxcgLBQOIPEkFbHIG2CodONIFz7qUWsJIeSZPtFj7ynm6LPtm0zaKiQ7UxworRMzrL
+IHAXV5uwO7F7d1QSLn/zUfOFHEfPR3/DChyh3vbqaxHFU7810kJQwpnndxVWIAN+fPYx63h2fpo
NF8k2xwjt9Wz4GEKwvSP1RJ4AAvJtfvaaYduFyBmFj3bctSGaE5RtobKKI0MbicoRgJg882jotTp
1qCpU+/CUkJo1q9iW9kbRSPt29QWKfYLILPvRnxYnU2E5Vv0O1ZCjDSRHhrcJB612BOAv1NXjYSw
d+xYHJodG7LnqXX6WHaJb/Ov1Qgc5r4BwtqjWyWF1VFGw0vDUz7Vqdo3ujpuB2cwlU2HyJrs2lE1
PeoFb1iJcbgDHDqOvt3+eEsVCp5orgqkzeBKEIRfYb+6tkgNtTL9c6Pn479j3lcTYr6SacKvbSMo
rAjbt+4wNgkXiLCz9hfgiShw29jJ0l0imrpDR7Rqvui5EgRuZ6M0XRdpFXm0q8WaiN47n2Cx1yhA
2PBJ5oSBn3x5x0U55sIokUjnEH20bhO0uSawHPBHmbHnxik6lint60bI9h4XH7ve6kjWZVtguB0c
WrCaJFV1r3WVi7ijrNNGMNs71DjjwAVcr/yaUDyrd1oql/8ofZw8W9DQ9G0ZTfKwUYDDTNtiUrNH
o+zNcSslJjrBnchi9Ei7AR6qE3WJzv8pA5FWxXq5ZdiN1bbRsmbt/M9RxXIxgLGQI6IqOL/9l4sh
U5CRy8jxzxEcG/kfHrq+j12ULEK0XZux1H/kuP4Urt2PufzFqhvn6ESyVBwxu0VY2PO7pjwWVH3W
ctjrVMd0aGZAxQFkA8BycTGbDdRwc9TypyRE/f5Rq8PpLdbrLvpSj6mBzm8mVt7h6xGpxlJ2m1E2
0F6WtZtw0OAyJU6GRYJQZXfGfnhjZnVQbMR47tECX3l7PhqQO4/rjvYQtej57/96bJEkoT3si/IJ
NrF9xwuIrPCImui/GI/Vyl4WSHbe3T6r188sWhPgCHnHP6o8p4GUOcCwyidki4Xh6pn1JlJtUrwW
OXwPEnNSubUEv/v2sNd5E/ENOSt/QFq9CitQ+JIQarXypx5fS+tLVKvgZ2JnqP41dKrdUHzsydlG
fafhompInYkGrNrWa233DxacE0/2Zs7ICjyiLxe8s7oZOmejQ65OiYfMurHlPgzfUEEu3aIqypVw
+oPx8L3F4gATB5nm8eJxbYagR+gxr5+KzAn3iA/9BK0U3JttIfZw0MOn26v8wWPO1OSZ+0mliekt
XtG8m/J+HLXqyU+whkDVPES7A1Bc7hMka+OuJt4It8Q4inrqqCfzKHVFGj0pQ9+s8WI/mjt+0bPJ
MJ1/eryXaw00KintqqufAt/v91D2ynstUbTJNf3iEbXWaA0j+24OdnmVARRHcQmWIKVHSoCXI4o4
1h3q8/kTxAlRbPxQNn5RIBucu6l8F+6u29p2RxEwtJwVWeSSMxePMsqROerBmO2ge1zZhofLrqRh
AahYe6BuqoMPq56QYleaXm4EBM/ck9tJa4gZMHHyfLvV3gCEJViH1TIqwT2qDuMGYSVhfHUGS1+p
jnxwhtm/VPiQtwITu0QFOXosaYPZQBqp2xRMV2ru0kzKGFDrj2U5JQfevcPK1rp+J2iHkH/NoSI9
0WVJMcM3Iq/9yXrSMzl/4nPWcKoG7WfV1+relET8XQ3jZhc6LV2LIDDRllAUSfV8ycF8PQiVNZ7m
9f6iS6SiXsKbZV67P41OE1kCOZ+nIFKQFq5H09hmeG8NW2Wy1fsyATaxsvAfDUl9AAQmsH/6JYvA
ARJzn8RdYj2lXYxqZ1ugI88ijN+iWE4Uz2nqYSW0us5OZtgXpjpzwY8KzHyv/vVC9ENU2GnDiMn/
ODuv3ritdQ3/IgLs5ZbTJVm2pJEt+YaQZIm9L9Zfvx86OICHIwyhkwTJRbL3msXVvvIW1Eufg1Do
q2QcQ9Ot6P9uLi8xZDL+304OEMgIVFOm949ri3mejuYZcUmQFzjc0tbYvKDKVtPUtaMkiV4pw9R9
vfXHoG3XZS5CddtnXQwC2A8aX3/kZCfOk9A0qZZdTlSJ8naIJP9dholIsofAmsjvnLfa/BG2UWuv
c/ra/otAYDgmNB5DA/dEZL73fZD5V70cVdGNbAviLa3v+4OMX5J+9IXm67eSKePrWKBeKvgQStRo
LxSoQBdd0XhGlB5ND01B8lu3peFKanL1m+qDEmxWSJmAnCt0o8H/TBsc9VEiR+MhKIL+SI7bjltk
wpV0ZaSat801E2FeA0Eo8FiRZ/2yWq3Ft0BI8b4yI2OLoGMgAN9R+V13nMcEYzkfbXhUx/pJAs/R
M/mxKTUhuzEhp7cqumq8s6USQ0pkONrXQEelY20bufw9FZ38oPSGMpguxgitd4giGJI3ZuDbKkG8
YtyltldnyNYlyi8ji2vURnLF+xHlfaev0xF8wDrXhPpOPGpoPzOOYX6d+wbKRm08lq9jUFQvVUP5
bNfISn09+cBIboTf8ujGcT6Ex2py5dC6Br884Jp3oQ4abEUfybvH8dr4CdMvjldpS5lunZdJfY3O
XB6twrK37s3mL+iqa4+xFXtvbexggED1PUsPrer7T4WTOu+UJhVvYwlR+g9ZTptzlUIyRlsqj2pt
FSXY3d9mGlyf20ju8ldLwHRf4RZI+Re4RVAhUFQnKO836uDvBuqFxTp0alnsyjirX3Gfq+zrQAmi
0jUkWw3dCTgYbEkSfR1IkyecO/AOYeBKcmpe25ihPlLuzKNtrTvZNWGa7awq0y6x/kapOlwN4VDe
YSEgxAZuki+weDeLguRsugAsR6pxTcSE4jdwyfylKQAS3TKpYI3uuN1sxs4LrrykSyelQ7npHgbb
jNv1ONZDv6m8uHwvPE+vCffkDuCqZzXJY0P3UH0s/VzrVzroL+vo2ZX32umktw8gqXHsseVYKich
Fy/Y4b4QJhRkBjhHXpkP46ooUlkXrjMagm1Ot+2lErRDVjUN73QTASecjpdfDBicCaVfN7Tb823U
B6DJUQNqkYelBAd2WS7R9jFB2z21GQKKz0pR6up3vx+i5kHj8z9RwcnbVx0prQ57U6dW8wOS/d2N
3CpV/tvvzLy5oxU79nhMVEW3kfy2tt6a2o+6D+gaunlbOxSOt6meZoNbmLa4yuXQwbMnGQuNJSr7
FyOune+F7lXGdexXcn/dJK1ERF4FSb/qho6sae2poXc7gmhJr/gPkw2qKmVvruwR4IqbECtJ7tAR
K+xtj4zzJzibYDXSHRMH9MqRIhmFGEbEv5EJdQ0/HS10OfTSum9qJMBY37i2cfCQa1Skq7L7jsHI
qBxIf6Sd2UaGswuyIo/Wwje1BGndIWy3SIHEIK/KZOi2mm/X/sEcnWE8tjrs7lvm6+WPURT1ZJNJ
pYvvSqmaP3QhfGWjpyJ9F5KjBAth6FnAwKsNjGMCNdB2pwl+eq8DheTsyt1wL/uqceehxBO7XC7e
OkSXq7vC3kkJdx7eDEuAhrPni0YV6hwQ1Qi3IW1N//6f5wthat9uSfDuzSST/sS5fxSULMK1qnjY
9Fx+vs4eZ9jmwCXJZM0pf5sLIcp60/vAve37LGvzbV6M6WtAalO63mAY96qohvXlAc+jbRoStKmm
mYFNBkRxOjvcsAm9SjV4QJff3iDNKN/iWJ39aQJTuVWqur/CKkfbKQihDKvabrzS7Vv96fKvmGdW
NLmBrFC75FafmmbTZ/nnE4d0OdMgt9IHddBy1dUKumBKk4evUp5E2wrZoYhDZVT9N1F1DfCmtPly
SwrKDRhmateAY8Eyz0oIaa5EEVjj5EEpmtLbypHav0tJQ5cCfhg+sgFNgYV88ryQCkwNwhJM+Ek8
kXzndNqKVDS1zi1xX2uYeSSGl60jPE2+lXVJbOAUSnEL6TG21wNOqK9F7mXg4/UhIDSh2PvVuJDz
ha4CBAjAgjQFZ2uAdBQVQ/Qy7u0Of5khUgSSbAK5NdkQ1p0jJH8B7vHJuaIHSH4HVghUwd9M6J9F
z0LZGpNGG+4NYJdIzgXGPtXi7ucgcs9ZOFfzy2PaYBMRn7I1RT7cC06/tBnZkufbfv7QGJXqrx1N
4CargOr+jgGTuAmaqvpBAzJ9v7yvp03zbyzKsMhG03WECUdteo5+DnAHGqpKLR5s0aned8wF2E8c
xPrXqAX+rvAxq1mnGfnWN81u0l+XR59/4Gl0DjZcODIsaIez7UV057VFkYgHikBQZSdq0F2cqO0B
JeG+XbhI5jfXJOcDeBc2FWACsopZkG+NcaSZcWw9qJ2Q+xW1qcAFt9gjlDiO6quOYVWwMORZO41W
Pmk5UuToc2EQMK+BDmEHT7rCjSuVNJXDkcqDobmpmWFcRg0o9fegIzvlZy73xOrE86OzBjCDQ4Gv
0vqsbDTSVn0dW+OGPFtuXb+P7Gjr8ZFuDCR9eWA1X6pXQWr3AOb11tmixFYWK5FHif/AgyRjnOSh
YIO2KLZVD5fX73zTMj20wEmd6OPyeU83bRN5YUc2I47C79P7Ca14U5EhHGMBqlzqa/O6D+Pg4/Kg
Z7BOBqSHhBgW+C/uwjk6IG18G6nRLD+mslMB+q281EeTKvSv0SmyjAOmTv3abqPU36ZDZVhXtlK0
2HhKlbbTkAMtXMVshmJHQtvvnYE4Z68O0G3vL//O6bk/PVqQWCZfHuLbSUNwluaFBpCYuKzVh6HK
CnkbUy0ROy0R6sK1eH6IGMfhs5KFU2yc65UoIkdRlsb+Q1vW0bDNRuuPAeYsRBJZps3x9UlxHTIf
kliO7/zEpnGh17qpPiBJHK5psWXBAbmkcknJ77NJ/TvO7OM1thIlneypD2QDpb3KHZAIbtbWg4dU
kASU7PK0PhvOoS+nASpEWX3eniv6yiowHtQeQvrfBG0FAGwjTN5g8qETenms831B6RuSy3TzMuQc
gBBGmcA7SSXX8OLuuZMKDwlR6pqPl4c5nxJ1fehcqJnRTCY6PD2bZSmrVUQX+ej3pQJnDO9jHk66
baswqtTXy4OdPSNUA3m2AHWgQEiQMrtbTd1vFLuMw6OGw0K1DtLMeSX1S58Mu9GHG3Bi4dEIo+Jj
RHKzWzgAZ7fQNDgQRJ2sCaLVHHkKXEAbYyoSR/KmMHMdTBq1dRai/xh5fuLtRBFnB8Uzx8PXJ41e
ADEwcDgihNnth9W6EdZw9Y8BqgE0c7CB2GS4+B7HaCyOeTwl9l0jm6GrG6X55ecMGgqFFDBjmK+B
up2NbuGDJmlFmRzTiHIptgS4zSHb8aLXZXFognqpKne2n6bxCK7ZtMB70RE73U+gOz1Uz8fkqCuZ
LV0FnZIWW3TLEvAzcTYseTKfnRJ0pSbwFdxjaNiaPbtoEAy1YEM07RFfSiQmENjQ/zgjdoGX1/Bv
ffzkltYoYYBYJrREuxq7oNNp6XqQ8NKmwxG5n6j+nQKmtWCZ2n4EIaVtvpkJtbS92piOhzEejdYU
e7WyLHHkcoarxArxwEaAuR73XmgIE9GEYrA3MeqfHQwWMVTjVWmWSXXEkKPY57JcKZBHpSZdxe2Y
hG6lSuT1qCmS04udGichRZoiMx8Rx4tegrD2pYXjcraQuBTxYljE9ByXs25JRSxnCS9ojqj+WOAx
eutJGexgV5pNtZARnw8FW5iCqjHFeOeoh25U/Q63xepoOoE4BkHsqFhi1vdND2x2u7CS5ztmSn3l
CZwDvoti9elKgrjFc0VRq2Mz2kaw8/o62Vsdch8r3QtF9eHIIqonhAs88kBrigcw/yOV87Gn3KF4
NY6ebjaOQYa8hyXdDXJaqhg41j2wgdbXi02k++Mb5rv0ImqzUT8M4rU93YOh2EoirnXcuYK6/F42
oZwuIFrO7tfJXwke/kSZIFA+y/3oyMZoZzVHxarbdqVUhb/jJzU/erXKfw2qVWx0Le13EXXnhe0y
fbbTA8LqoUrFSaRGfhajK05a+l45NMcioJq3UhJ4SK7ep3qzqkK5rHdp4I9LWoVnV/p0GmkfQh0C
LwNU6nQtm9LmkSxUcVRKuP47iZ4mqJQiEtqacK27zaJQ2SZ1/OWnhHFpIKJ0SjQAHWf2aFaV4eMF
XLVHVUNswmVV5atAGw82DJ3nlgw5JHZUl2oqZ8dkig6hLNKwlRE7nTc82qCvIsT8pGPWUNV0Mwcg
h4saXJJuvc5Kis3lk3KW1dO1hGALsBlkhs61PpslaCNwbdkQPA6g1dHRoxmtBF10Q63vW1jlO8RX
lO91VNe3lOqMfcOUb3HPWxL2my3y5BoF8IBi2YQHALM6e8HqQpKlsZfN5yIMP6JOz69lPadhnGIa
scbpXPycALE/Lk9+tp3/GxSeNM828esZ3qFVcHOGWWw+w4WT90hLAH1Cs6G/B4mlwwOK/aUnZtqr
/xyg/0ZERoQnBl1BgJWne9nB5CBp4eM8Z1U9VpuMJ4E6eGfRELAU79b0dMTPNVjB3aqg3ruSaSEv
FDJm18ffn8BUwZtSNoFEMFvwRiuFnNRMWs5EsgNtCabbYaieWs5ajmPFTUMtWw+9sSSmeGZ5Pi0y
TwBtvAlhDILpdPZUT4CTUtl4DnvC3W9Rxo64D1BEH107Bnyw6bM+rm5rxdNWg9nY2qYllOugFSjB
bW70anBIo07at+A2xo8Ke8ImdGVhZuEWfwClf+v1TjTc3CJQ7semc2z6P7J104HzWTo453sHUAOS
tTrOV2Rac1B4WeWNZOUJn5GA1o2MBj22oNeTmrJ+HN8qDW7cl3fr+d5hRJDKiJBBYqQTe/r1TF/3
FCEZxnMLYG816pJ4ouQ1bEWQpldOoir7WpOHHWw6Y5fQUFmALc0uJvYNq4dMIQxd4JvqfHg5pyOP
rbD57LRBs1PtXKz9wOm3ftCP28sznV9K01jQ8ijSINJOKWyeLgcY0SO5W5jPZlcRFzUGGi/CmXjA
eWnqYk27J1kJuYF67eSZsxcct40KABH6LFwBf3f595xfTvwcKPcAU9GHOosmYuHpbTIo5jNuDe1d
YHolmOQh2VpBobijFco7K9GrhWj0k+/994OjtkIaSpR2uty9LcUhvhrmM+6a1s7M5e41slAhWtVe
rv++PMHPxwICTEGMOv68kD94Jr3MKDaflVyNfnZDNLiZOikx53m2sLbn18+0thNNDNSpyuROp1U6
RiZJrPxzYrb0zahjIFGvYo8X54fQIMD1xybdqry9C/v384EpRwA9JvSbzzHgJVf11jCfpa521n3Y
ZnsLsoibZfTAiibftF314gFIXrhv/2JgTu98lDgYFFcsOheEbaczNtomNPSgTH7rvWEVxzYNHMXV
qOY9anIjJ2BMI9vYDimGItsypRW2Zm/FyppqR5de64Ei2PBdoaS7utWijSZBmV24Wj45cCStE/8X
kT/U7ubaimEuclhbYEvA2v/28N7YGm0UrLQkwa7MN1BbjCV9pddj4ZZ+n6xgKji7qKjN9Vc3og6N
E2wJ2Z4MqXL2OIlQrpsAPb1nlQb4lSLa/gfdBemFjqL0Rdw9l8xU+cWpjh2Pys0cejFoSZGamNc+
x1kirj1Fqw5eYESAlWXp56ggCYOX29KpPn82kFKYgCxEduQn8/AuGn0rQX01/F2pmnRfR7HzjNx3
XONHqzfromr6P5e/6GcDQiOnIEPhj17VbPfh6Izjky5Hv9vaGH6pnlpvHIyvdlKsDE+NkBeKP/OC
7N+vSntuIulRknXmqr5FEtEqtyz/dxnahfmQAzgoECkCNXCdBHKIzA6u8lKi/qlh011XCIkKd7CE
Ao3Exr7QrONohwlWk4D1EFH7VGT1uPBJzq9zahYodpg0kGg0zCOgwekHpH9r+9mrqJbkBoFX1IsE
I/G4e9PTqWMXRDwwlxfi/I6dbBNAwKBlMwmwzIoYUo0bnzaYjKqN4SHNY/VmdHrjSZaiekla+Pyu
Y28R20ExmIyZ5Om3/NOskhIjSkhVot+yFUarss7bHZ4jiZvhfHqNN1Fzj6hGsfIRFli43s9nyWhA
1QBf0sdBz+N05EIEFDto0v4ex9zSXCWiFNWhoAgeJ9WXWiqfbDZGowJNPmwYE2LgdDQpiyyMper4
d04ZV12hrN4XqwKTmfKHFFmZ2OgCBP+awh+9/gT0k/UCKqgH4lD1HnBXT/6QASha10PRlsMmSFDE
oWFRs0+/uPg0K5GioVMJ3AnS0ewUhmhSU2cRwWuIeUW6op6TrImSB29je0IcLw92tvpTpAJeEI8U
mT7T3B5xRB8XjT0neE1VL75pzTjZ2Wlq7CQ+j9vmkvZYmeGNVrfVwhN7dtdMDttIbP1n0QEf/XQ5
gqzHZBxa40vE+/CCu/l43bZFf1ckYEsiM/6iPBQIxGk8uobE4fQrzxjImaXleh+rLxRssr2aONKv
ts+STdY0pLG+IicLNazPJkgGA9Ue3TyeytkELdBFIXBH/WWQC/tlxBTqRwZnliJRmK21Vs8WnsM5
N3Dqg4KuoM1PR4ctPqcKjIocVI2hSm92WjXmOu9KQcaD9MCh8pwwuwain7SvCQVZQzqAjBH5fVib
Qjxk2lD621Ab27LCOKwf6oW1Jh5nNU/iGjwVJvwBjyjYzLO4ppbxShN92r4h3BJI5lp1MIZxIUbX
mJ52fWYbHo5zIt75kp1AiKkoDELVrknu0L0KnNvCR6RZr+zMWiP7kXa3osAXys0sXa73VWZ12aGX
fFBoSdZn8hUZsmLsxxrnwH01KHK77SDjSU8YwfU0MppCSzZ2I4I3jVgBvepCEJ13yJfBZ0jSmkqd
BG9yiDZmoVVgzjLY+Y+27UvDExVJ61kzSIy/KXqoP5OfRMnbqLd+s4mcLKHIlw7JayAAyLlYHtm/
pAJ9yJ3j05RnjH4IfpRqRalCFBr/05Uhk4x4azhIUNNz3zTCeyuKmntv0hTew5xKH3S0fQZXGimw
IP1q9cFaivvielCFehydWii/h3R0Kjen3B19b9uovzYtH9bUqJp6sjHjzkwfa72X5YPd17kNY5tS
JRZpphbdOEXv2Ve6b2MyaPlSJTYovMQTz6lwBBWsISjfodbIZBOlUvVrc1Tz+yjuRtz0lDBObuyB
ghjL53iPhtXU2bbGUxecpBnrvwa7g+UdopVS77zBl268NO2dVdhZOdXdcsBTZNPoJZ2WjenRYwv2
9D8CmwZBpDyNUiTrb3GA2M42TKW83zqlpH3ooTfmKQBw22nytdkNobFUzzu7FidNHTwcCPZgRXBN
nd5O6P7IYUoP/I0rQuyCpGu2oS787ZRVuxV+imupDMs1KPl4IQU4G5nOOGwflChoUIMdmT2KuYnu
UTq0+h+zk9Nqqza15K8nPP2dcNr8sWrTZPTpBCS5sxOBHy9qGJyVDgg8gOjT1IDvimDo9AP/iQeG
tA/RA838D4FGp3+n2cJ+kjplJBBLq+9dkEXR9VgiUxEFTTp1G5aAW2chlzOxMbj6J8QFIrazbw/y
T8EPT8SvhPfKLsQy0F8X2YDxZitZt1I2FvbKqJ3CWQi65hc21UTsMAm4CbmnoHv27iZ2Kfqiks3X
AbPcbTkO5aFQ7WKHEV1/j/o+SK3Lb68+uxSRxJgcQyiRU+CatC1Pv3ST+KPtwX94RU/IGq+tAQal
NL3RC5Zj8ziLIhD4FQjjdDkI7udOesAhC5R3GYdKET3Fvm6PRu6n72rRGF+s+lOIBhM0xZNEL+ok
Qnw6J3XAjjNUO+9VzvNxH9WjQKqwRGzNw/SwbKtFg4QpbPv3Zfk7IMoek/IjfPg5iiGxwyQJndx5
RYQ9uLNap/3u2QiBt3InDvgZWr7rFdQM0qrQD1pZvCBptCRWdpYS//0RYEqIo9i5+DWczrpqlQLQ
SeK8okWsAvc1YceGRHiPgWgHDLVtHaJ7FL91ve+9q8HY4fOYyalrpPKSUvj8/vjvp4B2Q9+HmvHc
cjxB07kfReu8Fo7dmAenbbPKbWlt+ajogPZea0o5XuU0re6UZvDvvrqlWX50qv5v9NmHMPoc9P6o
eK8lCghruLiDv0KWbnHZz88q49Bw4YacahBzphjw8r5zRM0HT9T4QXfwszNHYex4GrtrM3TGhT7a
Z+MhbQgzj17WpEF7usB5CwfZcQb7te8M7aimvb12hqFb4fmm/0bOZKmP9dmRBdIHWJ9DS/Fhujr+
uYTb0uyhVPjOa+JXxg+1r/znLLD7w4j63Bdpjn+PLAA3Sg026RHR4+lYcUVEWKkhYwWthbNrYyao
iIT2CKJfcrJdlhja45e3CdgLCDN0gIB+zD8nSIDOhn/lvUqe0mDnYzJB/KB4yheu2E9OAwP91WZG
/MiRZ0lfAa9k0IvRe63lIl/lmee8jFohbcyw8fYqTNVVmXvVMYqqend5ip+s4JRlwN3FGJC69GwF
VdGNoV5WzqsC1d3Zoa4PkQZZkXEDZC8dF6KG+ZvJqVeBawMepyZLxjGLGjBGF6jA+NIrVpLQFijI
Dolbq2bw5hVSQhQBFMLXHO/p8iQ/ORZc8pMYJ1Uj8CSz274PdJMKs8Hn9Sr/LRZ5uydV7A9SH0ob
I26WRFg+Gw9Rb4BWpHCMOWvv0gysEkUepFfJrKQrqW+h0efqkGwkO4xudL6CvLCBPltG6Ir0FTD0
gig6W0baThF684r06pdj4K9hiXgrSTXRUsmCaEne5jwgoNdnkClx9P/2v05PYoLhOlyn1nvN9KJR
N3aul0+Kgpj/QqTz2W4h7iDfn+Q8kGM9HcdpqxI4g+W9WqnfHEa1GzYxGoZXZSN7NxbGiYdqGL39
5b3y2aCoCU/JH4AvYICng/bIvqOq2fhvEpnCSk+qbpN4mbkPAmx1m6LRvxVqGO2+Oih8OYqZoHR4
JLhNTwftvFYOPdn035owgMWUGmVLh8hvxNbu/fImUyuncAPV09eXxz1fyUmnhQiIuhbUg7kvEhXr
qvcDizMRC61yES5VCUkoGX1cHud8e3KBGsiiTBh/vD9nIaTZRBg1503w1neWc6MhD+6iDmne66CD
Nl8fCkwFgugWuQE/+PRTwmaKI7kJQobq0ptBUsGvpUgsQH9KvnytwB3QuVg03lzyr9ms/LIOagBl
zMrRsm+pVEuHflA4Cm1wYwd1vr08s/OdyXAOjwN3KHeZMdskkMstWBdN+FbLtbHG6Fo8OZKWHFIn
Cq87ANguGJ924QzO0yw+Ih0UhbYlDQwurtkcAVlVmZ6hMiLLXbfT1Mhba3qqubjHa7dUmMUml3r1
Z0ChbOPEKL5cnvNnG4fQYiqFsW0owp2upheWg4X/Q/gGYLc98ExGKx2szL01tuHh8lDnlzYhBpVs
wOycBXbr6VBGbrfGaJbpW93D99nISMXEP2zxl0wnQoGaqmrawcL8PhuUWhgHjWSS0Ga2pilkyKwl
B3lTusrfyT6acNSFtBvEZYI9EoX9wu32yXjUCUicDfTn+Mfsdsscc6x00ps3rbIMFww0JPaiq8Ua
Jpz+EVEmXnjxzxdwegVpSFHoo6g5r2cCz4syv+mBGg/quLXBcj+2oWasaqUdv2jyMKGLyOlQ1ANR
ML329ukKEkbkQdcV8RseYtp4HOKK9N9zvFQ65IGZHy/vl7OZTXkcIgno6E3t3/mntKGxFJ0Wirc+
t+TfIhkaVyFA5fGVtPb/MdZEByCNmK42c3YMoF8VCBmHzZsm5wYoATPxNryJ2rqrpXCpBXF2z0yE
KFTSeBSYGXni6Wds9XCoSk/t35y+rm80LzRXZdEZ3/s2OrROhG9UFi+cven3n2THKkLJYMXp7nAM
zqiFeQGxMvEj9U2OZcKXyfdN3uCO5CzkfedrRnmdJtIkIUKVbm4B7cRt3ZKnqW+CHkXn9qrpXwU9
4jOrRHaWosDpO51OakqxQWtCX+Q1+isg9E9ypNSGFCiNk/xJjEZzkyAzHmUZYszYJ9Z2kMIM8rjn
bPxYzf5c3ppzTiFxGeESqRL976lKNhcI03oTw5+qrT4omZovIcKt12RWw30Z6d5VUvndn0JupGOk
K/2Vrkf2TzUduoVv/Ve19N/5c28D+6PUgdEUhm9zdE2YSb2XQyJ+1zRQwZvRjLwKWfbGL6mLDU19
lYSy8iQ52qg/SnoaAIobNGWfdkYVUzNO1RcRw+s/JLKSLzmvnyEYiLbI6yCxc+fyrMx/nBYCORfo
Tb2Xdqzdt7qnvUggrZ6oeFfpKlFMaPhUjzYlmeh1GaFliOKfpCAB5udTMKG3PyuYTL+wgGn6zcLy
TTHK6ZdDyY9nF/wyOxXiy+kJVCrUGlplVN9lhJK+hXSenhAXhDCl1rb2vYtGCfykQADA7SjXp7ib
WHC7WijSe6EHXbAOdMh8C+s5fzqmL0YiTCRAVnNOB7Ba4sQ2NpX3cUj6dwPSxYeRUFXVWbV7NY7N
pa8whRanX4EDSo0aYizYapQkTr9Cj9RPGqCN+x7lFQ7MfpcJY+VbqXDLoPa/I+mVyTdWMMjupN6G
FARP9b2H6gG6U0r6JxuIZ7aBKtJofXl9zr8Epd8pWScBMgBZzCIFO8FEyMAN+0/cGC/obqFoN2Rt
d4ONE5r/UfV+ebj5fUyll946RBe2GgnJvFbpOU1dIj/hv/s8AmjYxjREJCT8qqIWh07LWiTI7WDh
688vr7+DavwBlnaCZM8CE2cQQYGMnP+ej0BWhRboO1peDpJ1ufIDlr+y641aOaCCs+Sb8cnX5Y6m
rk2hG6jUHC/TjUFpGI3kvyPa0D0Xws7XQRRq1zCz43VvB/svfl2buwmOBOJgZF4wzU53GZGSHIZQ
6d85OHXqIsCTvfVaM9QrpwWmTF1L610DKY2FcY357mbciXXMygJ+PysIKwr6WRoU+vcq4eiUGe5J
vlN5xko2efe+umMZjNamDHqF5SSEOJ1kAdmktbMmfgdaESL5kUCg3yQa1Q+8iKUN+nHVksPqJ/Oj
jo8kJnzyqc46u8M0K41olLfpu+H72b7ybPs6HTPvMIZAWC8v4edDAcCdHA2nC+N0dhPnCmGCIn2H
6xJuUkeRtn2gQnSzYgoEX4zYHYAg6NowDNL86NvO9gtVyEiRpCp7B70YrELIrPuGZtRuGFrpR5qP
S8WWs+MwjQcrH+QLNRCMa04nJ6MTo0RKmL+HkeHXrlXkpTjIam9c+1WWS25R6NoCdPLs7E9Dchqm
6wZ86Hzp4oCevBRb6buJwsSdF6FXW+URIjkN/itoVKviptSNeBsSFi4FTZ+sJc8LVubsnSnxm013
QPU+8j05ew8aRBBcMCz5vkYUOKTTnZo/Lm+cT74tg5GWcI8Ty8+ZdVmmhWmi1fn7mMXaJtfNZgOk
sN+1nuajDaIunflPxyOZpnU6YcnmHzZV0Xoo0j5/h/tkIjeaxEi5VOkPHq5sX/PML7QDzj8m9Aek
rfiLVE6Z752yTy2cDZX4fbQ6+b70m3JNgXn4QSF/CTt+HnISRE1UTPL0KfKUZ+dCKcB3Eiwl775d
FpA8RjXZmolt/oL+Fd3Zw5ijcSSXIKda7bvZSWjqtGO50EI8/8D8CBoEvB6T99C8hUhVcpCjIedw
WmO0M2KUhXI90/5YfRHvayf/Klpn0vgmIqKuBQMehubsXvW0pi2ENGbv9aC/YBIh9r7Gw1WgABOS
Km0vb9fz5QQaRieWsqQG6GrOrG3Utok1T2retVj3bkN5lLZx5IQHXWvfvz7SJEVBjZdsiRzm9NIJ
nUEZhFS1716nFjej6gSbrvXDbRqU1e7yULPoBliXSesI3gg4TuSM52z3YawTK5JS9cPPcn1XKLW6
oarm/yzgJR5Se1LnCeR6ibTy6agTpIx7DtLZ3EQGyS2vE4FQPiA86PpGYCf1U+ii2YHQ0d60Qk1+
NRUs7a89HtNkJ1lsRiW8h+c27d9/UkI6syCiFaF+IL6teC7ms9q9r2XBXZDWnuJGcbVEo52e2X+C
6P9GRN2D1vN0B8zLoWavWZnqZ9oHRnjJym/y8acaWdJClWd27v4bZZoVMcak3Tu9KP/MC8UhmMmZ
on0IcDwHJUH3UOmkqF3lcSYF6Ln7SvM13BpD/q3O80SRYhJvzx4Ku296R8Ks7gO9za7fTH9Pd+UQ
QuEIG0BSIwHH5Z06O37/jcjtPWleTPWsWSm0KDPM5NVE/wCCGG5qJzIPYdC0W6nVpc3loc6/J8kW
fQDaZPxJW+70ezadE04MvsB3ZX+oBhBiY7g2MLpZk9WkUCe05vXLIyJ6SUKMzjT4w3mypfh23hkg
Z3xXj2rnqsGpIyLrdWAJ6zKtz7RZUvY8P4I4BPAdeeZ58OEwnM5x8CKMdvW2RjRMyWTpWwMRZaWW
0vBRJ4iWGFLov2ig4bKXyzOdHqLTE8F4vIuTqQ2SHnMgsRMbAa4gVeK7oD5xceyb4GAMku1qZeH/
8tNY+dGqvQV7rdavzUG2lgQSzvcRJihwnXgpLWgJ83BVqE5rCjmPEDYydMAnju595yuHbqTnSwyR
s+M/MeeBuUxjUfaai3wWWd5JaMy1Pv2WIV2B2O6ddYteSrG+/FXPVpOBINmwf6BRcR6nf//PDWB1
ZT9UrdyzY710jDeOV+vqOoGKWdxlXImmC6JO+FeN2hX5wu3zF4R7sqQMThw3VQ7pU3DPnQ7ulSZC
P2gXgqGBvjRsR6qI6nWQFP6PMNWM3k1sS8hgwwEbrgeplJ0rxfPCJ1hIeKKWkY/ja5nlg3DVGCfo
1O0VYpXIlUD36z/yVMIZJSojpJhAypr5puocL3wxIpTT70yMlbMrI5LQvcOFCrQhHNyBuFjps6os
3MnXNUSJDxW3V9SSs6cgDfQYdKJVac3GGytby9cUgUb4QpWWhE9fXhcDYjNdI3q1EHBnNwkV5VJL
eg1pPtNJ60OGL+Q3TS/TVRAU2W8Swf6ptu1qiRkwSyHoGjkTO2MCFpBek0acrkhr5Am6hKnquwEU
ovrQoSxYrbq21nCeKForuYIr1V37UVpg7UQTZCmPOLtBSZqouU5Gn2RrJDOnP8CE5gW9p9MCV4A4
G1yAr4I6Nlh+GbWVrHlF08NYuLXPJs2YGh8aORwK6Fzcp2OCFO8VtPcZUzfyP3lb+d8xG3Fo3HbO
ldr3+s4A3b81e9wRLq/yJ7Ml6obRzdM70TFmdynpUWw4sUp7aqjCvSWwwNz7qjr69yLUav0mJwpO
F2LtsxNPj5xiFMVtPjMX2fSb/jnxiq83UUOhMAKBq+uusGJTwNw3sL9IO0zqpEJyvlUAWLyFq+Zv
fe3kuJPRgIGcmH0gSc7skwarzZ1Ug8Huiv+Rdh67cStdu74iAsxhSnZQbtmyJNsTwmkzx2IxXf15
qG/iZgsi/B8Y8MQGqklWrVrhDWrflTcj5aRog1qi1/raNTmT7MqUWnfljpmZdIHjAt+5G+2klNg8
DVzhBypqbE/bzM1OUs5K7GutDgwd/WNZ71yvM4/x4r3h97WYF7x0UkSpD5U3cn7HWW7LnUl6rF47
BsVqHFjM7MJbr+M0Y81bOtDos04RM1qMhZo82BlNll1uibbe5YAco42scn2hAIdiXMmu4y9AwGss
bkb+rFL36K+DJ3eWjtEjAnXT08dbbP2514usUrxMDh0C77H+ajwpfqjgw+AnJ29jT6338XqRVRGJ
sV9Olz3SXyndfEMLIuWmTa7dLWb+6qBqKD4v3BqKKdrsUI9XyyATJIasbr37CVeAJzO1G7g8iqpd
NV40Y5vbqFF7FToFyv0t9upbXODV91qWB51HW5vyUWUAsTo5qpjcSIZ1eI94boVyrS5DIHqVWzxG
I17BG7vj8mFpUi3VhkbaQVhePWyjOQXK7cgX1xUjJ4wB4j1mY8XBU9LkysJ75NrLc2dHG3JLHmXd
E+BBOZ8LcodclQxv3cpFhUxEMp71e7uL0tt2bJJrPY/toEsh2flxMxS7uu70+65RjSt7cjt/QJZh
S9Nrtan4FaQlyx+kfTgjaxU+iFopoao370IPiWQh8xSfUovJMHrFgb70sjfe+OqoEJW4+5YZO1NU
2hHr7L2nz9CTTCT3XpHNf5o2/TaQOV1nYxcGRY74djqn7tXHx/NiT9HDIl9dhFIZlnhrnlLSudBK
RJjeD5WS3DJxt3960v6eeF5x//FKF6+TlShJSPNgfy1SsOdxfzJCU20HNbufaa+QtGhh3ewMHAOg
UiSR/D6pVrdlWPje0yHLZC1+YhRF65RZ1r1oMQDI7vO0K6/nSCqHLh+q2Q957C8fP9+7a3FgyM9p
zKNBdf58+N0IEcPsuh9DHNDhNGs/DGUofxolms37f1+LRhWkL+w8+Xard1mxehGZWsbZrDHCZtaw
C11VXtNiTjeq1/c+Gy1OUB9EH7L01WOZgGZ1Iyxygk69bHup3idDSpMMfEa1TyOtmzYe7vIYEG2I
OKxJXo7A6PmLNLgbnUTw0ZIyT1+QR3Nf3NAVIfLQacfpr2bGK1PtbA2QLsMOO5QjiM8ftTp80VV8
RfUlR8HX4Qui6/CjtDJz3+eInjdR6naHepqc7zb6yEmAtNj8HQLp+KJPWbjx+Mu3+ytLWUghJEgI
aoDWwsl2HfxkbiHYOye8cKDujypv3oqb3+iv9Op162L/l+ndbOxmI4oCXW2yw8db6+J7MzJA30Hj
1NDEpzg6f/uzQ3vEzYfpZMLB6W+7LDO7fSPNtLH8yVDziIjfW6G7kZxpF18dJSUGq3gb0AmCHbNK
vDusvsy2TtqTkyWNa8PPVbInAwVFjKGbtu6r3k/j2Cj2nTNpn7XcqLTbKoRvF9hKgbrTFLrpbzVL
q87v+wo3M38RkxhunMLKpzsnTHTTBymz1f9YoxVI1+kKwAmACcnBp3Q5f18D1h6R0TfyIdHUaFdN
kwwSO+4rv4pLA4VGgYqNI5TwFqkD5SnJ4DWlnl53wdCoEEeQ9om/QIeNNnbRGqiATQYFPPsYIAfb
iATp/HeBn/DCSun7hz6Z5EQOmkPdyzvFPi323vh7m137DO8uRsrfHcPm0NW2KXajaN000JIarmpm
UfIGKi2l9IQbnaJtRMyLnU7nlsAMbHWRs6NlfP4Tk0qaFeJj2YM6jZCeYkNXDqq00odCjCEy/+kg
zIMXSkhKNjJm4rjYUG51VS723eJ/RAEEio6qAIDk+Y/A/mBo0rztHuyimXwZ68lPK21UsXcxLPuC
61K/K01nfv34lF0++uJaTB6HTw6pzhpA21mybXvF7h6qVsjD2IRo+07paPvdmPlOogeVBfwAlzf3
U207/UZMf2d1gEVLdbuksnRezp+5Cu0B4zBPPkSemj9b3aDKA/2mQT8mYF+iH30Vd4+AD2umWT2d
H5oYU9d++vgVXAQaclkqbDR8FqwATZjVj4gWxL3mdQ+6YocHFy85LMfc6beL5lHQ6LiO/vN6lH5g
s7GIY1C5bt23jpxzqAXpCUg/Vmu0ncwk8MqsftSKvPpjh1OdHT9e8jI4cEMv9DeAofRGQTOeP+Pk
ppWkUVieItJczH+qhSOK8RzFvuKXMpyUwDbilmNXF6a6L0bFlgdS37aufLjO1oulR3qPc5E0lvE7
6Bx1CzS0/ISz6wbNWvcNI0K3f+mHrX4imhie3gzJSRdTUTyMYopCjLpl+JKF49Rs3C6XOw9IG2+Z
i4X9dzHIYPnUwiShRr0b5wUvUVCD9BLrNUrL9qnpEDsxIsM34t6+mZpE3aI7vA0UVk/LJJjKjWMH
Fmc92WzTok1bOLsnGEDpKetHDIPtVKmSxxEpo/Ae2apJvsD70MqdI7O0fogxw8v9huD+TbTZFF7R
0nBfCGgt4spz6EW7SVKOHXK1oAIR02RB2nBrxt71mNa6bzmVPh7dTK8eefaSLHSGGeoLtTLMh5J9
fp85U/qp8FpF82WSlJ86l8HZsbEGFGOdMZnHncBjpNyHi/dx5NcGxNFdXmvWK+wU5SmtEgalceR0
P8MmT+YvkJ41ExMkj50za9ZMHGky/UuuOOELABrPuLFnvDT2Tg6J/08kpahvUUCpjWeU3bsp8Azc
unZWbEbhTsx639wUnZkPh2wxagmUCR3twzQW1ojbU9s7N0YhyofREHVCQ8OZxbWCAKxx3afp1J7Y
QpV2GPvZQCC0WjoMjhIJPIwGtY6Vf99dlKsAD0DmQdC8SIvVrmwh8CYnq8NYYmqr8Ys+FQCs3Awl
k8kUzR8la1DBSFstAbMT584/X2kgz0AHUsLxCy5GrcBQJaebLKYFC/S5VfIYec+i27WOmoeByEsR
JIpqPphJHR7oBKobadTl+eIUQ+8FAMUuYth7fprz1pltJ9fDh9CK8YBM8YTRfc9lRBPobja3o++1
0Oy/pq5s7lHDtvOdJ9w523gNazUSsg8KLmIsv4PQByRr9Tssm8E9mKFTgnSo47uhmahPbmuIu4Fm
rutrelHccS87X8u5U27KEpJFNrqR+3nm8rdf87Su0y/4dFT2NyvvHP02zYViKRsV9+UdhGQ6fwCY
w9e7cDIQTTNTX/TNScP452aCpdCiGY9IAS38nkjNtVX92rgTloTwPATBQiRtXGaBUGjWsLyk6Es0
XPry1ItZw5tGHcoviSvKdl/1RV0C+LVKrfQzTSTp8xx7RhHgzDPcD1raGJGvGFFmbVyNbxf+2W9a
0kTeAYwemkzIApx/LmsubV0B8fHYVm2OGgUyuN3jRBGv30VqKoZdL2LPRnwCc4BPkzVayr2T1SDX
mUf1sY+idowAcqdXQ6CCQE2XeVyX7ft2KrOX2huH+tiBFPa+jDWk3H0FkecBRJQ6fp7kXIyHGuCM
upHkrCUW6WeSVxIOoClyJmknnT+U0cjMlaVpPKbSnK/VCZVaV1al8YTrZXQ0wMGmr0nTcC69eEgw
Fi0skV8zzO9eDbup8l2shckdg2nTfG3zuLlzAE0OxzbvpHKnlVlfPHtWkkyfMenUlQCVjuI1xxKo
32jRrJVP6FlTqbxN/ri5FljO+YPE9kD7v8jlSRWO0IPMMypkKmB/RJ/7QSDDUcyKF18Vi05EZOfQ
EmEVhE9zhK7GPsPhjP892t3W6O4i1vBbQGAAS1hgJdx45z8ridNe4mA7nsqicrQrJTaihzlpqpsQ
/GuAkljxrQmNBAdnpx+/zIObbNQ4F6eXH8DaaOzQlr0MMj2TYB1e2HgypT61TBI883dht3i5DaCt
n9QuHjbC62WLAIXLpVmGwBLKtOYa9WnEHmmjlanYNibGT3Xob6Y5Sg+qmeHQRVnu+SOynk2gOWH1
KCh072md5BvX3GWtvPwKXH2XViEcvDX+bBwZznUUJadMn1Pdl02DEKRSjvoN3ql5BG271DCt63U8
6q2pRxtndNNk9vumAJSaEZy111GZjfTesrve3CEDiNqH5uXpgL22cPCdmzRrA1T2VsGfBRl+NX1U
gM9UzATAVTKsiTDsZD/RShV1xkRD739yfxS4EUt9fgi7+ZfDj8x2ao/fO6S4cUTttPykVLayNWa8
3DmLR4NH/klbcAFInm9ddG0iHOqWF1ibziFO3d9mhdaM6pXRQ5aLesvFZikiV4/O7QJWEKotDOZ1
T2dOQAfqnTudCOftfzoq9I+1cM2jm+jRUyxny59Hj/PhyNb6+vF9c1HfAi8jCIIYNmnfXSi80bJv
aWP39mkWKAf3YSYwl4sizdmHiaY8GiL/L6k8+fLxqu+8YLxXIQSBCyEVWleYqaONXi0s5+Qit9X7
kI2yQ+/Y87eiE+m9bJL/Pl7vooqhfUBGD4sZMhd19SpEglRoBdhA64SKOZGw0ccvsmtlkPalvhED
LsPe+VKr4nm2s1Zxq9Q62WURJoEbtw3ixBgz7uImHg6h5yRHbJzz/WiM6Sk1rK0p1GVyBVpyGWFS
PC/y2GvV8wj8Z5GGnnoaTVgo12ZRY9QMZ23Grd5D48otEzPeY51U/Cq7obLIGQxtvs67xnzomRz9
NOY+/dR4YyEDRdGSQ5nF8Ok//iKX+85YOLsLggTAGgP18yOm9Bq6S1asn2pl6AAqjHKn4mj5ZQin
Ud7rypwfQ4yuq3+dMoBYQ2OULiKIWxzSVu1qrAwQDSdDP41qrOKN69SBiE3nU0Wn9YpGQ3T98WO+
yVSfH21g8bQSl8hGI2udznkiGc0aZMJpIq5qx4y0wvAxIrI1v1aj3LmJO7WTvAB7vNYkiPlDFwlP
4UZOOifojaZUgjTB8OmYcdeeqKLG4c6YpSL25mSqf2CNu9PR6coOwXF1CmGyVE3mN+7oVEUQ6mq6
q3Qj9/YzxbR1lJ3Wj1/1JOvxU0hMF1EGPA51vwidOdoJXbGyT5a0zGPYujL+CoBqeKIh2JbfJyCU
L6YxK0QG5jiu32M4e70ovIQ3LWSWr8XQlJ8SKWR4N1AmV4tTdxghjzt01p+P3+rlcUaFBB497UEG
D0gsn28eS0D6rlrNOXXMy+JdWKACvy8xVWDqKWW4ZRX0xiZdf8QFAwQsgeaQa62agF1kKEovVOuE
XAfIHqT0yP4yRhN+C2ro6DSOmI/alOByQfnfV3ujJ1xf10DRruLE0bvvQ4Wnkp9Wc4EZMLPfncS/
XfMxlYznQ+tkGm09aNbjRjB675eT3C6p7gJfJn0/f1NF3QIuGLLuFEaRww8t9Hinz8I8AV5orS+A
LZRAz0dF/6/IZLbPGF+5j1rTAZyxy9jQ9pA2s2Nb0ywIFFVW2Nepue7IH4pXVYHQ3TJ/4o1Hm+CD
yzDKaJkmNaNedG6AgJ//8ChLpN30JLUciTkIkwrXMUQMbwDg1H7rKd6uHJvvXq9mB+6Qfx61UpWy
uaD7oq+zwH3OVxez4ZbZILvTxM35SfPC+Hs1Oc4eTUPzOE+yfWlF32/ZKV2mAQwK6A1Qa3Ijc4jO
V1W6XJl7tOxPYhzAZKpGEe6c2jWu6lGEcJRaiFmEx+KqiLD/3QjIl1cyJQQjAS5HGs4XYveVWVmJ
C/PuVJS5fqU2Y5UEKnRW3IAm5WsZqdmPjw/xOzcA/AEuKeCKMBfWWxMhx8ouprQ/VQ2qKTtInaN2
XeBVuEtqlOzjvo4oFYrs+eNl33nJ9D3QV1hAZFA0lp/1F76oy5p5dmM5nFwKpfwrP6DIfcdBAWE3
RKIWv9sFPHtfzlZZPTnh1G3ErnfXB9SIICQBn899vr5slZI0rJInV9FFBhBklgFy/4l1nOBp5ew4
wKG+Mgk3OVaKpW5Nft577QtEhS/MKJPb93x9YzCKOtey/pTqMCt8s0sT92C6ffjJKPXeB9uq0P0e
0Ub4+L2/s7+WJJMuAsEIMaJVJGLQ5fX15PHcczNc60NiA+JTK/WnHiZE0yH0tlKMd4KfyVGCocLM
FBmStYVEaWdGw+4dTqPrJONNORrlf8T43Nhljp2JW1l02e9sGSEetdwLfw2t0yu7thn7MNCV3jZv
jUHPlKNStkq1nyI7q+mPOXbhm1gIR8fORBazLfpki6P6lhWcXzj88sVuiE44Bey6TzfoqV5VUzmf
AJQNn/QJ8NkOudCIWb4R1ndjlKWPcUR7GnMDt4j3ik2Cu5v7vmtvRRxjOprGWmX71YhL8A5lP7Xx
J0ytoyCBRuNd4cVcCX9w2tq4LVGyz77WEpnMoMpH5z917rTX2Ro5fwl9aO9oVEO12H1ElR3866Z4
k5gH4I5LDzXrqtCCsa7VhqN0J7ZqetVyKT1HVJ/3Raonu8UEYyMduxx70sbi8DHHA4LBbb4KsZ2W
Z4qntv1p8V3DnVSWY8oo2G5E7y9OnfKaMGhmQY//s/k9lslwy1mKvb2FZV+600vLxgMzaYxXvdJk
8kmzZ/vnv74TFK+XZIPm39InXR1QOCvQ44Q5n6DHaIaPfT3ATyRsb7BDljBz1OEfBZFIiFmRxjTz
YM4nMfE8JLRj7c2DMsynzmxTfzBz/SYaFfy9awJUpUr1F4xA6/jvj0n192YeRit6bYKJLErhtl2n
niq9mnZlmZn40LfxVzdXr4bRab98vNxlykhf5q/lVuFnYEAZ2uGgnvoJxVvX9rrvRmx9LdJJ37hg
LjMXkESLQBeFLVX9OjnNXHPU8rZWT3UxiYPTD6FzoPdk5T9xXiEfznT03H2gbcLy8e1xsyAZsxFn
hX9+4IU5RxyhsWBcDHFlUnjOFIfWydGwzvGZ1evgACN1L6Kx2zhWl7Gd+wRGADZMzO4gk59vIDN2
m6ocKsqTPp+PQComE6xyXnZ+C9uKmqfQDh8/3XsrcoEiVLoMcigCzleM0aNfpB41HMqV8nPqZPHR
G03sFiJ8TnczQucb2co7+2dpTZEh0UMgKV0FjjYSmgCupQO9nscFgWv17qOam2DAwbSF5kadugS+
8wvgjcHCl4Or6lxMhrM2hs7RetqpSggw2OB66RGCVKtvdMEvs5EFTch0g0RkqXBWabYS1zAFENg/
DV0lA02YDIIQYjuAL64Dqir1WnPMdGcXi5zzP39CTggF1cJ4hrmy+oR9ZBhjQ2v2lOVNdhP3SXht
oPC+l00hd2Whb8JGl2dZv1MYlfgZLAQdnvl8zyQNzUWXkeopakozGOMUtUdPyDskYuI7LUy9wFMy
/RMKBfq9EjbINLdy2ud6W2xJ317mYDRm6fXR5aSOhWJy/ksospvSwKrpxJWcP82tlv0uyf6vTMLu
4JdaYc47TdFdZeOcvreJ6U5DjFz6bhd9RjnUU6I2jXZi6mscvcHtcZlYIpBthM7GNfbuWjC/WIp9
xcj1/BlpQJlZxb+frKrpvzep0j5pKbLmdB6saCONeHetBUdBrfumsH6+VqWkUazj13qqcfP73YdR
X+Jxrvfmj0pCqdg4M+99PehsSNvT2AEmsNpHWmp6c0sn9ZR2tndlTka8N9NSHDyhzt8Y9s9+087J
88en5b1HBCECHuhtC68bV1VtSinbWTslhk3aEWXqTaE3eREweGGC+n9YbJliYJBMw3S9PzuBhHDI
oONUZXNa36qI3u4NVxF+lGCYsfE63wnli90lHQqqTiLQ6nVWgyuHIUsJ5baVerssDAuVQtvTvzfN
oOxkn/Txxn557wuSbxICSD/4hKu9OS9cqUrJjZOjuA2Sd5WBe7HjpjstZaqrtQZsGlSlNqil73xC
YGR0rrggGS2sB2LIzMpBzibxJ6n1b1zbufaDXoq44pIzzU8ff8J33ipkeS5jjJSQNF9rzLpUB948
2fRXkza/Hsr+Ty0Ga9fldMjZn5mxpTX7zjtlwUVxhCNBArv6jI5b1iMSXtrJNmpV/kIRyxuu6EFa
8sieDml/65VA9R/djn+Uf13yV44buQAoSxzQ1iV9goeLtM3UOCmOUj+C3iqyo4MapHsEtJZ9p0Ia
ymAuhv9L3mMjZaa+kSAX0tB53LGjrCtjYvhpVuxs1wqEFPcwgML7GbWCkyrzqt1o6L23h0jqKF3Q
BeDqXL7CX92LCHqcaghDP9E2Vh4TwwmdXVP1aXbI7LnYUuN/ZyZno7lANxe0BkiN9SBs1GqVZqFa
PM5Yp964sVfYO5SSaBuUynxDgpYcemyM/aEruhvFcKLkAZ/x6IZ+ivb54w19CZZDf4/Eizp+4SFA
Rjh/dNfIMeHBMeIxiWy+ddV3OE8m5Zh8rtp5vOVW6a5xcq9h/NpDGDjW2O9sLMp/g5ukZ53mShWg
gJ9uzC0vMyh6zDQ2KJtI1Qhh5z9LawHDOVbXPoZwQTKYnDVpBWCtOxBA9IP1QXnKwFahbNnAlN14
J8uhOk9p2HxUswvlh1O3lowCxZbhdWx2bPr6j6ZMIPBjy7prytg5xlpWfC7bst93MOl8W0btzWCl
/UaguTz37uJNx8yJJj8skSUQ/b0jDaUd9dIdH0loUhmMCRg4yKzyU6fZqee7OqqeolH1rRzqMsCx
H2nOAmdixAX74HxdDFzyPvXq4XEK0amYIddh3z0L5Rn4PlewZUYYOH38ui+XBGG6oEZI3bBKWHcs
zQkee9HF7qmItGPcZjrSqF1a7S2jcD8XuEL8+Hi9y8O+lJGISWAgzB2wxrzHczLg2KI6J+rk6k/f
9xb9UTt8HdRwfPp4qcvThcgRAB/yJ+x4uWlXV6JZRFy2JZailizma2mO5bVsKgfG9VCEN2YeDifM
LNV93GVGGzRDpD9bRhdXfmFpydfYmKpfSaZV3cYOv6iDYFygTwbTku9MDFrdKnobNh2Ql/ahkHrz
Z/TUEa4Ts4zq6uPnv/i0eJwx2SGyspsRCVrF1Q6HIFML5fQAq8MdjmYZc2LMjhLdElH5J5pt+/D/
t+LqhYep3WGBPU4PEqaGCBTXzK/CqBN3CXiYY5Lox4/XW28mzucyAQJgAKicXby6qxpbKJCakuK+
Ls3smmvZuK+M8KTF2MxupI/rkPi2FDIIi7QFk8/19GTxhS+juijuEwf1kcTEWA+IX159BUQb+5bb
2T807DKnINMiY+PMrMPRsjajk0VhhrqWltZ5WJDCGvVBuvn9ODKTSvLGhgZYuH5kS63eJ6Nr/Cm7
wv328ctdA3/oLaHUAyeHxoDxzvSkHGHkanaWPoto4efmiU6TOBZm6Ye0KvB6mmNxN9VNHfppnQHk
J6K3mt/bYkuoevUC3n7JolmAKsPC2Vu/gC4ZaldpxvTZkCpJSSzD/Dgkc3zUKPW/ev1k7BNTbBbX
S7j96yZammuMzRfzzmWaD1ni/L2LrkU6eXTy56xM6lNTjVnKgLswrlv4dCnMXlNJfPwqkS4wu8Y+
tm7t3LuOLOJA1k2Dv3NcbHUYtNWpXn4UiRIZMC2GBS26ih7UoNqgRnX9XBcl5okRM+2dIwzp+EKY
roAsJp3OxzvAefPYaZsrgFB6ts/zSvnijk36uzEV91ehdGUJHBiTTLojWPqKIR82qPbrAMxvxXQH
pCm7aMFuvYG6/rpHG7xDxdzE0xOknYaMKuZCAPue4IrjtJ0YmLdHVeqLMNdEQNFkKQEspvw/s1eK
r3wbMWHNV1UvOEfp00blcvkewepqlBOwI0B1rv04mmxp/ElvfOomR9yG4M8/68JKKCTKuri2eKP/
eLu/vQ14ANQuiIxQGS6/6K+3AZBU9KUix6c8CQvPz2Qc3nlxyZi8gG6Ms9iI/MRG2Hr3KWnvGYvn
JV2xVUSWIDb13hnHJ6ha5mfi2vQ16+rhVZsyKkOg8f99HDRWYfLtGRlt870dxnAX1QONBbfjO45P
5mzdRKIUFdSwfHrWa0dpdp5Bvc0OFo9Na9f/lrS+LY14IoNG4gzEuuXa/ev12mORuFkrpqcSZ7Ir
6SrWzptt61dVq+KQgf8AHRi5z0Vpds8fP/TqGvrfyigrAW0mZaU/vlq50JBsFKysIefyyRzqpvXb
SdN20PONjW37zlooZ4D/JHsA3bYWMIjqxpsKc5qfMqmJr9ro4l3LsAmVhZnWx0am8s7uYTFqe0DF
0AvWRBkaDX1Gu2h6ymoXNkHnipZxdiFlDZlDxvdt1njm1ccv8901lykyAlGLSNTy7399xqHDgGfs
Ox4wsn6NEFfqwBWmpxyqrEUmB4uguvu3AnT5fvQuqV24XBnYrWttLbFRN0xbHjPp2qdar06lyIyX
fJp+fvxsl/fY+UKr0+i2ZIaeO09PhOeEBmWaBl476UErC+c5HNzoqrFS69fHi168UCiaSBmgduKg
MArO/vyFWk0+uzkWCF8sYMKtD/Bb5QbPPKs5YOKXDwEufcaWfOOb7N3fdydgYRe9KkI/zXRSb+N8
VdHUs5Y7Tv2cjpVR+90snWQ/ejivYc2YFo8AunL9OmIofNXEjCEOjNA19brUdekdo9gQzc2svTp2
3b5G8ew8mg3dSJ37/q4Z9KBB3jhnDJX7oe3EMihGAAbHCQ8UxZ/hTKAAFiVeGkjEaOOnyMR1sQuj
pg3sWJS2H9U0VwPgzsajgTXhcFVFYfvSJzmwCS6d4Sv2qUb4e4jHaP5RpmONQs3k3o16b3jBMKR4
PzY15JKNrb9uTTBwonWuLuhmOmmwJVafygRTF06NXT+3lpLlhzhK0X7Qce0Lj1rbU3nXtaXIXQqY
8efY2cULncsBdYjM0jtMMUvjH42k+EF020h8QA6DSDPWTUW1rmPBALt7xt7JozPRVe5BC0ulQaIK
seNdIdpNvPkSLc93Dl1MkK1cy8yLGeGe75xo9IZmqKr+eSgBD9JjmMBs0ofIy6Ae5sHcOyA9fntp
nbtB4wpkybxhGA9z3ZvyatTmCqEFFHWRpvr4HK0j7/IucLuhX82cAdGD5d//CkxjPXSMFIb62en6
4j6asZuiBxzNy4U2/WuuwGIwwpFaRacG0t66r9rKGKJbrYhn04qNnyGE4F8wGwbgjNC8Mj923KHY
2H3r4MSS+HbzvhG3o1peNx+E0WET4TTyWSmMOWi9snlZAA4HIfLhV0tErG4RoqqGjQbEEvPOPjeM
K/o93C+kiMsBOH+thUgsu0IW8IuRorp11DvbORnSFd80Jx1NvyDoE65Kp7pFCgSP0I8/6hrLyuCM
jb3ApxdpvUup9hYUHp+vd76oOKQK3xrdfPw2p9Fk7azWdrpnYXjlLd1Wiy1Xhc+QMxTrapriDAdE
s8t+FJGReEcABrN7nKxYPLlTmk87JuKa2COlhTBOh2FIuWNaScMoGtvSDmYh3fbKDJtlNmZijz6M
R0hziW7tw1pI+vWZNkgostT3Bwfe8rPLlCs9zmHZJn4baeleMfs4O2a0+Ac/tmUj90MU6uGxzhOl
o1KMveGkFar3hzLOrf8M6TSZT5PInPqTJSaTdft26sC8qtiztvd2CL7k98cvd33zkP7RaaVIWWAY
FOqr6y5RpdO4c+R90cq47G4cEwGSdiyLWwC+tY0RPRtl43tebGJ4NnQO2U4LWBwO0fluavS5qnDC
qZ7HMmmglqexeeqmMpd4gNhR7WuhMaqftUirwsPHD/vuypzVhdq/8MtX4UFa4awpYV8+c+sNnJRa
9dVOlyen1NSHEqXdQMtDZPc+XnUN/lmAleT1KDSRd8KUWneznUxwEXP7PY8khPahFZr16s00GW+a
XkzOQXf0oQ/cBgkv5AzUW7ee6RlLzxTxjUUOltx4bjXVvton3Y9C6cH0f/wL1+8FcXpgzYu2BtU0
v3Z1vsM4hfY7VsqzzOwWPYpSr3+kMmmrfTiZ44/RgrbVTJ6rbKy7Dtdv6y60wwWTj6zRqmkSQ9M1
jbGMXhQrrJ/VoTJ2Rdu7n5i8VfuPH/GiU/K/tVAV49KiZa2uctZp0Ny6Qer8GdiRuO1EV//oQ7XY
K4muBbXWJMa+cAsPK5+8V1Os2DT7urMcseV3u46ly+9YsABodjHGvVQ3MyfFSb0xfJ56mkJXc5rP
X3PM0fcovg6tb4oI/j8eQ7N+VyRclRubcX3euauY39CLQ0GKnuN6xDprblY7YZu+jKGqYt6CxgJa
XeHwmg6OqHxPV7aEYy4feFmRwL0gD3j7q+Me6cQeeIDZS9gM8sbMrHo3FMPwUOSuIv3W4HZWAd9V
flfaW3aQy8b9++JanhYldDhVS+cRLbnzUJPgdT9g6pW9NFGuHlUxqHdVLpF1AH4K/K4dGFJAhTkB
fm73KASUG8XZ5QbnuanqSbGXYc06H4G/Errd1GcvUT8Nt4pWOWgmWtU+k6aydU2+957Z20txRBbI
bOT8WSFcZkmoJfnLONfloY+t4ptwzMHHtDE7lvivfFuUPPfgPbKtGvQyfoAl4Q6htMca9qKLLWnh
6+roZS/ubOeHovXSJzWWzb4xCutmFl7zGiqatxHM39nJi4YWdAyQ3OhYrHLQcYR6qggrfzEzTQMg
O5pt4Sca3KMAB4xs9DUAcf84wQe0tBj+IZHCqAJNoHWXU9GM5XavipfCS+ybTs7dF3bWTDabLb5S
nWF/7WblH3Em/1uVDUyPjuuae/r806Zo5szSmMsXplo3TuJGRjDQXdnj+DxsOaW8c2Roz0A9oLW2
UK9Xd2Q2c1jBURcvVRj234tw9PaaiZk8UIn6GsCdflvTl/oWubV2j/Tp1ld9f3lgt3C+KYnXeBNe
fqQ0nc1XlWMx3o6ydUsfeSm6uIWsnM/N1EsfBrRq7WIK1l2DUs8WJeGd7YxiEv2UxcP2UqOoS0a6
1WFWvoRCj1/4HwLgdushgqNWie+lE0B1pRL/2BtbthazdZJcZvv0H1cfuS4Srx3qpHwBPhFd2d6o
2vuyVcWxqoUdBWPVNYFaerh0NBRYH9+O750lSic0V9hji/7N+QajYk0zDmv5goiVogZDBXtnV4rx
DwJnXr6vcGXfCo0XhTQtHUbITNfYTYBF10VF3LtV7CRG+lorOupU1dAi38bkMd53yDgKv0ry4RFG
qPIw9mQKRxJo68ZpmaQHC2o736hxLhOE5fcsgllIWdO7X08SdCue+raLk9cpjIziuq6GPjwmHBVi
i1knMwoMkOpwhcQ2fq+OXVrv2mhcdLXohrkbH+TiGBBFwX0uiQqihDSkzz8IDurh/yPtvHrjVtI0
/IsIMIdbsqMsR0ndsm8IS7aLOedfvw89i4WbLTShHcy5mJkDqLqKFb7wBrtDdIY4MWpeR5js90Ff
+P6+jYZx2De1XNb7rCoqw2tNgNvHDEjR/+c3UA2e2dz0npcfSBtpdCtJGp6r2pg2CP0bB6kIk59x
3P3s5cl6CrU0St3MDyYPhd5g5X6/OoUsAbAGnm3OBPrDi/cs74s+N5JInDNZWFvOSxkheedXm65p
nO9KK5X3KkX5lZB0qWrAXDkCyE+hU0JdhRT/cuUBDcZTHVXSSVRBvMlHGj0exKB4n6hO+JTqg7XN
7HK8E4Hc3OsYyRyaMR6+2ULuP/dszJVa8lsbAVLYXKrnF/HiXP4cIN1+lU2WOGvYLncu4m3KZhjz
Sd5pWSS7Wjpa98KPq0M+4izFuZ1WdsFVWMF6zL2JuU1EfrgEAyjGEEuROQXn2AzFY9bEzgl7cv0+
sfTkyZToom/CsExehynuT++8lRjaIVXjWJIC0eW8nPukjlMCckSclaHOD02mo1JTlBSTynC8M7rC
3t8e740dRzpKz4qaKNDuZYqgTaHSKaYUnomw+odWThpSMVX2zNCQN5Ph63Bf2A23B726erF+xxgM
wD7ZITjLef3/KVmBgm2GAeLN2Wkt8zP2tVwrpWI+jHL9uZqkNf+lt+Y4a9fO0QQQYHv+9/8MN5Ia
mDVlwXMkCftek6XJw7Vcb9006BzPFHK609TEWblcDf7qRRzOJHnLZ00DvNKvXnWpAFfpI0FxzmCB
7WTAazutneS94serAJ23ZjhzJwFU0DAgQrycod7WXKlpIZ06K0zcgWL1Q6GMhtdNkXWoOyMmqZWD
r7e/4hunBPDh3KIkMpyb4JeDToEpaZg7SCeplfC2Fk4Un7U+szYiMboN0brWeagJqR+sCFDY7bHf
eEmJRanCzt7iM657MXhW9MCcDNM/ibwHFKfanY7sSFKpgVegWoc6qFltggQ/DOgfftZ4RZ7alGGH
kQ4nwrP7279nHu7iY1MhpCdPfstHmCP0y7UICBzHAou9E9APGf1Aw47csO5kG/8EgAfvTWjn0dhX
JCDzvl56tVSqCjyvlYOTLYXO1u9SeV/68V2bZQjOBDD/Hm7P7uq8LsZbvMy+Wg7NgO7QqYUrjBOV
X6MdVnZ9iha1+RImolnzAX5rxFmHkpSOfyg4X66nnEaFqGo9OGFQ9lNI7bjrUKd/rCMhM8FszWLh
reH+wxAF7gmsZXFD0BSOIsqN0Ulu6vCbXjnpHb5b1U7y6ZojXVDb0fH2kl5vGNJH6HE8cHNzZWk0
ACOzpwxXRCdTbgGxO52iuhEWEi7OHvLaal5dD3gCksOxnOgwQNJcrKadYt9BzTU62RF3nRRJjX+H
HSoyREOVjtPGtnztqARNvSaPc72uDDz3MalJcFUsJa2VUY2N2jTCUzA0XeeNhZNIG0kHvbbtIqt+
6vFQLFZW9upamidLOxE+OQfkCrYrA92YbL+NTw1Ivic/bAsQiqPjfLKkwX70p2T85WMQq3h6EsTd
yj1wHVFT5aJjS6EVH4kZBHa5cfMG1roUa/GJ4Mb/kVZ2/DVNkWPaS6lvvORVHEYbyuvqF80KyN3r
sR62alaXK7/jje0FNooq7BzYg5dYBJI+qmFpW1vRicbU1G2ryIjFFttR9PY06Z1Ke8Zc2VOIV+cI
0oKBtdheFY9p7RRSfOI98Llvs6F+qbBx+mlzhe5Ch5IBfq5N8SPLhE+bIC7i0+3T9MY+I3f+G7BT
WkWD4XLV0zCYkNSj5hShiq1+LaYi2MeC1pA3dr3YyVOSrDEMroLUuZzJE0RjnHN11XZTaGoMkmbE
p6ls4QOXwqF+bdpF/iBJTX5AQMB5FaOFH1kE6rDhNfCDFRzTG8eaZja1RKBC2HYtw9RkiB3JSKXk
VPrUqd1CsZKPXSV1rzJlZWdLM6K3z1CN893t1dZZzcvHjqydO5m3F/0CuiiXqx1XOQEc/PlTqkdR
vcVjSh0P6FKnK1/1jfnNxBF6jTYGNFf7ymyd1kxTkZ2csNaejcZOj0pmS15td/YjyyE+D4m5xq24
ToZovbGPSf9g3VB6Wjx2pTIYovej9GROySB+xr5eJPtOqC0FKBT/HgglK32Dtp7Zvsit3k80xQCm
e77Stcd6KJtpK+F2uZYUvXGisUcFETK3YJHWXBwyM1cVkTp+elK0Mgi2xaBaLm0Ru/swalk1rETo
b4xmUmTEcIoqLgMurzEdqENb8EXzoG7LryIpLcul5mnFvwxf1cOVO/ut4Uj+iWRgA88I5MsdRU+s
yuUKRJ3ZNF28Q5JXNz3qXTXmfob5/d3bl/Vj74LjgaC3VAJW6jaelVPzU5oY2rQPfIjpd36Uralf
vDkpjDRJ5sGvc0wvJyVFah5xNeQn1IyL74ozExM0XEvcXOkeb0/pjTcPZSfqN2h7IIS53Bx1n7Vj
b1YZorJT23m6UnYfpjBVDsmUkLvXpvLYq1m0SyatfZ/fy3z5884gvETiSn9n2c/K1LTUgKRnJ7lM
8bbWzYr9H/vWvp5E+NA20bSyNd+4Fbjt5l1C9EtzfhFqD3AAdS2x8pMlC/Wbg8ripiYLO4gpiT8G
OFmILf0ooJy3l/iNJwaBAIBKwNvI7OzF+VOasglHrSxOGRIRHqSLcFtocb7Rxjp0ISKuZRRX4/E9
LRy/aC/AT+d/XO6eZBQ1JZdEOeFrP3yAuF8DbtHpvLsJVVKvDhtlrV94tWEZZT7rlKAo2sASvBxS
0m3K7GapnpAYinZBMtaf46BJMYMaasDUt9fzOlJi59C0ARWpwX0EXXQ5WqI1OTBvRT1Fylg/WFnZ
f7F7U7J2aQoEycPdxygPnaJEO8wok3vFLK0jaIH+vdvpb/TCKQVPRJthCQbQaDui961op47M7eBM
+nA2JFNzuVkzbIuMvYx0eLU2+XlyF0/oPCpwUM4LTXl0by8nn+F8MopYV0+D3SbnKOii/WDX1hfs
dtQYMMZQvsgDApGD3EznrKiiDb5V5kdbxl3cn0oTu/oqGH7f/iTXW46nj5gGmNNcD1rW3fI4rmW5
NbSTlCXhS1eHib8xw95Rt0Q7Ij1UYQX44/aY13uOMWfxR6IJDtayzdOQrEf5YGqnIrOtn1Gep5/K
HpXUTg/U7e2hrsIW1pyKHn1gkIcoX84/5Z8ykNpF0/yA6qdu6PXGazA1TzYVHqf72+NcXVCMM9e3
uBIJDvVlNVXYrayXozBOmJgU97T19R+QpCu3Fkr9yzAwH3NbTVt7At76eBBlwUIBaJhdMC5nZ0rj
kMf8olPTyrHptkYXY9NSV11Hf916HlpneqelD+pZzG9WGPoruHcFw62akjaGqLQTNAT9XhKWXu6T
foCylHd2s1IUvv56dEyYGFEClxPI+Mv55Q2t8zSOtFMVYk7xyapmRd2mqmXz9fbnu3pLyZoAZ/AF
adXMYkaXA0GfBjAzGcYp1GT09/Vmzsed2Je/Bdxlu8wOVHPTa7A8BohUycomvd48jM69iKDsHAkt
pVqoGhZZ0JrGqQiVYV9LRXKo+rI85NlUbUQNYMV1zFUvgOvNcznqItxL4jJMEgQJT4U8dg/B5GRH
HEF0eBmq8Scqx2nliLy1xkSxXLeE6QhSLD5m1SgoMpi5eZKGKdkmthpsKSWGbmmK+qPSS6UX+ZgQ
1k7Y7m5/3bdmylxnsTnuek7K5deNOlFMQzuZJyEbCbr7uhx6QTbVSH47bf0tGEW/hoV6e0iiI7p+
Nqn4/O//uXe6wXJCUSXmqUxi/YCVvb/V2wwYPpBCE3xsbJYvtyf51iaiySgTEdLd49xcjiiNQBTj
KTFOGMnY5w7SaLobwrJVvUiojbFV0pymblN3gjX//wzNsKAmlZlIeDn0wIxKY9SNE2h8+GeZX30J
4oruYVUp2BEEfHMBRn/NO22+3S7eUwgOlFvmYhNK6NxMl8PG42hnUROk564U8sGQB3MA5pb/xhK5
aNwkSQ1Sx97aYCYh3NQx37ufARFSh8ZHBrIq1MnFrNuuQVN0kIpzGwrVHfW6OSuh0m75/3yv6FLt
SalG7YOVVsHKyPNfXkwc6C+YXFobLPgSuoD8uFFbUl+eI3w7PK1W9G3Zd/leQz7xqE+zrliarDHj
31htkE1gg0w+NJfkYrXLokAtGYz1GXeU/lzlorw3/Kjah0hxbp0kVLZYqRTbCseJb3rfrHlLXIeO
dM/n7iC9SiBdfPbLr11kwsAtRqvO5tSqKN9bkvPbBJU7fZa1cdL3FsFSCg3RQLlVEdiaHySliVFH
GtEuvb3f56lerj8dW4QQ5gq5xrWyuMkK7En5AHF9hjFVt66YNFefxvBnpPTGygv41077aiyaC8DK
qOsBW7yctqgih9K7XmHJEBSOJ5DffRh7q1W2mebU99XYSmJLMOtvmzQKMtdUJsrlGCjN5acghBqp
D1JUe7GZULrn7oNaMkmJCF07kqwvaHRJ/m6sBjNw2wIJdc/Baz50O7jmjWenZWx5ASolD0ldRV9v
L+P1Nib+RhdtbvvOZerFjTUlWD81tV+f1aQxNlPu525sOtUmDKTq2LTFJ+K6YkX36epeZhfNks3Y
EXB8uTsulxNIJEBMSzRnPUkt5toOu2GglzRNVb2V7eL9teF5wBmpP3MWwJQvjg3YIlQnja45G62q
nwtUOzwuf2knLFm6mxVHS69ry2irRFOGu7OttVhQyOLbu5eaGdMGnZsBGB0vfkXXYbo0yEV7BtcU
fOaXfm+TUOw7fUi3clupB79R18BcV+89yj+oMM33M+IFeP4sllpEcMcGvT0nJbbb6Nw5NhgSo0Jy
b5T1u95CP0RTZ3Y0Nafn2/P9S3NbHBuqPeRa/IPhr7EcXC1q/GG65Ex1OnjqYznFVRghCa/MRAZd
uKzHXS6GJHabNOjvB8WpfgSNEvyR8Lrrjm2ttPDmUOv+1Q/h8Dny/WTXGnl+MJEodrXiS5DvZEl1
sIGfzH3YAvVeeVSv79sZKMXakbvMmfnidMSj3FVpEiZ46o7R9wZu1n2TFIHq6niibaVESTYIJJIj
Wpj6lJOmHm8v4RsnZTZpQgvkL5B8yfrAFbnOhZynZwRygy9lLwefAkkpj6naOABZC2ulpqS+sV9m
y0UEnLkTeM8Xn6xN4qTtbCU700Sv7mvVig95l3VuaE4TEvaVnn92HBE8lioyMK7fjbLkZbYRfI2h
rX6ahX4exqkaWrePdOjGk1WeKNVPG7D3Di7OZrMBsCh9pYcZt25eJ23sDcbkHypNTR80GGKeNU44
yqca71uYlvp9HAdkUreXdWmLAqiSqj20Fi69uVu1zEgHCQsCFNDSswMO2UR5crT6TWFWeeY2Rt3/
ACvlHJ0W20eXPp2GJGkzxcVxtsHWdmMU2I2XdkX4Uk+F9OxMgV7tIKbphjsUdGxmoMwYugnH7A64
TgmGTA3Mj4WaoHN+eyZLG4y/M+EzUVKd8TJ0Ni8PeEmPp8qTPibsCatqq6uR5llFkGbYz/TWYbQc
hCchjxuf6GVE8/uiWMdUE/6jMPLxa93r/U9Npnm2MRGnjTdROpk7VcZtogzSP7d/7OKtmb3VyO7+
z2t7KfhqWkNcFVKgnrUHcbC+yQ/jcc0Ee3Fgr4ZYLEcuDINlxs5b5cm8Vxo0hjfmq3hsntSV23xx
Uq5GUhcLP6iBJVeMpHyO78zCNbbGx4DHZOUDr63ZIvRQLfrj2NOpZ/9jtok28kN/VL78d59lkZmF
1GR8CW/QM5hiT9/4LlK7u9tDLLfp1Wot3r4Q/WOtKJlG+bP8VO534dbEqOGpS13zVyi54bNzFBvp
iOiSUbzzsF+NPV+y/6SBaYj1W9Mzv0jsK/1Q+96YfpFrjrZk3NH9lxPjk2FvBZ14HAkloyRyO8KM
meodv3nTG1vbfExQJdDfKUF39cvmj//PL5NrSUTJwB4KrJe0/1pn39vq4fbKv3kgUNKa0XwAfpdF
ezVoUaHOGcKP3cf0Tvnh/BAbsVuTlnlzm/4zzOI05GMUwrpgmPwPL8br+Cwdx/3tmawNsTgJkgnM
h46+em63Yjtv09Fdc3NaG2JxEhpNUpUpmYe4K+7FnXosj2vWwkv81H+++T8rtTgJVaAXlNAYQ/mc
OW53n47uWLrVS1FRnPTiX/LLf7dsi91fC0eWGoiEfJnpg3TS7rL92sdfcs6u5jSv6z/7GGcHBNEi
5uT/KO7Vff7D/NJH7nDXVbvmFDzpk9s8BytJxNq3mu/nf8Zs4hwh5ZAx0QOTzma5kQrPeTSf/rvV
W8RDWUEDlrxaPffb4fCfTacdbw8xf4B/ouT/XTxeYIBl0BCWxX/K5tj9oU57tqq7XHqw9QeD1rbW
f//vhlnsbRlGexJNDFMEW8fYR/FdUXgYPdwe5Wp7q+QtwC+5acCXUpRZPMCNVbVDBUnlO5aKZMJK
OLRffVsduz29yUDf5VkOeNuy4/AgDXhBbuJcNH9CpBwUT8Ap/3n79ywXF4ApTTWdguecBF1xmEeK
4lrU+Mp3O056N5aH7HMlFdLGUEtSIGsaVgLoeRX//ZiMR9uQ+h8YOiKyZT94miJ+TuwEP4SRwo/3
ozBpPfQLx5Vrfb4lLscBjwCwDBgmAdWVQ3k7+JSddNX/3mFPUgYevelWvmtzabIV4j96ltv3LqTF
UHQAaKr/7RddHjfUg625llr80MrU8Dh3mezZ4G1cy5gal6JFUa2MuDzgKgSRGe3y18uIHGxx9NCc
k+Qp1MKfGPaEH6YgDj+bkux/NJzJ/jzlU36fZP4advjq+5kQ3oFUURtHJY29fDnNVEtkTOEq8dNH
2mVbovG3F1G0RmG7+nqQDICqsqKUXAAhLg6JVNhWH6RK9rOSSqfwxqHLH5zKENiu4EC5u/3lrqcE
ywc8yd8KOJofi8GQoMLrJ1XTn4WZtfcV5YmvWWmsLdz8NS425IzWR+kGpyJ4Y1TmLhcOvGYc67g3
PYVB3u0KyTQ+AolWDpFIT0gwmwdpivTCxWqr80BKrCpLzZn4cnwyILBw1DqulWkMmVaKFCDnUwY8
C26OkWr10xrACX3Mcvo6rmJXZEgk6UqYPVYgdlXHNYWIpd8xff21bsfSlgOQNV5YoJJnOir/ZYlB
4Tn0rSrRxamRpKiNPDznrGxvtE0nvqaTsKwPFRwDZUOZrKo9oZsEA7LO7nuoNOSIf+tS3WJ0VZOZ
xY1rBllh4g2e1GaNJHINrTWzFGQnsLEL++xA4TvS16BIV3cn6dpcUgcrwP5hTS8/aZmQOmZ9rEMe
NqVPVHnC8UM3qv65wouo21WdmpdrvNKrQ2+j1gSamyNIiRDN3MsxKxo5gW2m9lOhsGjgAH3Xxsj8
TspwU/Yns/yo51a58gJf713OPH1pZku9im7R5aA+hPhkKmr/KagDQ2zwCqyTbVgBbjlMbWNb9FY1
ZTziWitnOzpzmb9RgRGs+YQsM0owRMCiZtFtyAQI4s9r809E081pGPoh0pM5oa/3qW1kUW16zAU0
HMhKp9xMNCRzyElGQSIYAWt9un1TXF1LLKVtgKQHhEBXZ+maI0eFjt6Zmp+meAx7CgjRMOyM0h8D
fNpNsXYxXQ3HWgP3Y3MBw57VGi/na4vKioRmxSewUonldnUmYleKCqdxY9b98fbkrlYXvgKkECIs
WgaU8xYZCtCGShhBKz3BeB2/Jq3WekWiZfsiFgg3Tma7GZNo2OgZOoq3R152TagV0bCZFUXm/ygQ
Li8nOmSygT5iUp2wuZc+Vanj3OvIun7Kx9aAfR9jwROn6lfF14NPOuVPVWnSlbjs6lzxosFPgVdH
GRay2fxI/LO3HCONEdsoicZ5bCIX49Z4W6h9/KvvjexOL8V39ODWuCLLJQcoRr2bzgJx0CyVs/jA
ht7PEUVrnND1yL7Uos2/QsbXu68I+Ex/etXCIi41pjL6BKvPb1eW/Wp0Zcb/sbFmrjg/ZHGcMrMo
487uh5OJJMq9n4RZ+1IXqpN48EAr2c1ldUj3o970+3xM6jXBnquv/rcpxXM4g3V5HJcGtX4nKBea
4XjqSY4UL4hU+y7DjTm+07pk6FyAFeOnrFaLh6isTWgBY/ii5f5grNxuy2t8/h020hZA42f83FJl
UDKU3hnbUj6VdeOPLm3yotr3KpSdY+MIgcBVm65J712PiRIdPFuGBQfPlXK53WBTy5VE4+jkRMLe
NHrnfJ5K59VOY2nT+Ry92ydsubtB3ENaRLuRpAP3rSWBNTaaSa3rojpFuMxiqtb0H6c6nHYStWrV
RZmL0B9C7a/boy4DK7rOYChQRgLdBM50ST3CglwrQM8ZJ9pFrbYZByM6GzglrL2Jb43D4bGAFinM
8Qpj3+IaXYUO+nNTJ4V3k4+Up4d1COIptye0vJBnaWtgIQSmYAjmHsDlV6ubEbO4pFVOIh5qzNf9
fNvbo4qDmR9vbw91fTgZagbigSUFXW0tbmOnjTLdryPlZGRajtVnZX1oe93Hl5ktKscYeiK7PL0k
nbMmJ369NWkYw4iBgA5y9kpUQakdK6lbVQYNIaxdllSWfFcScdhuSfj6qOGX9uP2XN8Y0aR1BDYC
zCWokMWywpKTYxhp4mQFcb1Dn67ZOUrmbO0xkF3LKqeVdvXVaaBJDbGchtusEkw8fPkZRQY3cMza
6YQ1eLKnOa15WT8FnswZOYoUpn+Rt8+353i1R2GVwuifpbMsJJ6WIrRKF2eBDXf4FOeOhNmNpu+0
elzDyb45ygxBmLkmM+b6cma+wAKpbZvp5ChDs8EwTnfrOBhWLkx+On/n32QCgNTcHkLnHVS8cqVV
aHQZ6oSmHj75UiWhp1mNUrExNSQKXwazxC8OhT1ZwVRYa7vSiVwtCoPseao6A3nfSBqV6NfoR/V4
MPvEFh53bZCiiZzR+fYSvM+cF1oh1hijIzI1/jO+R35XelJg9gg/oEXRSjzRg2lOnjb1fvq51vI2
8l3oPQ2iwkXQUuiKZokjrweNasQQm5pyHLzBsor0gyjwis1QYwaKku/rmk0SeLMxO55+po0v63Gc
2jKoXR/Ku915eP90s+FrgtygcWhBeEvWZsxViMGIB2MwCAFBa0MDPAL0rXsn6p3hU0LXGak/TJiH
Mt4aZW3HH6zGD/LnEPh9/pCVVhBGR/gq2MZ4vSn7YeqO2TCKAL6M6kuBG7RVWkquqhYJ2FpFyzvy
HKkxEd/ojbI8UtlQojPm7nNbDnw5mas79QXSDGRKUN8OqWyM+LnVflPtyers+I+sEXIUni7KTvrs
G2NL2bMCNLGrBvpjrz7Cntk2hKxKYurQneQvDXxDLAOayd+RfJvRn3xoYnlXBknfe0Y5deZJm5yq
dOlj/kVzQYf/YuNX19yr8G3D0q21oo2Fm2hommGS0yh26Fp63CafGsVPEvQ7WrrHhyQOLekghNZ0
EB0TkX5HcUmRtw4imMaXuGoRGpBlCi2Dp0SpUk6ebNG9R6BzyHJxVFQp/50UZRG4eakO4dZPtN7Y
GcJOjL3jZJK8GTFdqx+KXqqz/UioG+wL6vLjMTCLpNsUg+ZHmy4LRL2xUEnXPQRdkv5DK7RK38tO
4fReVQIO3+h+V1R30awB/hCjm2Q/jz6+nROii5iEbAcpyfFYRJLQ2IeljLi1wDKi2xGPTbFn2LU6
eIjfVZ078rfDTafIeDl6ThgFIF70IO+t0VXNHnFeNnssh9uuNEsJ5QvfacYvUiBhu0FHSjSf+65V
w++dWuvGvsfIunmaukRLP6CwNPRumsT99FNEip5uRVO02A7nqHUasUvxrZYfA71ErgVEcmDaW90q
GhggTa5rO9McrPSjVHW6EXm6CVtYd0Vt1Oig6skIBMi1Wz30XQ2BtuqRn2D3x4GsNTlEZefI2xb8
Svotb6Sp+F2S5sfHlr9rfBltpZwVHGxjVNxe7bETU9l+uduXE2bRXhFbxph5cqJU9fcxIipON3w6
LbTQQ7Xy4lOhB1YzuuhBd/6Pkp+UClfSx9A3Nkmth84L9tP+8FPvhgGReQG9bdylGRfBxyj2U3Gs
lS60TS8vmqgZ+CxypjxinRkZW/g4EWFQmIloMtzKMlpeVjB5knLoOlFlvzLdyMPmAEWe9dioJRnR
r0lp7XCLz4ZwXm6/F1dvIm4PyCwgsDgDuECHX97kTCYKQy2RHpWkzmxXk1Nd85KqGj6aSciFI2dF
uPIsLqMb0OcqgTCQaTSn2bqLLGystLEvKyn9HgVW2Wx8oTrVrpVCbXg1B1Bvf27PcBnh6HNcCH+E
oBup+Cuf4ywCjeRUccVwveN4rV9Uwe8Yd1b7Q1x13DlqHFkdeINpaup9oBqD8v32L7iaMFhmwLZk
n3+xevb8yv2T86EIVxRcPMm5ULQYmJwW/Bpku/6q6qW0Jiv+xlizlPCs2oleLWjby7E0jG9xn7Si
c5sgfJAXGBRsqEs3iIikpV2uxPtXa6vNNVoKfSAgGXPJWlORtTMHLt2zAt1y8By/dr71gdF86RFh
22tSpn4nzI3VTWEl+fn2ql51OIBPU0iYPUvw3CXlWEw11A2pcYgSzyN+vo+FiaZessNvsoDuHEqZ
3m4TkcSOJ/GEvubVKIYUWf0iBfekQnJRvqLpKw0rmhd/Gwv/hiwQD0gNWA7ID2y35ZLUaaiIXFTy
KezjTgv3gZHJfgY2h8jkC3fWMCS7ZqTEQEEnApaDslRQ2c8is9LcK7G0RJi99uUkZDnLDOFpCoKZ
ibwsOL2RPngvJ+89j+TEVPVnRghwe5g+l1sG1u4oEIhQn4caF999apWxeugLh0iICClYyziu8nFi
U4B3sy8g5lmUQeZN9c9xCMGzIOViyNihTrr2ifK7Omx8W6uLXThg3pm6veB62Kuq1ESKa3EFiS+i
MHptVxkoaexv76OrPQwEnmAZ1iDw1fknXf6cAbcg0ehW+FzXvrXFsndATj3v9kaEApg6Bd3On4wS
h784W+lRXZ1VGkcGwCdoDoS+VxQoPr4UFrwKz6RlxJsQKgL/Q4GV4eB2uDClK1Jjy6seHs5MVGGG
CDzQtVpUgdKmr6eU0PfZmqz4iONceMQQRPoWBk10NFs1eSechfH+mtwQt8/DLkVnMkmpGj8Z0MJv
cj/apmaXnpowRcupKXMVNtBkVAUQLV9fYYVfryspENU9SpmsK0fx8ov2tHHnq354NkJEPe/KyJGy
j0GYTdHGyqJJrKzrGxt6ftJmWU9UPrGlW4yX0SBL+66vnqXZef4xjGri9rq0s/yDPAo9uqNCII8e
QHXCjDRtmgEVO6cLPTsP47UixfVX5h6eywcUYKgiLyG2aZzaiDr0wTPpobIZEYg51tqnytI8QU3r
cPvsXK802QXATCrHxC2MeLnSg68Gtl+PzrM9VuUTWqbKl6gw24TIalpD7f4lwl3crLNQLbErnAoo
SOjHXQ7mm1njmDjaP6cN8PeMhqdk1SHKrbVDJxTB/HT8mhPbp/dG3AKHLMvWSU5FSTvvvtAkIRqa
P6qdN65tVL3/JEeIPNOh0nPFPlRNVysf47EIkrsU6Nr43DoE9E/BYPcP71w0iAoEBFRDKUjTpV68
W41Iy8nKZOVMI8cK7tgb5XebpDD4oKiAoTfvHQ1vESSYUGj428tYrJqWIiZoBql5RpTDOAcoMiFK
LRnbmcKwchDmfX7xgWYbEwMO40yNmN0pLj/QCOtFxvfaODdloszZmABuOtWHNCmnDa0U3Y34rEee
3WgrJj1/7zvG8Oie01mdy5CwUC6Hh7YpqXFY2meffCSkYwRDYocyT0AmLmRnDfF5ddAAA3PDUcs3
53GXvJNWk1AsBKD5ahuQA/Ru0ryoFeKOJai3ZZxFKzib5Xjsmr/C2TQwqJsx6OX0kHl1RqeX1ZdO
Nb/YdifugM63jz2gZDKibuVtuhqN1sRcsYfWDtsClO7laEXdNzE9heHVamR671MlN9XGyp1wr1pF
WGzHHJ37lWhyWe0BroKrCH14mrXcqPpizKRrYNfGk/zqOH72Bf5H9qGNrHLlQLwxM6rTyFpwacFY
WbYDRGLjvmbn8qvU+t3J6Ixhi8x7guifHiWuKpW/33cAwf3Ls0kD0gC4tfBfLleyndB9Lgo/fsU/
Ai6KEyTbDlt4t4vK6d0fjS4LH43jTvmYcO5yKApRrG2VNK/ZYFZ7uYCST1LysSCA/DgOoMffOTMV
dDp4Hh4S/jKV/8vhCGIhRprT+DJgqevWON7shC4SpAHM7J0PDVoHfG9Wcq7wE1UstsYQzZgGSx1e
a6vN94GNa2AI8/Y+SIvhdHtWV/uDD4UOLqpiPKJELYvw1C9Uc9Qmo30dGyd5ttv6zhZWWLgTBoSH
Spjfbg83h5f/XpoGNXA8F2kLgoAn/F7MzJAn8AlOOLwKq7CejUg2qKENMhxMCBpDtm0pXUUwXlVH
vPO+pAkJnZi2GEeO52jZDcUNSR4nO0tfnZxXziWK892JLNgbug5Py9vTvF5V7hN62XSaub3YnJd7
pTLLTh8rY+Q+wcZawNr4Y7XtdLYTuuetyNfuryWzgPiWM4Cu59xjIP9fzo4SV5Aovi+9lHZsDy8m
ELfpiAg7atmenVR+VnvWNMaFuoXslPRH/ISHwsvKMA+Oo2/4nYwHGpvRLVq7STdNF0ZZ40ZGD8vy
A+4viuoqcigjZp5lmp8qLmzhyPKSKAkdCdH+qqWBopdB8U6a++zbYKGpwgtACxv+7uKZk2slTUcz
E39GXxm/5VQwD4kzlttBNePvhjL2K19uPsX/blATvZ1ZJZhKP/cYedvll5PbQkL+rtJ++Fjroe9k
D9BPJgwu6H6tJc/LFwDFIfJ4NByRVwIjYC4iiDzkDOikwi+qr3fm70JGdhlK4ShaKdm0giLCTkwl
ZWQ1MngNvS4EBDm4YclTHXhO0w1Z4qVSGGnRpgbTpd9Pjl61Ltevnaxt6asCBFZAgMfmRB8rHoAa
i5udlzPoEr9IXlvdafrfapm3/iZD+L0PiH4qXdpqQS3HvzshaY07NHojvgq5QVRZ2Aj+xIeIDliZ
r7yiiwuFYgxxJTEQC6hDTl3GCS2Z0SRJcvPNyglEVA2xbuge1NlkW2zjOkSXBiXI7e3jvcyB/o6K
hgUcHtIAtEwW0UkKNdM3E6P5hqUL2JyoDw5J9j+knceS1ErXrq9IEfJmKpXrVjsaz0TBBra8lDIp
d/X/I/YZUOqKquA7EyYQZCnNypVrvcZr7mud4kdrjUNIAjEcTKJ2YCND8rzqRR6v/4hNjFl/A2Al
Es/VK0cn1pzvVOkubR2ZXvMqkE7Jgt6NNDco5Ywzd9u5T32cJsXfTzZVPSQuAAytTdvNkOB4RzHV
WvOay9l4qcZJHJUhn74ksdfvXJeQs0TmLXPVCyuMcQeqkBDMQbdtE10FvxnRl2P7WmZ5dZfQqziq
WFk8KmkVBe5a71fqbLyxwpsw8Htykb222FRUuIBGnU9uY7mC6kvfvdY5Ul8CrWRfNYAwm02p3Ljs
twfrv7FQhlmlSlBN3OYxRaa0dDn09jWpFRtrYAoIql8VtRmFy9J18aEySxp8HINMe221zJx3SaS3
mW+6it77WqvFzd9dlnA2CX5kAyuWEITUVqVlMbJ4oitSv44yM+44fcWp91SaKdGU39hTmyD431Br
MsCI1Me8bYAfk17HCa5+TWGlPiqeNuxlndxKtjePtd+j2A43CG9QpngrPtTDztecRlSvUz0nj7Lu
fiylguemGie72LPavSGb/iiSrDkBofx2/aRuN9M6m9SN8aJkcflzEy1QIXbQoTDTV2Xxsnfc0krg
1ctwb6Vkd9eHujCbK5pwTQRW6Je5STxoQE0FGoH1qzJIg+bS1D+jdJx/vz7KhdlcUSHUJhCBscyt
hlJRoo7SpYp4zTWX1nKituh3RPbO8BJnP0gTHacZVqLRoJcSlMKxb5zObehblXcRYFh51SgI8aw5
P51Fk4+GI0eCvtomz2ok6FKrRqoWu9nQkZ204ujWXb0e+D/yAjbQCg/lzb2qroEwWqPUH2VcUB0i
Txpdvg6jooRth+rqTq+Wkn7yQIFmV9A7faqiXv7wmr68B8XS/5BeUv7Q0m76p+A7bilvbCYByRpw
Fit2BuUPmj5byb68akxEOJPice4XNdRr97OGmVJAMvswliJ/f33JN1H4v9HA5qwccqZh2znLM4Uk
zerLR1sd+wrFqrFG+GIoRbQXWtwGnYjNe4SqjFuCUW8HdtTV6c7mDLmoVG0jcQKELoer/phFCYr0
Wf1RSsosvl5G2inNp/QZB75blb63c+vQZlnVLmEj0zDYnFgQtyKyYIs/xq7L47Uu0Fs4FCgqjLvK
ioyD5YwYCf3tDDMmQZeXEf0zMurzHYaQSaRnalo9cg1qB4M634k9jawFnqAv3WxTZlTGW4NuQhPL
6qzl0xXVgukuXknng8bJMFeqIqrHZja6/ZAu6InEGDM9Zi0qyH8X6kEh4WBgIBWzShaiT7ypHHdN
ShYUW94+RpvFgACpR5lflIi33Bhou3wMRFLGSIDXQDdvYV6NwStyKLH/TiJnlUI3zdfR6wbfStL2
uXf7+u8qEeuHQV4nFFGmBXK6PYpjpmvKKBxvn9XCOXQVO7OqDWc/GuMUKMYttvF20X4Px0wiYEfr
jdbn+aJpdD3dBAEChJRE8w2bvWYvwK8ckyJrbjQXNvfJf1+GaAQ3CfUvmo/boSwA6q3p7ZeytnZ1
rPdBpffljei6Fhn+CK4rPA3sGPrFK0l7vVDOR7GQT42MCheeqY+xJjRre28mWALqWlUebHxbDrU3
Lkdzqv5SI+6/kclvYEvwvmF/no+cDCCgI3vwkKc2vIOtoXeHjuUtPe63s8j3/THKZuPrsRfLBqDN
njimhRZSWAfgRH9Zov1/37LuP6oB0JfWbfPHFZWPmiEqo/X2lVTjQC6jSRMkmQ+u1ct92nfejYB1
6avW9i+FWmCwdEbOx0O3omnNDOHhbnGyQ7okja+PhX64HhbfnuW13c4FADBurWFuRlEjVbR9Gbv7
dnHtU06zL/FbvXL2S23Me9tuultKlW++C5w+pnGgNah2v5VkUx1A4VOv5YcF+57HHvW1x0QBw3T9
u94cYlfnMiWTWEMVW36zWnGu2b2BBP0BS0RMj2zuUCw5M+CZTXVjqN9Xx9n5YizCLbcZ6SdMqc3+
g8OsKNg85eAFmuxjwcPyaHkSW4ySnPybWcr+hfif7g3Ik4nf11b03Nud/SsuO8nzSlN080aE3t7q
9ArYpBpkD+YYrefN14ulgK4YjfnBS7oSYYiuup9EUu1UXQWQZS/a/WxG3o1gdmnK/xx03Wp/HhCU
4lt6XegNRw0UYa2NdpEi+mDIzH7/96tLjxvyAqKuaF1u4qbVMrtKwlDgztLYp5sRT1inzdVpcLNK
/A+jIY5FZmaSC5I/nH+YjHKpGIioHNyORz/Hg6MSkE919oFaV5PfmMc3R5LFoxROGYjEEzzRZh6H
uhZzX9JuamolfVLhkwXqQoUxK1HGKTPnlmTrpXWDpsyXrdV3em7nnxdb4FRRGMkPs9ngxOOM0x7s
WrVqsHeH6+v25iZa2bqkmXybw9HfqvDqianHlTeg2Fc5sPoGLTXLk5UndXtnFpShAjr8ERJkpI4K
T51mBNV2/Rdc+FhIDNR0KO2AVdsialStN3guSmWvR3j9Rq2dYYaELs1LZKV1fSMyXFjJlTFN83Jl
CNHFPJ9ZNV5G7iWVTAJeO++3Kq2nXY+QS+tnchw9PzXbRfztbb8aO1PYJYHBB079LdrxxzGsihwl
YBfviXlEh0svl34nRl0eFvhpL+xZuevxpQpQvolvfO52dVf3xt+nRCVvAsK1yXb7yDYWiSR2WKKS
vxwxfa+/wXDonkAvDvNOmgtWqLZetmGWJzebAtuVZXSMMcjbVrQGNYhNFG4zJ3ZWo4ZQBfbfBovi
NT86F0/WQWrGjfi6/l9/RvzfY61V2rVoBgt386Vp6nU5uJAhjLsBsc12KCF95pi63xVGqvc7r8mz
7NXFleSuz6rYeSBl8OLj9a28DfIrAeq36uYq9kviv7m6jUQp8hzcdjioTn2KPD1+R4Xbfc1E571b
JqU/WECuXq8Put3SjATcimfNurngeayr8Mfu6mFXL47opjBp1Kn9hcSBV6gHr9CMfq9k2tJ/rwgj
ycv/36ibkOjmySpnFo0hDn9L/klbnMLajbPsrM+m3REReVaPH66P+XY/rYRnHcg5dzod8s0aq0pt
AVEu5rBSusVFEzAdhl2WWrnmu2k33sJaXphYCllke1wyHJ3to2oQVj2ilDCHBuD842D18cfc5N6G
m5uIQAL5vpUivd0/VAWBswLugcmibYOxAhChcZN0CbWFSOFbWj8KHzqZdqfGqmKfBq6Dpx4S9I3q
57Yiq7GHSMgocvPoAY22bfXGpWytKMXNtsea8aPbRlL6aZk62q5daNW7jXPShjLTX6IuskH5m4kG
Z8Nyijvkx3rry/V1fhu1yNyIHJBWcUZCZPV8R3swdOtqSKawAXHxtXXy+D6v1V9yRLaDQ4VNPRCT
V66rxr8+8NsgsqaMiLVzmOhFb3thSybLrsHbIoymajroqYGEDx2tT8LqtYcqSbJ34+AWj2a0dM+K
Zpe3VNMvfjimwkh+EspMb90ffxzlaBg0ivAsA3Wt4f3SIhDpd82QTX48tLBUwPXjhWI0xS97xnbh
+sdf2Hyg3EDakqGjwbetyifTEsto4uOLZFH2U2fmj623mnDIeehRZ+q797FQ2xuVhIujrqqJIL/R
39tm6hOIuy5DFS5M6iTdz6Yzhw72eTtdzVHqcY0eMn+p5x+vf+u2n7VueIucg9sYxxHKS5urKddU
YMzpNIZuhIbKjC/rDrxuile8nXgvGORClqin+GDl1rOyZn7aUMjj9R9x8dPphXFl8VrmYXS+2oAN
iZquxEI6iYbvXmZ8SxI1yXy7LZXXKEmb117BU+/6oGvqeH5P8uFU5td3CF3YLRxWxbVo0Xp34sJv
7aOi6a7wqz6Jfl4f5tK3kVYCRUWihundzC/S+1VbQb8NtW5qiV4rCctVFVUEk546MTq+ufY8IwEi
buQBF+6ItZwIEZmHH3IKm0k152KK8rRkFztCHKKyj15gI3yoMGO/sXMvHVbGgYxHpg6sep3pPw4r
T0RV6t0whWJp3Q9dM88f9Tp3T0pc6OPBcWb5HIP75e0FEuVGwL7wldz1K1WVpQRWtflKjKMjnZrt
HOpu4vkcoDFE/b9u75F21IbT9bW8EBWpzhIQ6LBQs3I2V72RFC5OJ90cau2g8wYRxi4xe/2OJ7Y8
Dmn5Ex6I8a89ZR9MIxM/rg9+YSP9LoJDJAXkCCbifJZtHvHLoDlLaA7RHB3IKWWl+jiGRrgnzzQc
HqohlerOGdPllqLdhRWmy26vpWmURd7graSRdZmbT1zHptQVv6EgvzyYiB+Hbu9SW2gz5BvVXlEb
P0uHSrlxG225BmuQIiwiycOretV72Uy8NHOIY63CKnvuwEiVZym72LCG7rHS0wW6nzIXNdbRWF4A
OsBQVr2rFg0PYwoQth6UWZY0ezMvFOebiuNFE+ZpUe+kPjrqLbDYhbhCq3GFG7HvOfPrjv3jNCyN
6yF2oE+h2o7zF9eMzMBRm+yWI8P6yZvwBS8VuArkkNUrarMdBgv1ZC0p55DSQgacf1HLvWngo+VH
dplVx8mS6o3X24XtD2yVZz9lDYdCwLpL/viyPo8FykTzEnqUhVTAMcPwhOuo+kSXun7uey2GzVY5
Bhp2iT1+T1vVvZUXXjjuEGQ9qh0Uj9aq8flPMLE3BI2aqfyEoTuAOZHphwiXHrwwraEoblQ7Lo1G
5CTvxZ4YlOgmuGSz17utWqphYdfzo8DTNfdnnIO0uyouy1tSuJcOOCnP6lK+jvb7EPwxvYWCJXiU
VmroGvF4zFxzek0HM/+kGlI9TS4CDtLL5xuvl0trusoxEbh5PfGqOJ9QthyojjJRQxxT8qBrPfO+
E8ivaGjV7pEHr7imlOqd4qbiOTKa+PD3QQ1UIBk3fByK15vhk9FJVPwftJAipPMDkQ7ngc5Qcl8I
TasDMuyk3tmzV9q76+NeOj2kGhweihFvC72gJ5IYUpwW2sIYMSrEc6OQTy03dXcoI2TGzEAXThr9
e33YS3EUfSZuDwIDN+Xm0E6GWqW6wsFMMI7cabhpvXdnWugaTOwdwJsMIX26i0YxFTcg65fyvNUH
bU0F1oL9totrqXQ7Mogx4UD5Kg1wjpFpR12g1ZwPwARk5mcDQP6vvSzH5CHWaidQ80nXEEaOtPbG
rX3pmbU2Amn5AFnwgPKebzuzMjlAg1jCpGpzH8ECM2gi0GSzKsbdPLa9P4IsPI6j6d3JrC13UW2q
YM2S5MZGuPxLwE5yvRFS4Cmd/5K6muMMfaOFp/TQfMfkVnyf8gnnwS5OT+k8GTtHsbFicSWG6Ycl
net7r6eMoo0xJ/L69rgQAWgm8tDGbxJc5xaqknADZu6os0bl3J8sKnN7os0y7hRjEE96rtZHpaqS
5sYhvLArkcUhykGjxChvq5pTJHYNSbeew9lTOjXQ2noegpzKTryvbbey8qDqtOfOjSaxy0yNquGN
774QZ6lB0uNZgV7AZjdR3VCo3MmZ134yq+ZB4Hrlt+5YfXFLR/v7XBUvXm4vKp6kU7/RtH8EWRMN
z4HWH3eYo8Th3GVT6HIihT8S8B71rtak381ZXr4TODfd8mq9eArBFHAMCfC0tTZXqFLVJt5jGisM
bzoAKWw9aVqe174bQz+elLrZwRwQzxZ+m+/Gidq6bzV1dOt5fWnCockAZ18x+2+UDgu1bjSrWze9
qY3geud0Fwt0V6oxVY7X9/SFdIhSDsUU2uMrfFA/P1+GTBapug7ixlqvv2vsAqgmiKx310e5cI2d
jbKJJ3HTAsvoGaW3C+1zPxXRlwrU3EFr3X4fQSrHdS4q7hy7aXfoSc6frw+/PbhAMNmi/IcWBHO+
cxPXyQRTa3KXGaJ15D0CfWq+5M2UfVbnMs24SXSv8mVn3OL/bb/aWZ8icJBWIAceE9vmT0nPp9WN
xAmNpASyHIPUgV2ZNvMxL1En2M12Kii0iuZ907tDu4Mk7Jk32DrbrbT+hjX9NCFIsL7bmOVpY+fN
ueaEeOcNKC/RMzV3WpuB8ihy7FJuhIq3M003E6dwaBL0ahn2fDsVnj5lDboMYUzG/7EsM7i7XVSG
9uKN72al0fdOiiDp9eXdZgvrN661ZeaaZQaXfj4oNm8I1VUrjx78UeAJd7b8vu+d97WZt0+LqTrd
/vqIFz4T+gd1NxpBoPq2Yo6N6Fi6RLghOhh5oMpevksmtQ0tqXTprlW6+r3mjdVy4ya4OCxhaWVg
rcTZTSDO8bqw8Mp2wzjTsVEy5GQE5KDeO4mq966sZieYI2e6FY62MYL5XcFWa1uYBhGX3/n81kZh
YwnmsYfgVOZ+5iSetytts/5LiD8vl3Ug2gOrLhKMgnUz/xn94SrgBVi4YelQgKlyTx6ayNLvSm+5
FRIunAskHinlIRoE+dHcNGa7ukE9Y8zc0Fpk8ti1FqbvuOgFox7fEim6NBT3GQ/jFRuJrOT5V3Wr
lWnWJF4opNU8amoxHoBBWZ/HwclupJEXTgLfsvZ/V3wEtmrnQ/Eo9BYlLb0Q/6HhuYXZvVLno3CM
4uSlE5N3d/0cXNoZiGhgn0l1eUWBnI83aXWVZU6rhRmipF86PDF+QMUd/ofTBoxypZugEQab+HwU
jSJOCY5dD12nHlXE+rsOpInTW3cCdGh0NKyoOqJx4N6CZ1wI4LDJqCbx2vtdpjsfGIun1W06N0Kh
99riJ2zDe3NJx1NnKRoQ97nUj1jtzg9yLhMliKwyuRVQt8nfeiTo1nF/4I7EFGyurrpi7+Csq4ej
bMzOX0yn3rVFXRzachpk4NqFIEtAVdpf9IL+0vX1vRRw0P1EJ4HaL8+TzdYdCQeNib1j6CSd9qBN
oj0NFQckVZL2/Zwqrt+Z8bS7PuilTbVG1vWjwWdvzwvYG4VyVqKFhgHhKaVt90/a183X66O8yfWY
WUgilJZX8DCtrE1UA9juJjYuF2FVedl9RZNmb/fdeDSVXt/TY3eAtiniqYlBEhf9vNS7LvXcT9d/
xYUJRvQGLUxAdoSBLdpGtypXxwtVCyfLHEw8wxSjM/GiQn4iKLGdzfv9QP8q1gNcdzgjN27OC7sL
vR3qwjS/VwWITcBNDXRn7E410dqL48e0dLUPcd07h6SWRR/My1T+MpxKgUEib1WlL4QqagprcZ+o
uC7E+dniPqm7OW/MENmfrj4BuEf7tMt174vRTRaEjqYfUcS4EUouxGKHAiliuqS6oAo3YT+KG08d
9d4MJ6Bt+8hauledtfHdyLBP15f2QvDgHcNbBuFLey2+n3+gsxSxGIXQQ8XIqvrQt/po74Y2FuDv
VUCwVZDwoLCeRxMt4/cNxrR31Si8WxYWF06TwzG11z4KC72d59ItW7IjTw95aBSe36dmsXcdYd4y
A7+wnmgLspKo5CE2uD1O7jzqLopURtinXvxvTUGq9dEr6fZx546+TIbuRpHiwtEhFaHgCQ2GfGgb
mxZYVkWtV0Y4jOryHccj2oDd8i4dhIuTvDM+QHgub5TjLn0k5wVFi5XY/wbvZOqDtOI4MUJ0t72T
Ow4meCMwsZolzT0P41sg8Ivj0eBlB/EAp/5xvocysyB7HVojTDMz3Tm4jgep2lZBY5TFkQRG3l3f
sxfiAcUNa03D1kry1nc85ybI5CLssIgQ8659asbe9DVJZlfuHUhOU3xCWolmL2zDRJkOY6GiY3j9
N1wIzFT9wVehBkrlHBz8+Uf3OcJnSV/YoduYLp4UWombyMcRvSRSjBaBuQcry4ZBhy6fVdkHgCOz
FEGno57sF9CgbqW/byeFZxNsPtJTKr/Q2s9/z+QJJ5/rxg4rKuzFPq47eZ9n1oDto5m/y528f+d2
uffJNar/4fpn7FXXYW1XkAls5gJ/XDRt2FzhiNbrhG2Y7mJKLvGXDhS1FsPD6PbpEFB+02K/A+v+
6/pivI2XbHaNt84KiQXNsonSi97XWqpEZjikQ236uCGOxwFHsAxLJKO4cfG/jZjrYB6yMatXLmSW
84nuM52b0Kys0KnSee9inHnIm8Q5GWP3ngQk+uRZmfFcIat4xDEAFcnr33pxeOaYciciMpTazodP
ZSqsWHaIb4/d/AAijU5aaUUIiWnzTsyReEokcNjd6BQCA0/UKPUbW//ibCO3vs4CkXrbm/JaM3UQ
ReI6tsryw6wWrx268nfpNN066JdGWtX0gfvR9MQS5fxb26XOGjtxzVBpIMjGdvQjTk31YA5T8pcV
PfAhK2ICdii1y5UVez4S121TKUZrAVXxOvGCPkzljAdQA+X0UiYyHpNdu9764DnVOMQRuvx0fVkv
fiqCglx+q/jeFquCsHlWWI1thfkyGmFbdNOrmjQSJVMocNeHenvXrg0/EN30TBCA+W0b+8f7NZ9z
Q9aDZ4VK3NlNgLIk0O3YNqrP18d5ey2YzCTvRu6/dQm3p1Ixe2GKBonkqE8Omju9w0p0SHzIf4Zf
R8utQtalKaR2hnIC4Y9iy/r3f3xXLLgLG8l4sOHnye86g9dQP+Lmaw+VuLFh1mP2Z+d03TAUy2iE
oLFEcNu8eJRGoIAMgSisXZy67dgb29BDfLL8ObuT2X7XR6MY/DZCYPPu76eVAIMOxtpIp9R//plu
L0dLzSM7bFVa5qgzKW4gassKlLLIcl+r83/+hwEpqXP+Vhv0bce2NRpkoGLXDs3GFf3JLYwCBdS+
iJ8HTAHGPXSpW7WyS7MLsGalisOlgNF2/o1DM7jGgFoiGb9oXhqsPE+oX9rPlpDFaUljFdYowjR/
/4wFKoYjCDrbZBXmNrIRN/OqL9lBTmuKoAcVyYO1zYuHLMW7QrP6ed6PkbK8n6R6i2F84bQgeEnL
FlGm9cWxyfn1WlcMTJfdsIoUGSRLoezTMkkPY6NGAUj66sY2unBaoE9gVOTBU18Fd86nWOpqDQmV
8SjqWncA9NyHQdbltxED5BvV3UufBtB/pfsys2+qu+iy1K7ZzFTmbGHscdZFijaCErIU+LEQo24R
iy6OR+WR9GzV/djihjNkJmwnogBZ9UNzN42K97TYpfhnUefuqcyHW7DwS1O5csIpgMDIgep2PpWp
g0aXpsw2AMuq2sGZ5jbOAH5Oxqzcgve/aTWS3nFHcffTdF4pvJujkVWl6Aov9kK0t60DFnnKh9LN
ln1XNfMhs9o2MBUjJ8o687DTCmpSvhNZyKfVlnHjbfM25eSnrB0/tg+X5hZYaqfk2PRBPK4rJQ0g
HyWfq9mCgL+kfXFna7PxycSjoz60UV59vx6UfvvLnQfgldS1Ev/xlcfxar3l/oj2euvGOpLRXlgs
ugrFtqo6f3S87nunpkPhT2Y53JleKfdKVCM7Y9Wraq3l9SYkb3NwP1dtUj07invrHBOmNvtvVacE
oc/Di7NFz2r7HooRi8vrVhn2taYDEKqtPDcCymN9HyR5XBq+XSJZuhvm2XmH2Ife+307T3QPMULr
joMyttXOUjz50WECjL1MwAEEniF5VxlFbbU7W2vN+yg3Imu/WMi3BNNkRp8RIafKBe9kXj6tfZ6T
JgqkAkYryowZJfVMn/ogy1AFNIPS1AtNBlMkhxjX46XEQzwYuiGNnrJFrZColShjfI9VvUkPlU2O
cIK/kqG+LjLbij4pUm973Y9Kw5lGFIIUDJ18vKva8ddQr5N8smeY7rYfIb0xfjDNNk4fp3R05SFZ
uNS+Ulqo52eR1lV6ZwhT8b5YY+K4pwgNSDH7HVeANvheM0TdsYYb2MLmXGKvvBdtMUgfCx47vrNV
YcZBNyBd8mKh25vucyEHESQpJiaLb8HLEl8awCEGbJB8+SVTdS6kr5lYVd3NrQ53y5sx2Dp28diU
DzMe7uZzEqPCEM4gdlFvw1LJDTwU1J3Fh+pcnhrhqcVdBeN0+gg0YyqDSkMfaa97s21+6fJ2zk8I
aUcVihAouft9zHPtoLRd5O770tDKgPZP3OxaO9a7d6PU9OVnREHJeFRGS5seoQEXY+p71ly2T8oE
tc4fXPqRLyjVJMtPS2nzFMEYlPsfe5mWCmo1qNe8c+KqWI6IfrHfoPKvbCqthEQQgm7D0eUO+OuC
e3xRTO6Xvo7r6Rdt7UnDX8zmZXhf2H2JpEVEa1nsxn6cU2s/wrc2A8wDPE6WZixNUfh4I8ZJ6YPO
MqQeTPTYYtdPazhbH3XZR/R0uB77+tErZhHtYgyn0x6F+TrGGcBTEtN9wCWb9pqCWv140iEN8c+W
Iq1FGtARspP0MVp6p31McQSEsS4QFys0dBErbTlhQ0Bflo/g3D/FxtpwD4w+t+MkEGNpN5/netKK
+2yyzehQGQWAv/2CJ0F8siZkWJo9uXSrpQFlVrcffW1uxmSEI7yArNuVLYe09KsuEpjaeA5k4oUm
SX2Xy7zzXjSB+44daFIr0qchiuPuZxwteRpMapZ12j6xS9l1wbh0gH4Q1bHzL7YSKQQmbxyZ4oC+
RII5lVYn9Ot20lq0am9ly7TsUX41bcT2Fc/5rpSQ/sAnavVjO8xZ7UdajmX6SjcqP+WdMsl9L0Qn
Hj3euRS4y1bkn6jJuAoOGVEvDktDc08PDIy79SeHFueyi4bO1B+kZTfW3ew6PKV2RQ2A5KjPUdl8
i0qaBPdVabvL+7EYmilBArqTmp+NSx7/FAjmA+tRtSj1yGezRl3UQFdUuztCv69APSkYL9T+sixq
RKxyZSxOmdo48g5qWFY8Tmqnzy+dNXfdCNo1xvtwtbRa/LLOHPNnXutdvPhqNuLvlBpozwJHHRw1
+hmZpTJ/N0SNQY4WJ5NAwbFP8tc4jRt1peLEyjeHqpNJ3R2DXb/xFtN7iVoVR8kERuUSZord6fpd
Us9OJHwc03UU4uMeF89DadngJZpClPa3xGiU+Ecqh9YCIUTrcp/oMpPHXAi1Oehy0ON7FrcVPwRS
E+2jPVnKrPq2maucBRElyfiPjKt8OUANc1FF1KQ1DKd4RJCCa8bttR+rgFeMRt3kqfOrErX8I8NN
o/zU6rPtHHKqdfGz6Bo5PGlJowx3qujK6RMbxLEDRAAaGdit2YnjYGtTc0r0QU1Ocy/W7V610/DP
XDtOtoRtH9N6sodCy+76vh6jMJ1Tgd9eJRQaQnrcptr3AQBDd5e5TSUPU68izF8JLpTABYzUF75d
u/2w7A00qiakQITbdZ8WD58ABGEbE+YGmjem+g1aqLDuq2Se5/5QTGU8fNGNFvmH0eVS0A5cO6U8
esL2ROdTeYZxnUC46J1ALJiDI/gyjgKdF2CXHxDGqLsvIOVUvFdsGXXNtwnVe8llMXWVwyMH/JJ4
RgPFmu9yFwjak2Mn1Dah30fRib7vVHlB0sd2fVeqMlXuGNux3y/jPKYfk5hTfafyQp1OQtFTIOaW
Va9O96aXPgy9HfW8TDu3+G7Zio2zBH2QMtuZfT5bn+gA5MWXuRCjre+4COboVFpAFTBHWPJOO+YN
dh2jP1PTto8SyE//So3ZrHdk7DW1yVZYwhY+MDVeK14DUPBlpq5d7avMBXjgl4jtuD6C8KmDGDBZ
9GOTlUu5zwd3lUEDsRynuxLKtRJUimt30u8n0lBfIixSn5JZtlwWDfDdgLXVkeAokeE7xeiOLb7M
gaWGXqXWyT5H1z35atm1N98b9tSaOAMbpTPeA3x3va+yw6PpNR48Xe5tWNutcWpbJ/L8qethFPlF
Ywu92amc0+rJMcfko1RBDD/IxYyU47BUaZrsQQynDtKP0k6X73k3iuLfrm1UfmFNpdt7meO2WT7V
WWLmWYBvB9Ycs1lG5I6T2bOmhuy86XnpPWM+YHZEd+kfQ1mGBssPqU3R+wjZggO6S00PvKybkmMF
L1F/itM5qUN6ZxBcd3A+ojTwtHVGChCUP4lKFZqldVns0DWAlDnrS9v61bIUzUvWKCzVPBYI4QGv
US1fEZ71b4Fr63unbVEzV1oD2Rgph478LJ5kmE9z9AMzHbrwiiBt2M+Jg4fzKv7z1cpcN30SAk+X
Y9FhLHSUVU4CrqKBAc851psDxE6rPEgR6dRDcUXx+K1Sq57GNrIcRgPufJzrLtJ8MfTDz9SV0vJd
N06/tUYUf8INQgXWGDuDdkhLWbw3jDiynqdiGbM9IBCJqk7eq7V3hOxi5gc5O418mPKyjU+aIkFu
NinX6H1ZVOP7yTCi6aVpXMX7GlU5CkNwhu1XkwKy8qpgHzb+aMrSfq/V2mAEpH3Ry4wKOYmeMVha
qKql/JlDgMsDPHjM911fGy+ttiym72FT2oTzWOe7eSUC3am1ijKHcKY+25Vab5MJN6ZFaqfHFIzn
eNbqI9E2tk5C7yZsTYSBJQxdgJRLgWn61dZm0waONi/zzrUjGe9qUyTvo4ENGWiOUr5P60b8zF23
j5BxlfX8bSkdo/g5L2VRBLOT2+zmRGjqtLMt0D/7ZKRz+Y0EU3rvlLypx0+93lk9yF2sD04LsjlY
npRKVj6QJwkq2V1OMtNymTfk61HjvON6S9X7keakufPc2ZQ+TiCuekjZrgvuCXHm/BuB3eJx5vE8
PMZgV8SxyciWg3GuoxxMwGDKF72lhfggNTGOX0yFtpWP09VY7e3Yjb1TXtM0IIla4viY4WdpWLum
1G22j2VMzr7He+XenGabbFkjDD4Mg1TTo2bGCpZEgILs2peDpb4WGMb+ytSqHHYWv+RDbihev+cK
M3X8lYZhfl6iWfN4RZmkCRXxbfbS3YK4gQisomnyXT4PQ3JPe7lMdlmjoSauIPYqTjX8cu8r12dp
7TEhFcqRZtq0oI+qqq2yw3PUm+hVu2V1zA23i56SNjfiz7nTOtV+FGpnHLPRVOtgTiyrPaBak46P
3dzK/+PovJqsZLYw/IuoIodbwt6TDaPj6A2lfiOxgYZuaPrXn2efG8sqddwB6LXeCKO0TNv8G9RE
j5WTDBxxTcDj7CdlELN/f9MAdpgUDkNIanAE84+AIMyrpLQE6Y8ITi1yMZiB6vAj7g5qEbDGlcyM
aY9UU3r23l8wjrIt7vUw1I/unPYNt3XQJw88QZC65tGarnHRD1JfGqT8exkfmVj4RH0F900VY12G
43gkBVa7Vl4tRi1FsF4zCCqc3GC/CDdYbJloo89ySOeaeqFs6N17Y9nuK39cl7Hsl+FWmjVEzfnN
HmvivutlnM9ioulqoiApYsRq7tirTqO+WVBUhBQotLMDae9G66amfzRuxu4xqk3iyc/OHnDUHkU7
sYECzMfwEeOeug+JGj3q4CW9V4aVuG0SBlhs508URnnkcfEo6oopNMtHp4ZAYhj0z/M5FrQ0vrA7
T+Gflm9UlNqkLdfb7il2OJLpjmLLJmSmntHx61mjPi17rVmCDPFb7zQm7dx7qxO8n2HQmXtP1iNk
jd8ewb3XaLU+LH7QxEWbnsOUd+6WvcZJF30fgvj8FTHLurmR+6jocz2XFG+Kd44Vd3GwFkN8Nunv
cUrcvnA0nAuOVLJLx20ZgvvAjuEXwb4FULJ5mbw/J0fOV+lNAR1hmzjTclnnTeWdcZqMVo3MiNIx
p0kJyJ/3T3rwkAl5rUHZMPa1rx6HOTx5HmARy3vwyb48vWCl2oqK7+jOdEMTFO28hO8gHll3mbtU
0SQglkkWkmidpertgoYrSNskzE02UDU/pSI+r74jOOZuhROXbZvcOA99lf7L9q35ObUEqtLM1cb/
3DVr/sQ2saI4eqKogmxdqPwI6/M5cm7KBHeM9oSZI+udaslIl879pYneDwjhf63ZxV60BBWeRZzt
4teQjMTALh2PAfqcs5ntZ+mn+p4yeC1pW0BB7AdjR4fTAKJSKqqlSJHMmtCjfMNP/0TGOWQ+QDKb
XJJw8S1eWU7yzjdxX5lhTBwUcsk4FLRLEDvbkFa+lI6jNodnaaK/TIdYs6IGxXhydgNGswvtEQYf
ns10bxkynZwyPt3yBs9aF5RgkGIprJ68omM5aYtjXrMkHx3TfpqMe655LLWx150d5FM8UDBXTHVk
9gvmek00TN2pJ48kRVWaUNt3jMDsfUctLeiANOuWN8SEUJvVz3Nx0IT2l/VsxiXsrOd6Z2733tNO
mq5XkB7a7Xm9ZziJs3PzPqeBHYhHcLP9sxNSoVZ25xlrbqQ0fTpIo3nGNjEuBSUl0cHDd1v++Vsf
u1W96nEhWsmZr0rwjC5RS/UkLQ+jy2FJVxb1bA1rce6YDObUZhOhylu8+v8ILw0owtqIUSm4ysa1
2IdZfQ15ZV6F1qtpK+WexpZtdxKpNwBaJPnQafFtoT+G5mCzcDq0GwN92cSd91cErtlLPXteX/YA
j7yWpo85mhFSfdaB6XkuxE77e/bVNGDrHVwnZ6FF7R7p8SiZKFVzsSwnz0itQEHTo49Y6AyOh4rw
qngvg3bAMpKSaP3jmFmyVdqYW8lcrN7gySfiHiMb+DydbWDIynPRVx7k2Re12YgqyzbFF9xvKQNO
alt2Ai/odc1nfJvgfEOzXTmr+L/EuVlUhX92hT8k8mM5Tu4b13sb2i29bbbRn6XrvV9mSI8yu9Uc
FRQO9S96B2zhaVKn32Rzrt1lDahZv7YofmQu0d2Agcw2eFd15o1YKaKFtRzs4I7bbKJ4LZA08WzH
ZoK8D2SYlJNvz4affYiKcKYFl39AUl2OcKk9Ss8288inwzGRb8bzanxwIsTTO50xM2iSzNFNUB8f
eU0bMD7Uxttlniy93xAgOAtRetSnvcTdplwOZ9eXOZLpzC+auM/+C4OZfr+WB99757dRl8d1QuZi
su7zF+Yf+uSSgB6h/IxnTJ4+08DxBfFijUDg5GVJ7lwJshKMUynU6TD0LIs8iqQbTfgppvJQ84l4
/gV3PwiXR59hXUbd1P1hYvBx3kjt/HfM2xBVZlzj14lDWRSzbhf2azdt/7m9mlUF/HT+Ev6s51Jo
trZctTjTCkta7PaKcLkRn9pEme1ldgP5kOxx99r1a6rzufX6Z80hPV1sisz3YVSSFznpxJthF6gs
q5pJ1P9scqi+6M2tp5FSV5jHkDn+bgBMTIph7PDhYQiP65xriyJJASDRXpCzEZsdgjudF/BDlpY5
Hok1l5vlXJ/3ui1CukEULXV4eCuGi7V/HMGZu8qFUcm+ubutwTWp0GRRFP37eThdWknyLtn5CSIe
Kl+7/Ze4c0L33ueOOQqMsZP+Ozouyuh5XEP95NFi39zXGg/CXd3ZfrzPmAWWkvaY9XUJbA/sQkoT
IovJl6DCbMmqkOeWsKMvfvh8wqZ7uZnIeEBrTS/BtTFbfJbnrlv+iiI2/J5ZxLhFKhxrCD8lIaOA
MIVr8qazb+8WQ0JckXaRcvliQv501Me+XGhvPOkgdOykyj0MuYN9LXr3zu0RAXbrEg/X2VU9geIG
zRHlBqdLi1zn7F0Owd5uVyH1xPqVrUf0nkR9sl+SDTyoGJXuRQ4cqtTfpTMRhILD7lnQxJyIckoj
MjRzAvi7lAvAnb0bHPz/oUnbb5adZviSWv94Q77WLcWyxPxXk1Lt9tz2oOvXiVD0VwXCS7HyKtYO
Bmqfk7nYreNhxprr+B/FzxxwE+kvIpddxgo8aX/mvkfa41QHW5EprL/591S9S3mdkF28NWguRbE3
2LmlH832Ukd6fVuHbFD5yZXWlyP7niB7BEKn4qQHMgzmjZjbMBHJJ+Ek4DVReyj3MsQjTzse90uV
ZJ0zFFAL51dfOum72zhpT7GC1d5nX0rBfOMzvFW4k7eV1shIBs831FaWfndae58gyPra4dnYymNr
kYwOgpvy4tm9jgtuaX0UGVHFzj0mlPqzdFUjK71E3lfO3Kwpa+FO79uhI5nbW2zLY+fqKKymULL6
ZEcQfB1BS7t88Sbnz0CX9EQbKg8BDNR6AY7oGv6wWVo/KHQcyvuwx2FfNKHQ//junQ9N18ySD8wD
/8i7ZLmZ5t5S6L2GBi5CNt0tNwoO4ZL1Y9NXatizpuqnY06LMdnGv3Ngl61aSDzh/LXn/jKrKPgT
3hYfarJYH64sA6KBKB7nhyll1y7PtPXr8lh2/bMTc/w7hg/8V3vd/LvJHBIBCVVevdy1oW8qDhem
qn4TgGGbIJDlaYjEWYll3+ZyAA/gPbPV5Us0nJ/GfVtFofoz+sJ3m5zczOH0FspkHkg8aW/Jtu0e
vQmWHZoUFqtDxtc40QWvTZDPP0w7uOGWcnzVhHRQBRra1lSaJ/Tz7a78TgBWvRYpbjNR1VAZ9hID
9LxKk9xSEqLj+5rSxVB2g7Dy7vSNfkXHMrVluCr7WW6ccBXVWto+doDCZ8WaxdfVEeCQFWJ3oIL8
bpgaPvY9pK+AJIS1ULUMjmIBIpmqNXYBHCi+jog/NWPLqpZSOpNv7RR3hVWhfRH6JvcSzL6GL7XP
JFABwfllssq07Med0J2YAMYLWILfXEJ3M389zvS4ak66P3diwoZyMpAjEHMbmThH3YJ+9OHcXnQ4
8QlO5NbO1Md27aueYzB1rt3pffaMYVY64mMoBCGPS670PH22spOylL7Tf4dqd2m88lz7Ue8sRmUz
jmtEnWmXvppZyuQqrax/ZbMzPhzOqvRTE4ftfRe1W8x47x3fKbBQftGjrDBQS2o6S3xF/XFVXdvf
D1Ym2SWth8QWEcyRw2an2gewlkPlEdTtgwzRiOf+atej2N2tfURUMqzFGPv1Ug4cNA9sw5LEgWQN
VCm2RchiPRGcFJK65BvqlhHlvibgmkCo+wyVOzQUMrrSNt83gppkRbFDzDzGJNaXQ+OoV+ZpGon3
YO+AKNvBx/CN5fxfUKdYhAd/ts+8cds+R5HTHg/dubPq+yJqflOZ3jr5ugNCFyGX1HNKgwXP7syf
fy5nCoKedqZO816OmtLo06nzU6SyLjTYxHlpMM+9uZQifnJh5X7W1GZ9Dxu3/k2s+pYy9wxg1afN
MOoCvw45DuHZfViDZj4K32ujx4CZdC+C8Jy+27Wp/xmewGfOEj18CvGRBjm4/6xzQ9CqVzSu5/zs
by2D1ZCxAhbIqG1fOVkwwe8Fs/FzUU8p6eH0CSPQG3zgp4EuZpnvMRdieey4CKtQ2Y5R71yiOI/1
QjrPnFFfU2Ih11uZBilkIqsx94fp1wNmxKGULsfyJPfyWOk8LAgQP4OHSEvHK3a9gRAt4T59ToLj
5rg1SqZ0Na/iv95kE5qkWpj3ZF+O5nJGmbOX4EV7fe/QZOu/OIhHx0sTA/ZyXHfJE8HYB70pseje
PYq0dwZffxagBeyJ+WzkSXlxOHpYu2KXk3LZPe6NRJ6SufM03Y9g4fK7JG2rZD7bqf1IZWotjJfq
+LFN0oalA13Kvxf+kd7R3pulFx21IGj0TgfXLGzH9uqMkAvXdZmW/UXhJk1yfzoAAeE9dvbklUm2
wjkk04Jptu/Y33hGX9B91cdd7SktmUN871tvktZewa4ZZDfRHkOZkF1jPnUYgrlzRgFse7vQv+J0
WqdqH4/V45Cgl2bkhpct3XNdZo8jb+L4WK6d2vxKtKFUl3nRoSxOnS5DDoKQuXdxOEY/eKZycaYA
AVx949GceRDryOGAZyjBlr6ej8uwKhDKw6G82AGx6nIFywdO3/SmJ0VQpVlxuHEnC79vmR8zluUx
r6eM0L0ZZPqHz91al2b149sXom+d6rPhV9l4w4Pot+zVzg63M5I30Ef62W8GrtD0v08oHKaaCdlC
1TbnrdjbW0/LVBfVvwNqoGlxNqO2pZs47UNC+s4P1d7a2L10ZU9AXZKNVR8famGsR3KBzs0lgHvY
984pYBaiN8y5/V4QXzDYUms/fJ9kYwi3kUH6TEAjg7vrHesT/MXcXCENPfGQJlE9PDvi3JpvuMyk
c4fYhCPfs+EO8b9458+s0xJOTBC58BjJrlc/uCI2P18jRXBGz+QANl/7R0+Fa7xD+AUi6KuuXcjw
58ba00tz1JBcThR8zda69StjJoe/PcSdSzQ01UZ3g4sb9fkmsDtfDgAY8cZt2Iohr7PDP5/HiZ7x
14Mz/40yZHG+ErzPR04kViqqgKyHP+EabOLCyzItpjzy1j9tCkffz8F4Sj7XyLr19fDbrUp3pvs7
6qw5EhebpVEermH8y8yBIkZacNPdzSSuB3fusUzua4h8wZbnKcKt2tKYguyY3JiTx6CyX1w6fM87
tEDwRrn1VlrGJ4ArL5cThM7TuYA85CEjq/oyC8OvA8i3ZSkn9im692HUk/cxQZCCYynbzefFKL5Q
I1NfgZf20fzab60jCrsHsn/cezaaCz2NSfbZ7vHuXFQ870tFiqKYH9vUtWseUAtE+Kid3B2qOehU
MU/hMT+13Yjr9fYhHY9TZqP420FUvXnxuMIaZhnIvOjVRtvhRRXSx1X2VdixGDNMWiGeB7Ocf6dT
cG7tHDt3a+rXbwe4E9aj3cCFwbynSS71uu5lPTTrH71D+1VwY8Mvi0CorfyoG7Nyj88Jv7Fqx5c9
ik9x3zhaF8BBeyHd9gsLNc0p+/CJ8+atjtO6yOJ1/TMeer3niRa9d7fS7LJeju6XxXPnvHhHyLK7
4QDgjkl/DwTlviVH9GMgpYPosXH53uyU3HOJyDwQ1GiNZTjM07Vbm/HNUyaML+4yKqCC1vxKQpNl
nFVjrf8bA294id0VMG9gAtF5KKV1HnTWpXOBLgcstF9XgmvUHmUfViuoCtzk3V0jo+wFtQXAVV03
yV8ZhE144fTPwq9zci7+pWVaM6Xom4HoRXeI82jvYv+uiXx7hTQPHsG7wPXCWXz1kaJewDfSKXe6
dv8b+qSbb0gjeN6EvarWdOn3yzHNylyCLvPtp5622KKNiAipYPynyo1aItmwj0VlylYCkZP00e9+
aoEBUn17vDTNWf+Bxl5+p/35CaF5NpVDQlFErtds4vD0sdflmzOhMHOkn1RrowBHt64+dWkPtV+p
SA/XIlauUFd/5IzKW510bsmlk805T9d1ZJBktVDG7i63bciyQOGE/rLXx3a/dTh8WZqy4RcDgnhB
6eqygsVrdLdyTQZsYzpAm7k0Q3oZx679R1pXDNTNNveTNp7MYz1Lz79zg9KzOOql+0havpQosq36
gt80yZHPDS3km55e+sgk42Xf5zV4l2c6fRyLGQCbXQUynaj2/EFybsN6YG8AUOS5ztMgsjV7P1EA
BS99MO3vrV01jdWc7M5dPVIkjjBnzQ4eK6hXchs5R1IK6XD3pzTVSL6mOLoGtU3qi3STbn2WznjE
0H1t9NHStPgfkthmy3Hju+7Xk6kI+07QHf3rObpYJ0W6px+Orblzaor+qmkyW3uNjgTmdWUIe0JS
NTygsfLIO2lQc4R8Vw48htkqFQ3z8pVLkAVwEWbwLq5yt6Po4l6u1cHwK6kGSmb1oZZW72hxfA4b
h+e/d+fhYwLSlIBsZQBbsj+dq5Ee/53MkI9zQDfXrk+DFnD4UNSa9FO0XVovao4CgdCUTcWIBGQo
68SjU2HMDCP8amNeVVyz/Y00V8NXZidFYAc7x3IzVW9badthcQqv95Yf8YiIJj+6UJMvIm2f5rtu
asQNWQA6GhB0kTHchBwGqdMmW76i9UcMdsRD99CsXmZyqiWjD0ft0/ZyOjvDXWhJiUSK4mb5QCzp
38DRikbxcDWqdGyDfOZIEa2W56RGJ6/PftEPo7Wnf7ltBoBfLldRfIC409YqwrpSJ6dXnpmkA5xZ
rKygHVB+ZKrPkByFumNwdABSiknHKF561EUs0qeEyljGrV0f4rm18V2C50+VKlqb835shrCtOt5M
dNlNmO6QPtHU5vHUR8+t6ccvS2vWHyw0NQu3405fm9qL7jlrlFtmVks2UTvdoHo9OversI3IcVrP
fVV36/T1hMb905szewmXYDmYY9bun2KkBHCGgZ2LRkPoA3Tb3b9LzoDZC3nbp9499w/X6YY9N4jn
glzITDz2c6/uJUAjCSxwXbfJ1FtzV4z+B0u7QHgY+OLbnIihL1fpQb0NW0P9LSouNym8VJmfYyvM
Pee9fUxA6OE2w7ahzq4VXxrr8juokwNLteOl5ZiOJzHMR8sHn9QucrbYm4+IknjnzCqVhuuD34/H
W0hKPJ3HdT2bqjvO8cHAzM0PJI6OIYncjo4wNcr+s9/QQv+407T4r5uQUea48smm9SHAgvwMvfXt
9Of4suHyQU3gk6x5mZiob0FXXc9q4sgtATIZ6jFXNmMY9023fI/SXnzwPEQAMjRj+9lN3ba6HfW2
THWQ1h8pksALfZIQrb0XjahFZL2+1aRgQMYyGKek7dfRWA5i4lnASU5Iod8iIOKmGUMONHNyRphw
PTS1DbhjEWM0x2VHs/+UWcP5Alo9bgVpx7arkHhAGzvzrsavQ+9NP0MBQlEcoSeC+8Ed1fiUzI2A
1fL1spxl1/otJBr6ygruR43XjfeJ5FRFkchBm6YJ/p7LuIrWtlvKMZYh/ELQszQYSwr2VbJGTC8q
0+5xXwMWQZJKfZXy7L/SguoOlWqbfnwd6wE/U8/LZXYQvEXKiSBAmgY71p3qajXwRZB2+UAXzayK
yA4h+KKDSuFpa1iVSs6/xrtaYufYtqPDQbIgJh+8L3ZG925AdM/uf5JYUyifuJxc9eOkyzFR6j8z
DE3Ni07HsQLmR66rWX7+xMnc+iUUcURd4ugEbjG6dfI7igxhDAbiujSNxGw/D1l7SUScPI3hsf7l
U3U+3OVclkqyhLp3wZQkUGdIKGGn6oYhNOn9VaMw7OftDxJrNnYE5P7znFj7beN2mouudvbHk1nc
VN7Uu3/INT+eTvK22uvhuOnXA7NJmPvjqNe7WFum2UiowS+4UfoR0y5phUUgdoKxFCpSkCxZzwwK
MzFNLAh18majE9hG+XuQ3YVLvdSftzFsuvsTQUdcJOF+CFKrkkAXztBF/oW+LpcDQHtal9KSqwtr
Pmbu9YxjOL7VG7cXS1yQLOiu2mauUNT5UV67yQFdsGbZfg1rY+q7w19RPKl+ZoNYUgaSoU8piWMJ
wsqmudujgmfl4WBkB/672LEPXsgNRSDi+Uvnle5mAVcBY3WSN5FxF2bxybSUdXep88uyQDXXGVBs
LLhC593LYV+m454DMtpLNKrgeQbpUVIe7YwiOySbKrnoBMyzOI4oPu4O8n5EEQ++5chGJUc5F/qP
DZJXuL8zRK0ffaT8kZdQb9HVYwlJbv+Ss7k/uR1f4VJ7XaxOnfIvZcOTGqGN+7Vr4gOBMhYomvcc
uBWTbOK9r9GWPROb27SX4JjMj2FQa1ccXR8Hl5DdDJpmmrhftF4Nj4AsGbz7zeG8vg4dibtPIdiX
c2H/SlTuQ2clV2YsUMweEM+9w8PiOKU89vUxUJpSh6nmOZCmAx+v48j/9jGO9TXtVB0ygXSD5YHj
hOtTbPjyCiG7/YsSqDnBhaI1yLP1JrN3oHWnS1Tbvvlkx0BlZayDUF9izojkn58syRuW2NpcDBxm
8tBn6fYn4L4G/xA+iNwSU46VuwC25OSJBrWKXSdRMDytz97i9o+9t4WXwdmP52xpPcIFOBJeZpoM
viOR3OLKjlgaEAWmW/CMwBeazFmD4MuShLYpVkl26UMtj/BbtMrskwjlOZRw/eKovD2aXjEBBpSc
I//YwZZbF34srZ07nUlgldjMvlslUI7sNGH/dupG2e+in+PhzvKOX7CEDgS5xQhirs7gL0/4gZC6
yB2HxE0n0kuObZy6HOpxE5eoPCknDg8VMuvaiMU4CTbs5k5INAfKxFDAJGW1AkUjCrUgFLX5R0Jk
dl5pUe7Pss/s+hdVLFrgFmxbQW2E9nLgxa68rq0fiMNVS7UHpvt+bjHX2o3N/HqeDXs7pOpNPt60
yi1o5O1+GgfYN485hxG61r9GsSVPENXmC1KU8z88UQk+A2BuEBpErqSXtIOYnyj2RfcyHXtY6S7q
3/TiAcMcnISli+j2zBeYna/oZPRfs6OcZDHok89B3O51PrVElN0w/eVRNyZ92No5+zZDGb/QDDN+
bJlmm9raUD30cog+d/6+f5pXT7+7S5AxdGT78Uny4gD6l2j80UuGeqsibXK1rOGHsNypyLbIehua
SDwKaV3mLmx4ZZi55lkKFyqRs0REyWRIXxex/etpgPdlv4nzVSTeVcr2c/Yjc80I5eU3sVvINDTV
DTiuOh3Ly2Cm5Wq9ZPpYzBjcqzqK7zftTt83b/Mem3BzoFFDVqJoWtoym6H6os1/RkCpK/bo4wvS
0//aaW/4PHgxU08ykTN6TBYkM6FkEbW9G9vsN/47Ij76G/+0yKubLOoTOrj4++2Gvg4+lJ5jeNmH
Dbu7KWjUNZ3Sp4b+VuDPM8yJ8oVgjuT4EyFv9gL3e8my8cs0pj70JmdtMWfhpd/P7bEh62Fy9S8U
Ch9CH0gRpvNxRqKY86cGGCs2T9uyzd/qleDMoltQ4hzfu8VhvSLtUxcqXfa5RCkXf09vHVhVlGxB
MbFrPkctxcXklan1vzi2fnwZvDF5ttso748t3hqg31WihE9nxCPd/oJvnasbzAC1dzrp7WLnfdZV
2w8nYTaLlxRxOkTvyrfOF4sB9G1NMYW0c7N+mp2p+e9AL85oRYrD71iE7g/NQvHLWZ3w2+QI7xNs
9vzZ3UbxIBvn2Eq3HYJLw1nx5M27qDKA6EdYfaZkffri34zMEqHNbNo8DZe40iiH4N/97OVU0U1p
tKsKnHX85Q1oo/Ix8/qHEb74mqKRhjAjbf0tns70t+LUf/ChS/9lAsVR8uLBk0i0/BrMmjlHXlBK
mGdSK6fvjaeY4lMpH4HKsK2Lxi6vfq3c3xHOk4oxAPJ2l+B1mfV/OmuIVNQOfqW3Nfyecq/cDcfe
QWfsAJnd8Npwbn/2koAf5ayJ/6fLbqYLEzXo/aLzgWfuCHvoTxtS96zzLpBryVvWWPHEiDxzR6NK
/+wN4fiDwzmBuqv9B9ch9BMRxFnPdNJ17tUc6fjoTiizEQ45E/SKJ8yfIHTaLybGlzN2vfOSTIP5
avvVN3mwSf+yL373y9nr4Gd3rNJguFjPe4Y1Z8c6EtavZAeIn4Y4H0TDXth9rG0d8PObugMakbv/
C0BAfcWQtKBWOWOuOTOP/JwegvwzCnBKBJixm+zeE6EDFplhYOIxQmjNmTbYBvaD+62Z8ccsk+iq
Y5bBM2LK5VEhj3z0EXDkKpnsJ0NuWFsgz/OckhZzhJBpy6NuZI+sgArnz9kynDD6IIjf62brvgyQ
3khLXccANzdz80uf9aTxWyEhUtaZ/2v11pQb0rg0j1WUsTREHa0UXt+eEsVgGD1njJEvi6OwJcX4
v/7Cq6BADMLUfp+nDE9/hsML41h8c2I9NI7j/2G8EjRsoRZV93YJ6xuxYv1W3jGUeOGXQLmd/8A2
BlJkM8fRH7OQh5uDsblvQSu3GNk4jvaf9Y4Y/m6QzSH+7jpM9FXhPxx+DeMpXBa+tF4r9hYbFal2
hm8oIaMRccoweaJCZ3L0pdzGxbJMTbFHEpFdVmw5xk5DNPPmjsF/wO4xnPfsGgoh362VE88PYAMJ
ShJb1oLTdnFE+nWV56i+O3GL3q6Awe/spUtknXymoDr1nxuBOLqKoia9xxNj/yMeuxNFewrd3rXs
AvPnSTA00HnsGONe2tUTqX2hGFkmy2Vjz+ib65aA1XV5Kvdlx4yXLWf3KiW63J1zT9n05wT1EFdR
183qmw7ETe4xBst54lqI0C1v12BF1dHhorM0ic4n3EOFUDZFxqBsLXENO0gp3KdxRsVI8xyUDNvt
7Pb+tqDxhlyShUFqZ5oyOOKW4leYpvTOF5uq+Twhc+RfHnI+YOphpbere7+msuOH2OzuXJGidUrn
6Y6WN2CArzW1WW66pedGFRk7s3tJ0u5ovmkn4WBONbGTL8hiVg2msQXuQDkoFoLvsTfq6X7HaZdA
ijB3P4RIBjJWWnMcRdj4NfnnI8LMqkP1Nzy1YaLqkvfdbS4smp+ad76RFhl+fJjfGsOt++1ceVL+
2hJXGPaDswf6o0W4Ee5PArJ9kmcsk+vwJdbKW18WGF3/Hiv17F9J0FhRyocr5AxXwrBgjDKj6F7i
BU4PUeTmBlUIdZNcx7me1L84noYNpgYF8iuuhnr6MQfag4c+fB+EJDCSeXXvFq97MQIXLMA5HTN+
0WFEqq/WxAaWjSWNoyNwHcXgK1Cflk1K3NGji3Kjtvg90qC7OH7QBe+t6hLnGcbz5OtdN2c7X2oo
rvQbzhYMBu7UzuTd2v9xdCbLceNKFP0iRnAetlWsUbMsyZY3DEtucyYBEgQIfv079XYd0WFbqiKB
zJv3nhyz5rnDOpzggxyC4kyaMil20OXtduktAb2nOavngml/EtBfbA7/aLXj00rLs5MudrX7Gq0s
ZCu8aMb6BVpP1DyxzYMDeUtdLBVDLCI0IDaYTdOTU2mkkF3pyLbM9oq5RRSd+AWz5Oy5SYtTmWTy
0l2Isi9Mj5OJUfouNmNZAnaig45+uV26eH/CJi4IiRhFZuVAslgUjDwJQ93QQcWULaexpAg6CH5C
38s7NYfqFFh2bAYXzvaUKnupJ7SiwRdB8Fu4Do9IMreO7+xvjnmKX4fsltSwswrqV3I20XpfaJTb
HSedM+YFX2ey4P67iSH7wBkEfgwk+cL7aNwxkM8RjqHmiR31zMUlIsX0D89nX17DlL+GtFKFdXsX
oKGUV6Fio094GE3xByK3mf5Ncozmy+Aj2B5w+VYFz2xp5WlhC3R/D2nByU5JinBxLpNxY4XIUBRF
7iUYQveZCYPwN6nTsDmA0TfmucHP5BxnFEEyrQMx7J1NUiQy0shMsKuBphw1sJTbwSl9EfOQ+lB3
cretjJ97Tcezf0xRvMuf1IxKDsy/nTVwr1Em68UcuV58BghTndTOnXV6PK6qdp2JwXYLZZ3rIx7w
t1P0rKajtxuW6S4MdSYYus6qCXOZhI5VqCXKej+clfEDUyaa8h/xRk4E860X6AentUNyijpmQu9m
7dnYRrCB/38bD+MrWCdyX3cGm5C+2ZJts2dJoJSfpI0bcylHL4g45Ui1jpDpooZwQyZUc7B8KIs9
FxEc2x+jHBkv+MEYNndjIVx8wkHpMgE4pKjC8kklTdP8Fl5T8qrS6/tbl48JUdniSAHU++q4NN4o
xGUgZtRPp46PxIqPWKHXf7pkV3yLSMtr/zym0dzF734RkG/eVSxniHOvXtKajqqUXXodRDn805wk
2d7pdJMdo1JpAsx4893tVKxBa+5BlBOF3eio9HNClpRkK1yal8Roj4YoaPt1bzqwPrwZc+DPXyPk
dY+0YsSQIT7WIztEnpZsnNp+jyLqNPdJ1DrhZ7KN7AJlydEyHAcRsdBhJziKK5e4OhG8i4zDrLjv
k9hDk+hYqRdeHbLX3SHgvOSgxdeY3VkGAOMF68LCAFv6w/ggfdG214R7lmGOYdgx7rARmIyHaTPe
MR5QZs9dsLJpkXxMMJU/A6ctxzMaZeb4Z+1ZEXjvk+a8/a6SYKx+Di0krwA/KglatWPuuM24mdhd
Nez03Ma4gxqFR2hlQ0N1iDT6gk8baWZ1nYMMoepg2OYk7gflEbiBkdQm836GkVq/DCmD6mHXpeuI
6ZiRYLezzlRnfyaggXOJOO9UdQU8EGb2MZya0PgHgP1xoJ/SaBm2CwlrMXyRj2DgwW8ROC9CoHre
eylm6ioXTkm/1pt1KV4JbisWDhhUi2JHVhiD8+izG/uO5ytoGRltZVQSFi2c9TRRwf6Ntliqa6gK
YBSOjhcmJonMxI/NrbLpV+VgKwg519pMXBkIKQdJkgHZOJH+CAv6nJbPqcqr1DDupOCR8X4t07Y9
0awLYhBd1HffHSCx6jkGetH/wzUpq3+Bue303M0KPDkOd8xsljqtdiXBLRmR4SRDGOSOX/YRcmyt
yw8yDl1zWbCpjk8xfoTqpfPIXR23JkyGi7GNohDaIEB1l6AeI1rmhFQhEc90i1xGyFjt/uhBcSeB
2lMUPtrMotfHTiinITuuMqtPVeR65Zg3mlnBmRgnQ/nitrXtzl3aeDjIfvL+s0PXtS/Y9KNZ41Hl
3bv2+LmujY9QSqlOHPjXuGRp8Y1LfTHOrltwVOcSV1iS5nEhEvHlrm2x2bMty2T5iAZ4FsOu8gE7
7UqoJTBemOkg5Ke6bCNQvlFKv7X6a5zksi+1PgpGr/KznxDbSUe63voTy4UeCFtw/3hvARYbbiYn
rMcpH0LsZ4/CtylTL+u55ckFDoYbJhTGQUvy2uLI5c/BqhHPmVal0mHEqBXTz2PnNzfjGCPSgIG6
u/oXz1+n5lRQLy3nMaHcb6gAm9b53JA6cLbWtZv9DJcRgMMeebJQ625Jwqb7S4lfYtwFP0vXEjGP
Le5toBIJpQOx9ZUR0BLsG7zbFFzMUIfnEgOW/SjxgMGscLiu8zF14vCb+0W6J0PGDNRqUSNo6wog
QL0LZFTIY53VvnwkdunUh1RZEf4tEjfR8z50+9AcG+hdDSUJ/uWVH7CMpz+IVywNDiFfNXvPCVGE
diTvyOLaqPPxeZe1A09gSZloOK5WgOXmQQuWUBfDHN1q5lK8O4leMd1HS930RzWppPqnCo4zHKPl
2pk34tepPXHGwzWnAVpLgOPUh94tQ0awEbMgfYnviWD4sttQGDcXnaaWWCbNCxIP2iZvcO9Nc4/Z
hlR3o2/+gClZ6v5cj4uLB4VdG9Aa1NwG9i1UmQ5vo4pY3BErpqVyksY2KzUkOa7fsEWm6SQjcmhn
la3dqHiShbP+ADHBBO8o7IwwYyNNyug0UPVUOVtVfc8eHYPD+NSmJQ0vX7WJTn20xLgpMTL5Abmy
eS0wyI+2JGhnCr+L7vncN/u4rFUgjqHSOvsik8qJlbupUuxGKWvfvgm2337iBgs/Reit3GICc1F9
3ywRYuABmylkhshfvOrO8weHABjPeTPhH1FoUDmLi7rtXlWTP/+k+pzlT98Qx2ZnMFeVue8oH8oz
hVgy5XYhPN5deN6HOc0tVRWpWp1wgTr0UVqlb25L1iI9SaddStyjRbOxmKobYIanIlvno2xnq374
Qa+MwVxqqiFk+CBwb7KzB6/RfJ5JiTUKbNG2jE9ewps9IPPPG4+wmJpq/YEH36meN9pn+7vFoeL8
iSDNrV9tycLGy8jBWm84TV0v+8PHOtqTnWL8UIQn16bM3V6oFbudTGmpXR3a7Rt+GVEnijUd+ryp
SYZHnGFYVTvBLlIKAYDnUGpH7mBghE7G9BGXNrc3F24s7zcQxvN0QG5MxgF/w6zjIA/hRvTNOdSB
aN7ZrTDiLMftEK1/s62c7DeSgKu+GdzF/utCgjX5Vy2t8f9zVznrdsdQNOz8hw4ntZkPhTvo4STd
eub9nk2mk5RLqjQqyr11hCixT+QkSLd0rqq7U4feD5bBJ9N+Ztpeh6dVl0P6MpZwUe5AnEr12g4i
jR4n6RTD68SItfklR6xdx8psmXh0mcbFu8AJG3bw0N/XfyLE/+ISYZ/mHuEW9XLNEu1671Yhqxk9
RkDh+4b+H7+6lpoV+kkw3P4GZtz3q7ZpMN0slJaFXRNXCAPPMdBhf1eU7tb9jKIuyl7JtJHfp01u
/SH3BCfyOSua2DtLFK7wkIycQHeK50KegD8FOH2EC0Q4rdhPkduVzPnV1tI1N8jARg8SgWVYOZSs
DINnfDlbeI49kE81H0qwLOo0pRm+GcbeZiPJE9mkvmoesDjOCREk/YWxlPQ3ONQhys5SbrVz6Bne
RIo7FzeZzNneUWH/GqPUmb7gxfTdsjeEJ6HzW+ms4Z0w3rA6+cYc6/+d2kocGb9vQw6TNPAWNXaH
WzNw/jMB5Yhgt2RcrCdslKZ+jCTRG9Zcb0F1LLu5jM4qRLqqwFDQW1zndSPkRU59XG721Jgg9gPf
mmtpir1eYAkwpfQvJLGH8DhsTq8oPvoNCMBIgi19oAYbvGdNas5OB+L4wCV8TtblQTUyHo6VXJdI
4CTJ3PgPpXoFV4wUMC3Z3McDfSYeGebVuK6cTxqIaOWJxry07sMQa/ucY70soXfXBDl0c5+tVT3Q
mw+tCj4dtKrwRbYcWJdqZcRxN+AFJiTInaUhlbSel89DnFZoiU05NNeFSWkDs2jjMAPMItG4wcXI
6rjxB7MXXcV2Os0gr+a3CQPJ7XwbgyT+6C3d+3+AE1LxvsRDR5ir8NeE+N3ACPWDQI0LySTGS/uh
xyyYjpL2efzEMmALfHjQSupvI1wtXjA+OhRyRBR5jXFf+PrFsZCMmaN51ZZjt+z6l7RfbhYWT3qU
/1O6kJjUcWecZJeNspDxfTV2mOunElvHcVONXk4WzEt9CIFeRDAaJvwX922ZkALOwnXtf4xhKLIn
0W5MH41a+F1NSvXm5Sx1W8wvU/HxCmqfiLP31DfITNcObbw9RHz2WbZv1zILT2WSTp/zDQZAxjOz
WEl04Jk/6aKgOV7R+hg40ctBdaGeZongfSJIAv4u0rBGm6fHE9T8PnOH5mODTmCo2DDPthT2MY5O
fGsFQUK8EsL57GCbqjdGU2p4Z2bMfHQ3LnNlHnAimO32DyOhjiYjeeIPCkW79rLBTk9eNZVtcrDZ
6CFCFypgVQh2VjItenADMu3SV/aRe3NkKOUo8h3YLcd21hXD9iqkJ2jaaO7xDwfYCBp0rfqxyELp
7AmEqunPaudNnPFtj/W+rGMACCnlDk6jujQAQdk9s0RRukMU6Bi0yCxdp4ewCrrsfRVjhqs3FKkb
7ji+Kkn/4cPq2SGNrRFZmFTyI6ekTPOaDFz6vg0k7Yla1gXH2qH2GjYpTdGoiJOPMnEImEWlN2z5
6BZdGj6Wnk/lcWlDye7mWI6+Fc94cJYqeqWxCthdzVbWJHxrMjcwl3XqAFCj2CJCl73NEnSmpg6O
QPJc/6Xrh1q9RBYF/F3BTvB+uSlD0GMBqKS7I0sMz1W7ekyLXVxFRQxaIRHpo1lU21/beh6JiJZ1
yFaXU2VDwzLFKYC832DRtRVO2/G2sZTZuN/0tPbR0DXq95gtgg+j8ryrSTOnfiIRJ2gFp5FSJh8I
hQwnRwsGxDvMiYT8cqBLGAGY3FVwCnpcGBUhj3ZKaFuJFRTTdmACjIaa4uGnD3PqOJwOMJ109oSy
29dnThsmUuh9jp9+joKq95edpI9qyKeH758gIooYKWAvfF8cS7m8I8aOtQscI+IyI6HE5Uem9Wou
mvBpmDfcU7LZ1+WAnpmwhMl/7QqcSmqfDE25fSpQGIDh2BE14lfA9F3waAXhsOhDJvGYYgysGs8/
AAvCNde7Op2fN6ZS6P+YVjIsaM4C9zKxJWZzyBRdffZrpfrq4Ya9mQ7dtFmcTDNt2PDUIgq49WW5
1WU1hQShwCFftBrxKOHdjJe0vCJS0fs9CpMRV8BxH6nlH50wack9U5+b82qIm279MRkPJNiRjeze
cEfXb93/tllmMmCV31T5ztEP13ZhYdAy8oluGzOInLxuYV86Ubn9K4CXNDaXZAtC0V1JnajmkYBO
cxxpvtv/UNF1ikDUYsJTxFCBifje8uaZeKF9Fcp8rwTEuC/LzbyiS6TJyR3H+m9V4kfdbWu0BAmq
qzs7/W7j+AqOzpJtP0Neir+FBtnEBiHwYjtayuCuDdfJ/KO8957LcKgZaC5V5uXRQlyJAJT0n9YZ
jerYOUXVXpzUH459Z6uApOY6v2jvZuvAuKyT3x6S6ghpxICUwTmEsdIQWG5+TBAHh8eKW7j90uQ6
XY+uPKs0opM/B+adczZJg50bj7H9mLSlwtjRKnndcUSau9lS/WV7nAX5RBKL26T33uTNND6hvnUE
4RixvZk8EG7aSmJe8lcy5viusc0fZ6540BhJOScvXDzuV9dVOMAJ/QRXEyXVeMLtTGOuQYP5PKMj
He1+aX0S8BUZsAKxp2a0HvR283NmdsN/2h9g4CfYpN4w7gQYHcCg+r/mPmXNRjfiOztHi5DttUmH
wIN+nvX+YZjnZrmvcTLKl4iVaMFPDLgq/Fn24eI/FSlixp3DjtPprsZ0ACWmi3t/+omEGUYX+Fjd
VcxyRW6PhyzDewPm9ZQVFSBdflmnvTRdUShMqeUYB1849YbJ3U8NYLgLnpykOVbBRnYr9tzMeZzr
TiN295aOZ8fIN90+qjbqzQNGIqAQ5v+0eDjb1XOIVRTiRKey7Zr1Tqw+HW7LVFEuImqiqgwV/wb7
b7wFyxu8LY0FhVEdIwUtS55A3pWX1kVr3agdVF0PiLBZn6wHvrg164lI4JpgvDd2fdbuo3BrsX+B
Y0MhxaZbDPpngGAa4j5Lke+9dnbCO8qo2L0r8eItdw5xqBCfaDu2y88wiqRzdTNc+sjv0erjgstm
PZ19NPzoj5NJcHAsUIjMRbUtqVORje0TptN1oOIKkvbgRRMFA3WN4VRJzRbDeAEi0+J5jzPOqdrj
b6arwaDc9GsoDmk3rPGxazJYOz4QREKEDQFXkeMTUX9omleTp3ThBEobY3+sTtOgoPomALZUYpV8
9KXZxltII35mFbnWh64vS3OYGUE2z6YwWZC73OjVo+3sLYxgmt81eZ3HEmsiiTwP+/Mh7iL7Khs8
1veBA5DrbuWIZKbVTv61I8tEiUzRgVS+JUSmXhDpSHNCbHKDk/RJTmM8RzF/noK2uHQceUSTFlzy
T9w99bxLOcjS883+Eu7ATQiPJyElOBYucUzAKamNesI82wbfBr5ESXI0ZN2Pg7PVToS6tJwxHYNK
qySg4rDDXDLtM3rsCE1MUPWyoGRuJmsObO9lQUHp0u5zMpoQKO2+mVylIVk4TkZ9PXr/OE87zEmS
EF0/XMsaM2t4IkhWLbmHGrYd5tWWIbKm33+lq/XFvF9TOX7C9CRIXCdLn952HSon4yFFwSAtRtBV
YGwUlb6yhLHjSy980CmnLRqSGJL7WDnjeVvdzr4A8SBNRW8923dbYTGGTDM0oX0axzb4J4Ng/I9M
qBudsigtH4OCEvPQ1AtVlTvQo9Aq0xJiD5/ZsEwqrFa/Imys+lhSbF2SsoYgrQqnA0Cx1QE/G1SF
m2bdx6o9FnhYXrHFN4S3SBHfgxAcSY/j2faO/B7BK1Gv4Y/n+W19bvhy+mM3TRGaAoRGu0soUpwr
f/l6bJxkq3+IaP1/pIty7Fq4LITNQR7gCKJp5cVFV4oZVpjqO+hi/ZZwwn07fpja+1qqZHpUoyvf
+Y3m8LPs23n5iiokIERt1Q5nr9bTeKm6icGoHEVZHBgiw0cps5lcgmcJwzMVGduDgDaBBb2q++XF
x9Juzw7SNCgTr2vLex6t4Yt1yF183Ka6eF2QAoNchFTXhx5jlOYpIHqJXBBVaQ4OFWt1yYYR3CzT
7LrDH9uqqNzzcFMV1bSG8uCzjqH9aocOqBTCVjF3BKSHyG/83HUYE+7SDF8liTPZ6fgMmrgEwJE2
lIWkCQQvkj2waWwUeyYxss9XjUb+26lDsV58CTLk2XXLwt4oUSxYxcotugRog/QoMDeJoXXXuDMT
uF1G7q45LG3t4EADCxc9lu6s/kOvc6K/C2TTX9Ps1c0PxsA4QRKmzY/MBwHHppvxL8zKuOVL6Vrn
jMqZ/kV66q6ZA7GLVEZYiUOYJMkLHnHVHOPZAGch/+nBXgYP3AMQYJn0vpvA2AFqIUyNj5a8xlNA
yhUZsJA18IF2c0jxRUr4e82oX76THZ1OBaK3pcRqwWsAKRTuYwE3p7mMWYTBuAjKLbrKjNefMbyX
PpWuHsa9WpmvXFEMdUdFJcD06dHD5ii4aHJinkoAI7Dm0cedqfcjCDAP21Sa/DC0Y+I48cD8c4Cp
3kgEo6VHxZvqHrO26ItTNafupRedDO+RLMlXzu0N+0JrVb21SD4w/+gW/D0Q1vRkGTAi70edRwLc
YYXhgxwS+eSyILnbsw5s+Gt4cJjJapaIx6h4LI5gvu6wtKRncLvz6sGLUUQwg+TtkLTsMdbZnJyp
BBiMatO6WM4YH7HbymzTK6cBZt6truY1h2W04bVk8BxkJ6vk9jgkkXhWhQm7U3wbiMcMbZJTvIoZ
YmtGNqC+G1nZFQbHgS+qPTMGKWmS6bW8g3TmKJmuqUB28T484URKHggXVlgBSJr0v80Se819OxPf
PVG19YoFrHHx1zJhuysWLxUnZRpodwHBg18VvnAGpfTMHzFcD1o/yid2ZMTcE855BSqs/uiOKM2J
SnMb8rKJOAqR5YmEl23s84pRO4d3JRxD97AhdNk/oFCY6X9ZOQ5Eqd2irzqAg6JwWYtKLDct8UjI
9M7lTyb9G5M3wU2TSI4M/CGc4PWLt9iecaZX1V6Jl2isitVafMxl2X90c7adx9lbyl+duxVgFX0A
SfpYT3aYSFrg1M0XEwOkmH3PC3Z+oLNHCLsL0ySJS+SIDZeZkeM4YIVSj/cNF/bENiUSpy1haa6v
DXv9qpZfNfjaFUrQuLZ5ADAsOzD3h9o7GR98Dk/I1SWOOZ01uysfU1sna570VrNQptJL7b2yikS3
f1cpJROEIhVAfIDNeMFPTFSsQDj4tEbjxZ8SUFNqGLNPyeQlOyDJoYLXnfCXs+gVMfG0KJcrQbQo
/U4t2IdfnPG2ugc6MeVrhm+cacqyXmo+SoSRPoUXjT2j/uu3MYunuUUjy/xBmid6+HV462DO/ZsX
8n/kkkUHfsCPNo7JeZjbPpe1wVNMQsiW9yFWUOScxoD88HtMOhcfqDzck7q33cm02Rod7Th19kft
szCUQWqWiquEa1rhEvILeUqnPiJpK5B1d82GpRYtGP5riyTJROMsTLXix0qBS5RY6Zsjfh26zcSs
3UvMSFzktfJbcVwrfwGI0rXcnWWameVhFY24Cp51smbJ5px6cVumtwzSfSlk46SHJoiW+01uHj7w
jTf7rsNZSmJ6lMulCYji56W/tAQAbI0ttCg8RqA7dn8JjIYqme9XQuh0UJsz3Q+lJEM3aAq2t8nh
Zjz5mkZml9ioiX73isTVrkXw/8sVWz6nMwn8E9Gx5sUxTggH4TYsQnee1glHEzN4ZwfHg9mU8dbo
dxLfEis8K3TupAyhrUiSprn1ZPU8ASjgz2td/pxZJmdychVe9xudfQl2GAO3R6hGqtyjHiX4TVHu
4HJ1ERbyLPFDTL2KiNHRI5At9qnVzu94dtRKkNGjhVsakG7E7tXXajWBrRuuAUNSzA43NsjpR1j2
9MoeWwLf1zFRQEC8AKsVFGPzO0ZZrZ+6xi0XIssOcEOOzH5Sz+M0+YTeyR01p8qNqWMXRxNHYLHX
wBxhY9XItM7ECNYMkDRxu74+TWMglgdJpbucZWvKL91wCKOsuutbabUJDovdwDnVTO9kjiBETQNN
25X7jo0wZ8DhGrW+apa3rKyj+NgHxixH0xj5XWUU2remWL0OjRMBqF4w50HciQPIOthoDVniLfzZ
YfLvDm1rg3a3Vg0Pcdhx8e/o5M2vrBTJkHfDEDQ50AfNrEv46WnYxppAoKjv+9J27wrkBCbJYWh/
YzQsuzsBC/fD8+Ho3IEvCl6Y83cfIHY2pnl+OV/TVC8kzDHiYH7brCFMWaxb0D1iT0v/Y6JaJpcQ
7Ju5YrIb5WMWR8NlmQWeUoAR2TvBa6DquiNWjfGqEfYx7Esi9nXLCK7SugkODBWWA75CSz5MLh2S
DkugxA3bVWDuBWSU/Rdr3VtzDOnn9bEREZOHwofHfRQsLCj2QCiya1tgZMnJKbbm3OogvgBIVCcQ
horwgakynNuG4uSRbGXvHurROqS6BbssCMNhSvex257qoGJzjsJqR+e32Zazp03c+AiYbHv3isZ3
HqqRYdUNgT6RSYQUwAtcgMs2qv5k/uryyFqhs+Sxi5vCeWU0xfQoXaNJXd1YBvNllWU3HWuM4M6u
cbLs9yoLUBQdFR/w3dUnjhXPa+meSUfS/WYDA5E32aYRQ3dnTaJfhM2blNtjxjDhtlCb83lJvGLE
Qm4bBKLAJswNt2QY+lwUkLWBjpdq+fT8jHZjV8yVetfsBEP79dSUL8pJ6tfuZhbeqSFz5FM7sUPq
pDqWFV6IhDr2pBo3AROmJcadTbb0s/OMdrHf8NnROLLvarpfdDoM3zPEgyej6LrviwlkLBZUfPoI
MSGY8J2am3i4R+EHLAbnTktcEy6Hv7EkIPNx25qXNky674Lf8cfc0OyQ8eeDRLTU+g08qJoQHLuN
+W9ige7DPGc8ICL84IEYEqTwUrRDXidbKs6xxbPFsdZm3nVKsuS6zjb4iNK6f2R9MWAdD0vbR+X6
ELnCxIdUioi5/rCUT/BfCJjPD5gmmZmXKwZOQumLN+Ze5QzJn82wLePK9sG0OtUzPTldJtpwLuDX
ESJ2oCKCReG4aRTRjL0fwnbdJeBw3pnd8gU3dig4Fyq9qiPVZZfmbaQDwMaj0/yao9i8gzFHQxQg
3z7wShTtPavtnPkzLhOW5bm6mo5oFp37CIA5ehgCxg1MKuvm27rlcF9N3dT8N/uBO7GjBVmaQj+F
dsqSB4ZW1MPAK7W2igmXCTf5yxCNI8rS872dse4374qlCe27Upt8SJn+9n/SKIzkM34o809B7Wv2
nbd5v6mmxHCFUT31eCFM+yUip33uZ7fFoBf7kOVs62YY1z1lzYMfuWSJ6GhQTlTmTtNLVkUMGxO+
7Xurm/p7CQrX+XKJyhJYTCabHHksCnoZ2q8u9/yEXBAjwvC8zkgBF2g3OnxhDpe4r/1GJcLh24/R
ete5lZ++JOTmgxxH/9pevbFXf7WXueK0mKwb71gY2THKqSPGk4PBd7aTqVw14p2d3dz4MerSTkXO
Jn90IuyzZ/y3/so/Obj/jW2dhVc/Sn33F3nW5XVUXWGuc93rhEiE583wXvHmPtObdMWbIJ9Q7DW+
9fUwgYd9XbEDjowclvmSNWjuP0YAvezaCJbo1A4zPHDqe4hLxBManBGf2NTi6CGFvFvvdIrfk61i
LF04txnOS5J3TdYeZzfFFJYxntmHcKIPQMdZybnUoRM8T4Ytg/eF9RXWK9ku654pGLJib7L1pbIl
S70o3ZXe26COPtt18sZyP5Zeb3a9KHr82RHcOzwqsiLpQ1EAEnEqgv/CEcngwcV59RPiXuOeCgYT
CRQhX71Ghksqj6vR31guIhr1NwKOxqgvQ5mBTcuHfej5njHXzLWHtLLNY5TXDWPm+0oi7PlRv4S/
EiWX4Cul+rzMLEhABmRLTfsdhDaY9xQ6IzED3gjsEIXKrkgNHm391ov7WrFyMicWV8BZHemq9pXL
PGsHNW/6HEKvYl4/TlFEkjiRX1k7AImYtnCqmUgpzP/gfLe/ThHQQYCFDv9uPWmNh9IsliFX2hbM
AEZaGjkvPq0arfC4Y6MH5RokXlwDeuocutZBQ6cDw5nwLHVhNz+xawXBhsFtmeyj1lhIpjN7HifM
5xOkpJY9I7RZ4w06iBnqjB2iQBRbcEx4Nfw9Rk8invfsrh0kCo7nv1Oxx5D4gwGyWNtCZgmqaNn5
XEv/PIupHDruNH6zMKBkaQUtBUdxgU63c3Whnkl9LtzeXJAV4MjUvBlsJt8g36E1ZLU2ltbBhQ9G
7hmnc2Sj9exRHK87dBjSnhJu08uMfRWvYAdDZSdxDAU5TMjls2o3mKItyhWrVsI+bh7qLQGdkZBU
wNYb6fHXNjNwv9mLEuBSpn/tNruceGIA8sA8cF4knpmCgq2R1yDLXGKVkeNDC26X8F+QucgaThB0
x9q2zhf2elxe0ZQ1T8sqOOQKUF4C9bebPnBaAIhNGnaRoYX6874VN83YI+xwi4vAD82zYPU/hF+5
P+Zej8OBgTT+63bpfb4Jrde/CCX9e0QQMALJxahm5/fBwgYelBOyE5D3ejBwcURMtd8+x1Z2X1vs
V9BEGdKwLK8PSbUVShUod20co6Cjre68IO1fK5PgQuoMhlt+NR1/W5iqZ7602O4rKB6SHFxdO0e3
igX7we3NbNu3lXiWvfBLAp41ggNWN1XtA5sB4mVj7NbtPdqzt2WI5TNXZwegMOJEJ884sNg+xnX9
0bsGz/xajdvPpY8xAfJm9tU+0XH6VHuaQoFOeyEY6Tu22y2ej0kU0uYIb6cgZHcsSL6ke3Y69x4d
QoMCjvdffOjZ3/7AEGgSApu4p0sGhsDlI139u/XHIOs3d/2RJG0Ezg2zFWUcnzc1W4n2aQfWfITj
4pBzs+SUXTZqPEk/WWHtwutNdze75Ym1M0NGxnYi3N6ghtT7hvf5At8ulVfbMQ7eVXAtyMtWKf5W
Q+7l0/itwQQPAvZFtz5zpW4o0u+OMC0Mk5jg7zERcfrh2R7hvKOGfUXj5D9xst4W2NQzL6ajFpEc
tjGB9TFD3dsOflp0L3XpVX/EciMPkrhzjgPXTrWfxMzTBQ2neIy9njwx1QPDQj4IbmNbZBTTSZmt
4/84OrPmOHU1iv4iqkCABK89T57t2MkL5QyHeRIIAb/+rr6vqZMTuxukb9h77e2c31uRummokioh
23TfTv7A0K/Ie8QUZId9oC5l244R5m7FXmJ9njykIbsRocE/Z3XSfyQBacEmPxLnRNbr58Q5aLbx
UKmveXZ0xtIpzz8wB9uvqg5FhA0sME8RsCR32/oW9t7kcmttclrZt3jwEga40sAOYoVN0+8XSNYZ
RCBDxFdVhpdCDe1nvDDVuiR8eH+QEcIRASZHi7+WmbooZKz5oWqhIyACGM2+MYl6kuHimP0Q1tlN
1DNHsj8nRQarI+yepqGJ/iw5r8sBQ0bsbMhQEvUeeCQLxok1BXNotr/EEUj60LWbWTqZcLb+Lgw1
kFWWUd5fL1Meir5gDodTbobkpax9sBgTAv9sN8MubrdtO1qoVDp3g2pjfSF4WFwbXHCcOd8x46eY
GnwuH/ks2VsPREKeWX3xG+ACSs2hIc2JHmuYu2tbMO/eRbG/8CeM+t/8hGVav2HF41EzAurH7I6R
Gn8KA6Dau/mZkwBS6GBufRaoo9QhGoD1YwViZqKfK400dkOiEm9vs/ZAJ9gyp9E1DfPotys0om+/
1f1/dkJ5QERIa0eCP0fAnn9WDzJKsKm9TkePdzoAajQeqxbRGyNqHyU/io5GHC1sb/NV4QHQmJFJ
WJghE6FcIl8myU9oqztmCYgYppEkWJdS90uFCzP6w0IXGZ7ApbLSZKMGf5hNNldOn0XziX0zpqt2
0supIBiB2lCVGeFdMZ7sMPP771xLHe2jzKuALPcy+91xMH1jmSCyqx3bOKPDzhjbzc2IY1Uzn/wb
x51ck22d9WpsL6v2/ejMILjDbxsjq+Xj16E2wW3iIqr/Ec+z0NWOg2jukVD63sqAcatpKbrYxL+U
h2Bsx1A2DTGZsZI5iq7Jbn6N7Hh7L+Yg9lczdrQFEwCOzkoPxXbNmTmYKvPw/PuJ/WYnHSA98Lpm
vi0AzmPQ8YJseT7ctrbIhmC2Tv1riMuilzh7FFkfOaU7RuaUGc3ZrFp/lG7B3yOOYume8pmByEZV
TvQdJ1CtqMrwGGwaNNfls03LgUSWMil/K0au8cmoMfpwdGQX9IYSO41ft+a/fgnwiNXQI/liHNC8
pETT1e/h9EX6GA99+45sUYcbQ9kLtqJRNVk5qZ7Vx0jC4buF3Y2YwI+H5eTNPlzrlFCd5RhjrO72
Ydu49W5Uo//IzseMHAXMXaMNfq2yv1pP5+PvlDWr+89Bry64JYYK3g7G76P1Z/mcWiaun11uWTsX
vtvZc1tGNYZw0GlttWWYlVffhn3nOOyaDL8xNcWSYsfdeLj+nBvNDS8XKmn1dzIjCEB+Fae65c3q
x4BZhpB1clL04XWIkGASqpQnxWYMwo5oKahOg3iKknsZ2BEAsALkzCRKOL8sCyQg1i5b1m4ZcC6k
IfW879wq0VC7RenbJ46WrP4XsujWp4DBLcEfhqn+BopQ2rzhb2+XV6+Qy+uChJVR1TxFvOCthF7I
s5pbqPBrId5Wpu8Z13g8ZR+wneP5MxuKqb253ijEQ0YUOMddUQTAFPALJFeDlo94oxo73F5J7Em4
j8v/L6AK/cQkoYB41BWl3nVEeVOqhmxYNszak+EpMnpZTn3V6ivXO1cNfjs7/WUkRrxRiP4I0cGS
IDAzjdAf6VI06sGWYRzuXMNP/FmZog2+cJV66kXBduXTRpLM2BVSFuIhkrHME4d4S2ndwabbsytK
3IM1Jj1SjedqW1nBop3Hz7SbGiXv8I0mnEEonCM0j8liGd4B7QEimVbz1H/glgKEkUY6MY+sBNpw
3xpm7D/NyjtS8Z3B8T2gaajyF3hjbEgCaaofiCZ7uRn7xT5lg4Vw1KzTikQUnqs6+VXYzVeWur34
0Q7dOu2cUBMDuWHvjafbJq5X/MeyYPbPGs/F+DwQgNf9aH3JY8IshbFHiCKbh/6vZa+LnkjVyDFW
b1DQRA1ae2IyLXIdmpKGeAVg9AHWGdZH3ZWOlLarRukTvJBOoaMPH1gXzlekGMnPSMjMfYVtOIH/
osu9AKXR6tGgQBluFevaI7OPpkGFj3jhjLUEiM/qMZX8DYwzZJuD8Fk453xyZPFOwYhQHjB/pd1p
WxcYWd4jpZvgHROYD06QORwWPoSQznYAYIFhEEuyC+schsB7jhZCHin33RPSiCp6Z/lHJpeHrjLf
dXIRz7bOs+UUAj+4WZt670lcYkB0cAvsS9Pkl7Bxmb2xs0jBq+Q1xVI88uhvZ3+qbnN/d5RIw+7s
pXbYpV9G/De4erGL4DWYFug8yApH57yiicxwMbqwCZ/8ISU50l8HuzyyRkKqScJ37v8qPba2P3mn
inCP0BPJB51KyBVuKjScv0iOR3ipGCmQ5VYpPdWE1i9MLChyFa6IjQq4my+CIVf/0LRs73GGJeND
HzsxikAXCJ/CkRZjT9Ws73EggJXOYvbBI2KpB9+P+3dETs03PaxKvmN+zW+jBiaapRAlm5R8bf7D
56Yj5mWVYIc0z3OWnec2zV5QYa/pbgR/MGwNmFfoJawPHpj2ahZzfEt5te1FcT+OQtxc296pxS4s
gr5+TZZu8A7BWtOnjjPaVfApdl3I/3LVUxjVYXQo44ZBQRhlbCKaaQbnkdR9vAtYKvHU5bltdxP3
sfMjZKQrv8bR+Uhx3GCmaJ1joLgqgoZPeEMwhIgeSHhZJ0Y3fsu1rjEYCUrWuHOKxzaYV0zGY5mz
ntQ9G7VoUfNtFMRUU6aBMieEI65Nt2JfiNqHtnL1x9Lr7o5zWz33uWBa7DxoEOnBM+T8Mjga3nZ9
jBbeuB+toLzajB68OaBz8VQeizGMf2ZZpP5FSIgpCNZ4+lvWsibsYTAdSAKA7m96lDXhm2TvNMhx
mvkHfS2ajiWfvFvQIJUi4ctmFCM9Vq1TwgQT5zVxJdnZ60LgQigksJGuOekLxxwLxrdCuLC83RkH
y1OM6BTUac9Sd18veZpvJcrC4li5fU7UZ93/qeLKbemznQ7hpBNb/5RSrLX7EJH/rY9Z6++YrLuW
oWInLIhV3N7onMvqaVr6kA0SpBT3B0QcqHTQqmkBJ1WL9TavBbBez487c6rl0PWHxWXojjinF9WW
1FfPOZV4t2nQ/QJGl5AoPLdEM7pMBBUup13CGuwlpI6EKAr7eBgQr5qc53BxmuUz+H/aTNHPOVZb
QezbAxL7+UwlFGQPQrTdF51pPRyFJ0OgCIMB0J6KbNhh0+pw5UBQO/iysQdHERKyIUt3mQ/1EOv8
XOdo3iGheDETT14apnzSqvmYsF+qHz0qhPUahnIK92OixD3nI5+K9iTCLHhOzBR0P8OcGGnCQ5bB
HNnmqh8JIWLQ2Cr2nbiyI6BsgOWJK8iFM1raJSFgHCgqqkD2knI7zlLZvQSLV50DWeUOmFt/WA8e
w7HuWU7r8C9G98oKY1kir74ObbrsjLizsJkurbvJYVh/ZVrLesNpMTg8T+D5Cb7BcPFciajLDx4F
xz3JpC2Crx7RPObzOXe+Pd/F38amJ6j3qPGMn28n4BPVifXD+rqKtI/no8COFFBgY9EXfB3WZzPv
r45zRdKEPqSuE0rNVDrsYWHqYfvUZXHgOHGeUTB23rYdsVrHpPuVst5HMlDTtslYKaCu1j6dqWnM
r2WIyms4I9Taxsze46M0vuyhJ8H2kZSSigp3u9RSc4NjB1BnmmlvRtsvuQhsA66YlcgKdmBlnymz
GO1rI+fS+czQIF61qdS8lfBylgNJggSh9g66ASpKKmHARuv4uWIKqg9I8UAkjwZEEfrh9oUDzn0j
IiRZX3SvKPDYbbYNtdKM56zq7gzmMKwdQAjV+EVwHaIODx0Ritgm+UhQwv1imSgKvsOZAQbiKOGf
2jqqn7w+aL/b5k4PWXuYyX0cL/6tcAYu/3EVM1ylonWvdect5nft5nH34mJgPFAwd/T0Syibd6+r
w/SiWHRXF5dB2THIfY2kYm6E+9KxPkTz4UnxHXj3JyWPhCX3rw1bOCh+hM1zAX5o95JokoTKxHgM
vz0v7XZrl0L5JiiS8CB2CH72tsxTEuxq5BBqN/MtlPs7SzXgiCfK80AHtTTc9KMuXvXiTu4xMARw
buBgMGRhrwZIYxIuRh1m5sZJjiyTJYvDIU1UeEymztyXIYO/vgaZnv+SdCH/9ZREN6iQGQIFQXr1
cdBqWj8Qk1NthN6c/NWmS8cH7TnJMwcOhCyEyyNYMR9068YfqfLP/88I+XLtwgWJBl4n4s+oUrKf
3R5DyR5SOSdn3WWN8+0MOHuF0GX0VGZ5+AOzR+v+ZLnaRK+24ZxESslV6BKkvHbh1gvddfzpz5Pr
sDW6Sx92WdZHCWoQrMsbSweAQr7OOn3OAfOqdzQ6AWgslqLOz2ENgiuoq0UDECw87FJxaaCQm9CH
n+7yB+BUQ8w6UKyai/VUancBJc8Nqd+QPvAVVT+xdJaEbgydmoh7aIcHM4D0hHHbTdN19DJC5TaZ
X6e80HzlzXfKXEh+Bd0wCBqHpiSii5ErWnV6Ir4Ww/dLhQdSK+DsqcnhjurRuWH+AxszYmT5Besg
jjgD3GQ6ax3NzalS6HUPgeLAvWRUeOHJ9cPkoaKTXJ+DbkX0Mah1TgkMyUR6pgtGjb1xWVQml/6e
xf2MpmBdj24edu6T8YGQ18DSkAJ4NVwrXfWGKrXht8X/WMYifGn8Ul/uJtl1394XBMAy/GcJyOqf
WJil7SZUUqiFyRXf4QD0LtiCJUu4NkrT4b2c7DD9GZ16aEaEX1otr22UVc5e2/n+oAshaR2opN5T
UZIMvbE8SN9s5Bzx865w8PfQEBP/2bO5ic9xR7P2UNdKXlaiLcIb6kqmghGv+PjJENNUx7jynXmb
DfEIDWbRww50SjXuB4YW3KbR3Qa7rWQg5+8lSQb4xDy+87huY7XaDweQt/8UgvVi/Uy+NOP+Xbc4
mODvPdsDqnbdPzJLlMOhpalAhZFVNO4IGsv5e1waw2BRd/ZPYbtkeQ6nuce8PU4xwTmct1jbQhtO
L0xSPA/93V1fxZWTPcLAVDUTOAZqLPMJ1dqKcLHNC4GdQ3XMJhaKW0uGyMWtR0nehR05Rcu86Nod
+D71dLfk0i6Rzxhs5OzVznNDJtmyCf2BqJWxh794cC12cAhgBMLvbOikb2SACO+Cwlfxa5h0qg8a
jMD73APY30JQV+SnzFPG+m2eVKoOde45F5KU0KyIAirPnlUo1VQ3Rl6/LYj2xIVTIG0ioKMovHqB
Ipy6ereC0ZEHn6nbbzculoR1RDw8Mg66izOh0e5S3Ngrn8YMrw/jBxWIzQx4MAYWdXNgAMOKHcr4
nXwmyJHcqhHWuN93syaJxu/sjqFu+5wW+LG3fTLQKaBw1+Qi3BOCFw/g3DYancllqzeGf1RXm/Zj
xPktnlj5umLby9RD+gmw8AHdYXnV0BbX7VpgLCMlrS7shaC94p8HGig9pKDPrr7SeQr3wO/nj6bo
HeTNY+xcC1KV5C13/TW+5HnYVgCzgvlfLDqTf3KUTS91nKv2wq4Wr+xGsSB7KWJvvpOKXcskMZrQ
kPqEWhJkPnc0F5aVKYMojzLHMyMOWnKsx33SZu0XJsS1euLbbJoLHjqC2pYcHNqZHSKmAh5zf/lb
UPJwZxg51Ft8fYKkAsEIe8dFw37e6RJLTHdDJBEFdVKFpI+U6No7/PfRxjN4qyLAuS4i27y9VMCk
QfgwDTupnggKWIIMs3YGLRQJ6CxMX1eUgerEllDOH9WoMKEMkBtOOtBlukXKfs+gJAinfR1T9Dsy
trXzFs1YKzneWPY9Mz4IXpyWucBzyidEXHqWMOIJMLAelVMgUu3YeH23NZHDm85qg7ZABfPRWer8
gb29CI4FJ8jFurPNkIYA43yMg9CQnMIBXPh4X8OoecI46x4lqTYgK9tGD4clQ9D/xroyfSdItelO
TRk5R1uPpJG4faQvZcS88WVm3Vl8Y5M3cO4iueZ/deEQiAoXlAefBanff05INi7K6V0yM2dc61Pv
pPXNrrhyN7MufTjHCmP9NsL13F0WAx2bLVgcVgdlnBnSzkJ8A39iIet4/J47h4wHphIT2zRyVcL0
aQKBN18g+QBkz6B9/gf80KBlYq/3yvef8ftFKlf70gdFgJ5grMxnVSUtfmrFzlCQUcwEkn1Ls+c6
1MFx5NbBmUOwk7fRSwWIFKuFudUNu6pnV+OCYnaBf5hE1Lzd276AO8gCZKX8BeNLqqUdknWfWAs6
N2Qko24BNNPnbCLDbttlWfk51lHhHyJi53PS1dfwaWm8MdnjU+pD3Ip3CPfKKucFEQ0LDma6PnKI
wot/YUICeANIZOwfW4biaoOupvsFky5j8pTcSYcFpRyLsQkHjSOrgsC+ghZvEy5gEl5i66IlFG7R
vbRUZe6JRkF8hoPxWA8XkT2RP9qsz7OLOgsNGlps3NSre0V1RPDYrLsofs1UHen9KgrNWHgU/zER
tbR3PHl/KantBaEoCmSXsxg0yqTd/+7iZxIoiVX0L73szEsEzyjcOo5F/oM6Dd/oQvDXnY7dk1Fk
yuqvN+Qo2LdUdtEBZEuQvJtoyC4eiMvqH/4lH/4c9leBki8feoCElsk8gd3+7E5HA39i/hHQzLp/
E8/v81OE3omhIAZmkPle8z4lIfqZNchT/L9pTxbojnXZNF4BYkSQ5bET7Vdo/FgVmmB5GwCBUGnF
2RL/JAtQQdgRgAEhmzTZIyELC6/04iM+yhwlcrCVc04SY46W9JpEefHfoCQaMwn+bGQoExUeJoV7
1ibmdYoiNen0bdbrdLMLy+JtSyhtsnXHeiEyEaPZk+CuGd7DJkrazdCPTX5sJicACRHP6SMrNX5x
oQ3heo3Xims8wgTc6GTFM2BRsHJOIXb5TYVtUv7hgLn7RhsyEE+qgvZxMoPTH9sAl/6RmIJ7Zeiw
aD/3dV+eZo3Cf7tUasXUl3r6Clh2/o26p64IkKDSelxyEyS7bGgj2MUG/fsOGGKIHVUCO0BkT4TD
ydXRkhJHECRk83l1mfzHuIgjA1aIiXd0zM43umi6x6x1QTkmQWDqH+WSrKyZQqzrb/T1oFMdRcu4
RSGBdkwUSpyI0DPLQa6t7C62ysL2Rqk38x8KJ/wPxt4IsWoQ6pjEUUTAoazR36bY6fszeYK45hZY
YwmjdD6wH9GY++9g1yM2xBJfFVyaVMDbKBAKrrgw9InpRjd+pVGnlLz6lMnLz2adtXOeieJ8GGSN
FYlJY/BDImKR23wIiNqCYbASwmCddkACKLMOUSBZmIAA3FjLI+9PFhxtXMLuKxDtvA+aeLITCPQM
Hp0ujLhHGwQQYd2BgR6LOpp2MZW0hl5sSgezw2zutiE32ge6X55ACYkAdWw83Psu7NR7UfjJdIBx
QE4MCny43O3kRnpDuCxMUi5ccyPO8g60Qp1Lb7LMDpAmv1h3rBGM3sV20Z+TJdOJGgZB2p4JFu6D
SAnzAUt3JHeSNuCn0S3L5A4xMcc6pDUXIT+xVZuEdiYmYnkYX0FakU1BT+pgW3NFd9GDlfrm0gzf
aYujskfPbfpHXtNsvS7lFPwqnJKunZSOYb2VxeJ+DwQTddtk7dTHYMuGrhwvP8mknKTZFv90vbDg
px3Yw3CUHzTHKTkKhe/0JIy48eNcumP0MFSWCxpshveR2T5+ZFJd5tx5WcWcvLH21oiWcCi4KdNB
r6DRHkqb50+zZ6N027earD2nME124eIpn2raVqIgPRVHDzNjVqza/uj/V0DfOHpqKdHrw5A8MAVx
5AUi5sxhIZLsmcvMtRsW2dLb2zVHg5m1wOYEShgep753vrDziz9R1ROviVO5PxIHVP3rhNP+bkbC
0xAhJQzi6WSLooE6m3rPIfmVEIYC4SDFhK9HMywWphTbwRvRoSfewFo38UeSW1umt7eJMDex5aWG
AjV2K3K+jeLhXXbpuoRm2wVQe3aedcpDyyDP39Zd7gcvbNFLs5+Jcrqv4Ced7NcV1DdqVafuHiga
SP3bTCQavvHANCQfMr2ki/KT8YcsW0oxtyBWCst3jGrUm3gp9k2EKH0H/QCn+IDL918gpuijpKwl
nXnOut/QJVGLiNku5qGzreg/fTZ+e6UrEzIydFicwHAfP4n0ANAk0TI+uV2Gap2sZhQ7oLU+a7Kg
4i3WC8gROad9yKZqGi9hHc3urhQ+C5KSHOfnJWDYfRqKcR7PdsijV5AGzA0CphYxP7ohcTjnMydv
CZzOhoAKuvwmTshQxBGaRaeoDxVSHoHr8kxUOGJkIGSCqD8iJH/49BDObzTGCVwuq/XDHNo0ffEn
haaaud0XQh8EP2GIrXLP5CljyZ5WQTN8hm0Sr2e6NTPBF21j0OpRsronzSfN/Js0QPdOTQqrV5I4
lqfFKNqUDMPZGY9bWh86EjPbR1Zd0RUSb8hDJzHtgFxo4U6v5NZU1xo0m3dM9P/57HMUgSdtgeGP
ZGTt4zUJ9DEPwHr8QqUvnuxMUbjziMQwW6Ehd1F9LcA2tghAMsJKZtupSm86iAPlEZ/ghBEydDzB
5RV4FTkE/voyCV8x/S3t8FLDb2NiPIZ4uH6ELrkA3zWICnmN4cwCE4tVarzuOcoCNNU7/rVmcbiu
S4/RBTNPn2UoF6KFgRRVRB+vcAZ4sPOJ2b6HuOYNpIJtD3a20QuFZdDux3Vurt1QudMu9AK86+1K
QfJFW5SlR7YGE6PwUgyX2Ieat6PY8ON9Ncrho1kM7UGXuRbq0JKHp1Yxc94LLeRfTMKGw9FwfWy6
phGfxSSiK+jJ4itqCbnYENFiyMvTsv9utUtH3bfELRCFi2JmE7Igo8PxxvAZMWdCWp5qh2g/6qFp
MT225dlHZGNOS9vOwZHxDMlBlJAsbucSpfWRxIb250qGp/PlugtZ6w5UvIp+JplOpJfOzzEmXwQW
Tl+2346DTHcbgz2ghpUtUkJC+BxGH5mu/V+wbNfyPBIo8DAAWJk3IlnG/6BaFHK3Bj522VXi6D6R
Q2HlnulZW18mu96tCwCYkK2SAhez3sPIjtYtHP4oLw1/Z12P1TtyxmrFXkf8czY1eCVwqVbZOWs8
5wV3u8aUFiG5uJHPkLhX6vMEKfQiehseW0K00jMhvdWuNglyjS3ko6Q+xTFAkqv1FzA08AgQsgUM
tLd0NHV2ZXO7vCQ5D+kJO+fC3SwzEj91yBWKpA+OzoHKHnncqmwfvmGLI7azTk3m77EfYSNAqGot
aIyAJCbIanQu+cD8HCK6b7J8r8ZKkp4Bp2iZ7y0E/hIwJXr9iidjw7PjVkP+pyxLLIpOrQXhK+D4
0fJtqB9XKnv+Hpy9AxvWUnu7AkOHvycmivw92QY0tDXt3AoIAnsgyVH8j3cYq5DsA4gY91T78T+D
jHREftyzCGoD2oVNSNvPHEdX6WfqN4w0nyRrmOSNvDh8lkAaY4ybvCQIYa5LNXT+P6qQtThMXFD/
WrJwfnYjIdrnOOqhWVkWNCvCBsHWhCewiS/YK/SFVII0uXT94L2Nsax5LdlWeIcKP5W9kB0x/0cq
s/unYQpU3V+YKtpjvpEsQceoW3fahdCNltAZHsG1WedDTFihkiVnysC8sfRplNMcyRbTsdK81wBm
3IckZZb9tyuJCzguSBL5TMFYBV88gJgvtgOkp+SU8eWL31qOrndectR8zLe62alOSvluiXlVBP/R
RPcI+Ge+oksyS5Jkd44XjOgjA6Zwf52woACPePcIS0gG7Z4hYGEodpDyJidv4aG8JLhdsXQIxKOc
SAIafRK6QadIckVuvZUJo1yzEzO0WNApcE7YxPlOyDVmfC4hN8kc+dABZoY3GlP07NMY+Poe7IaU
r57Xs3fG7jLlB3fiJ35EHY04yw6hPkvHkf55VWHFTC6QWLUmSF0+vYwT9oe0V9Ujz2lCwtnElB7o
cQmARo213OfQsQI+UpbJ88XNEOExIw4j9VHjcQAUV2nlsyBuzZebd+K7RzsTvw+4EwHjsyC8xHYw
pO3KQr1yzjsknC2WUStsguY2dQFBnP1ao9WHYBOfBpZU5Np7o381YIPnIyUmzXbnRBHTRXwt9S6M
5iA8IDFQ1adfsPo4Z5aS/D3OQJhszJhm8oGoCUTQcKVljrqgqGX2xkg2pHkvGRTI49hD8Wa0W9/B
FHEInxV0umJ3s1tTh551o3pSTd8QWAX14wqnKj8wSUt+Ny2QUjyLyNEO9UhG5rb2LAspWiRy/GbV
zV/OOs1fmbLSOXVhp4IHZmp4+ZBSljsNpORvY7oAOaMsfHiug+c5mxpvt0VbKBk0rWgVys0yuXjm
C2Nmu68JvonJtQq65jQ65FjuQx2R6eoCYXHOrZy0uXAzedMp8um+XnHSTHdvYU2rO6Yw2fOYZf1m
xWlAKFngErcTuUn4i+KBE2VoqMSOYmFgsUkQNCCtrYgzOtZxQMw8Bk9Qp2IM7TPa66j6UIzt7hHC
Rlz5BRafkxG5yK5MYgibvg+jN666pfoZY1RfIAx0+eS8yqFB5pIbICu4fNFr/ADYK0EJ4txBcW+R
B8i9NsWQXxMynRHhOkFWXpfOBs3PVZLb980PpZPvLhS98r6bgd3pCTd6Gh9af/Afx4j+Bct3ljrb
qQRqceG+WaFPUgLyb3qycV4LWFWMZ9auX8c327ptifrbQBy4GPhk8mBCRmAXNhNm+c5EOX3dSaag
Zuw6MXdMEncHpiELGNl4dZqdcVErBwJwp1CBjunkXh3tymg7kz7Y3WQ1kawYM4JjgJwHaWMJP+Ps
BGMBeS7beqWOHu9bF1RLRV5DljQAvTYIe9W1EElKhjhEG2TvpIfTEyOGAvB6717aaVXFcY7qItiT
fsPLIwcgL5ATeRDemDNHsIWWmLMdfIljt3OKZg2taxxwi7VjmvzBwjLFL53m5r2V8yr5fCR/N34q
pFmGd7LwdPEi0efc1TnGS6gayMnBvcwy89zAvQLFB5kPb32x5BKiFabkg5pjQbsAub5D1pcnybGV
GbD+jTfzOWGhyKGorrt69rUgIFwFzSeN7vziSr/xANHm+BAYkMmLyyLJoYl3AoTxqhRvpG+vZHXZ
CnDHHutiHe0ExyqOmrxrj0b2vfoI4pyukmXkesCGjcuhh/kzIvtmU8P2ybLFz5VQHxyvqMFxDkve
J60McYiQtn4NkxJ/M3By6Io4KuGQxoyLkFm47mfG4JVIShSDRJO7XfhrzktSqylFSIanyyRoMukI
4oFtwnX5jAqIJC/fa/ynfpEhiWrQxqkX20Fxjm36BIIPtnMN70GUce7uF2RN99ATGbrHFUDrO4tm
9igNmuryKBlpIANL/x+JDLQPV4jRwr0Es4gL6POSEAFdU8mwIBxJKB31HPxChQKthI0ZHsMlYi4P
abUPq2tc6/DgM6Qg1qWv5LyjdBScrGTRoSyXxczSzRiEXpw/HVx23BEMn7meky1UjfRfPro9gYvt
BFo6Xv2/JieFL62S/Dc9EFgLNIh/oceS7eDhET/7NaOyDQHkhfObcxgpfzLwEO4pEon+rBxPISmr
oA/e2jaARxf4pm9O+YwqFhEcoPLHjHb7V82sqtgprYp3twueZjPH1ZMuZnFTypTzdtGhT0bMosA4
xovj+qdezgGoD9aBzMTBPuQcEWg13+jTR3lgt7qSZrAaypyqWgoq0XqgvoLyt9oG+2VN/wilCAEg
BPumfFGdmPIHI9byj7e2gbeva6wNht/Moe3Z0r+vv8sFDeGxXv1u3qJOJXo7NfSEF4/R37BtlFd0
G6eULZKHpnY/9VTaz97rVX+oI+vFe114jn9t0zj54pmY+iMc0zD9nCqA3FvlDAzIlVrkQ73QU+wi
9H7ERM9dSsxTn4iFGzYR73FkCafr4nGdfujeguC0cejeWhJO6h2gEpJBGXz58671guxHs7g4r/wS
TAZWI/aL8W6O0dtt3XkY6ge8JS0VbdOg2lm8xb26S0hYdYfzFDhGlBoXtVtRU/u9uzj/3NcJC1Z+
JSCta34xNh/hQusMq9TCkzgn1Sudb/oFfo/hGlYsZlpGJWmwDVPXwYuY1qh9691AzAAiu1bCkdvq
rHXG29oo020X+p78bQp7zSE2qzDexUjMMBJOjPnAmuFJmZEZ6z6pAg514+KNGxzDz3jXmGBKYcAK
CooHfPKG9Ni0A+7Xrqq7GGY6bKaONUafFszOig7/Tt9ZhpNNLg1CX+tEHvJwbHg0FdXge617zAg0
sesDruOMhWzvYLfXz6LLe+9A59W1P5bGXUnu8v1ujA9lngz4yGWGR3mQeJxf6y4wfLCQ5YBOIDI2
uC1ZZsfLRa/IGA8zcTn1Qx81Ut6KfOR8vHpp0JKsglI7msDZcc4FcA+60BxZyxvzmz3UHH4lbEiL
Hzqr0TITgQIrYesNhNruCt2tzc1lWI+arGaCCyYsSkZwUb3CHT8xQq+OXsNff8sq/E4g1lhVINTt
TOhcCsOc+ri6dZY/9xVazQ0Nf89/VFubAbFLyQtA8z7p2+jN1fyzSFtBAJuzBMQ0uFWzjbtguJJF
E6xvLpw5/9JNFXAox1smdTY0wvMmpwQlPpQ8CmYMjVwod4MeDNPRsj74Q/9j8QaUykNkRhGJkopL
uoEC9D+Ozqs5UhyMor+IKgECxGvndrud47xQtsdDDiIJ+PV72Let3ZpZuxukL9x7bgw2iE4KeuhN
y0p12EaD6yz0xyC1dzaET0gIvjDVrq/REO9CxxqKJ5GR+ddutE947rWdubiQe/UAm66sH/zhKXPc
rrpSSM3dm2fofplt5nG886wJ16CLEBd2iV/3P73nLskdrnnntrKH9gWZtyhPrnagg/mYQQQDg5o4
m9mlEiwqh1lQbVeCTVCq+9tsGuAgFyaa0JrocSWC1YCiPqsMdSw2oFx957xfZg9Y1C+IZKHk3PQJ
IDGkqCKEgM4XI4Ojq0NU3SkoXv80h0vHuo3EzGKLYoswVFDNuJFCykACZAOgfazajWmuU+3Qplca
mDRRuxPawZzQlfCc93JQHzZj2/ca5S+aF0Q416TI0uXOGkdR/gEx0qYPFYZLSDtgYhbk4G0RBs8D
fZrewVowX3VnUbLXHpXJCT189IE2uDlDK0N1jy5O8NLTTt2OpUbF2K+FGrGOTJxeWDjo4AJQF1+B
QHxpb42e7Ok0oCtw9rq0e/8h4eHFEFZA+LizBjIddhPX3rdqkdMfHd8bEhyQDBc3ra38bGdXTRHe
8ESTTgHhb81nMM0nm5Gi3Xk+vQAkkW6+mfi+xdZ4DJZvNboCVBuwZ/tL2zTxMpy8YbHLv4unZuuG
/0NQPqe2nh5Ifp3EreUI753KUJYF6c1TBm4TOgPakm2Tdcp+n0o5zfmR7yKPWURjH/SYLBJx+qdJ
3CE6FG6QvaWsUolZy3n5sO2tAPVnFpZhwvo7rPrXKIvjFou902KiBIVX2AePCq24sn6Ooj+8vIsL
DJeFPtoFncRiR4e5+vb70hCXjL+pDUowAE6WffU5wM71rKQDyjzHWVknuRc4O0cVDPaGIurQUA5p
KvWz4R+Lc+5xCnOGMnmWL/XSTzdJmIFg0NwtpNtkNRblxocZDyTYWx+1PPO/aMNk915iLL3hCTOo
6EeFM8tpfBpBEtUllN8YCPE3PixPngKVkVGfQLZv3gs2Jw2JU3zrmPlnG6GZBjF4cFCJv3vExd8h
ZSAqENZVZw4kjTk9IouomRiFBGXPiErJNxCRPpFtxWi5r2j0ZX00CI/sc74SgCinyDB68j38PIPp
x+JUAD9P9plnN/g+EcddTNLEIVFKuCz2ro3zj9LFis6imfAYdUuWf/OSt38MNndosr5wP9gfkUs3
Q0UMj4nvENrMFq35qILIJsJ27OK3RZfDA5gpJtc1bgfkbQRL4/Co5Vh9U5WF5je3XO6XxiMWcxcP
bTrdYC4pn6pwUP8S8COGTHbHKMSwCjJWlvRVvkUaPi1vwSSdczfjldxaLlvLbc9EtmGFw1V0ZKEa
IQWuBigpaeXJ51q1c47bCiJVaxdrxdTYpcviYo1UR3OeTYwLiRk9q35EVlM2Y1ke0n7y252hMiMK
EiI7icIIjcn7nRrWxkkY10hk2pTZJXhKxIzUZnZLQsngHAZiyq197nne1cmtAc3H4mb3XC9s4sfQ
cWDJt4HH4r6efB1sU4vT6UCKyqSO0RSsbHDg2ln/HuUrbahoVdyi2xEYMbvYdF+5nYJdUwCEMPyS
hjDiP+iYmzpu+VIhzOE9p5CTG4NRBWos9minezJDiBxgg9Z+ca4jVuJ/SwoqfNsaaeXbcmaWAxGB
LJwSqlv8bDsuziqe+fmNzR4VNAxAunHmEB180tSukfAGxvrtMp1eZFmH+U29xE1ysvy4ulY5wdmY
/vQ4OpspXVyyuyVTnd2IoexzwiEX36Q+RL43KofsMoi2ylYLbVhfDckR4mf2HJKn8OlGIHcsp/3g
sYHLHWNS0Fvmxx54Iz+L31wbc81Rlw5KyzNg73L6HPEGIF+dvLA4DkzOniAEqr8jMj50+GNpy08T
9cN0JeaHKE/0sQCbYfHXhID1mPA3KnEaNo129YPLQl2JykXA4OLyeA6MQ/4wmgkp7pXF0Euf7UUs
7DcBsAx3le315MaItrQfvGVK3aPHbRQiBbdk3jaHYcwLoxGhk5owAA9DQEgFX3lKzJeQyi8ASWYH
ctxAhM4tmhVW+KwLtVB/cUUpyQ9B/vMJPc4YEHeMNHdTph3jB/yMBhyO6Gbs0qndAbKvZh+KlKRb
wnFX4nah8pxuw4Zk7oM0Qt1Aloi+xwCk5m4obLf5oI4cMzLtOSu+HCAZb2BMBmJB4uo3aEdzrOTk
vmHJCH4TbmSiLmw6AjziJHMRdH4Xoi0wO0fDwsOYMtX/6K/H+TSJDFxfQwDIG5psDn0MddzGOhJs
QgLtMKVJjO9FFzDByx9UKcsXtkz3D1hjfhlHsdZhgoel7hAgIVqjdDDdpYS5LKdloGTY4ifBuhRS
Cn4QEW0vfPJhOJ1I4hhWpyDN+T1z48x/QD1VCWQuVFz66qWOv9xCK7TmHW7BAD85ESqw/+yVu9VW
dEm82wFgwBZdVfmtG9905wZAE2yDwM2KSwTPygLITCzKkyf4U9kmQpXJMBitPccnyAj7CsA1x1Y4
tsHT0vSkbCDTT0mwHvC18TaQiJxyhb66jbD+YoS33VMAn0w8TkkfcXujJiA0BV9avWvdsszuVnX7
K28JeTJdVsxbMDiZwyp2zk+OrXOQ1XlEPNcPXhbEn33kyNNALAoL0kxOt36YdfKcEcoJk42aH5o9
liPSVdKQtX39ZhVZSSOW0jWTZYshfu+OJWE7chidHu5aYpo/U+u0wc7Vdr8cWdzm841irsXuHeJy
9RcdccgHkfF+15+lD0jwiK/ANYc1HGh+83Jr7LdZvrI/gVuQJsJaS0fhk5vxnlO5Sh/PGPZ+IEsK
jEGbN6TVbjK0KhtRW2TnxjHl1I0flp0GxIvmPDqs1zkwmIIkLUf2q7rVtZ2XinVZwhZ07qqtS9C6
s10I6ByfCyr55ABHSzzVMejNjVi/ZQabZZ8esffkISOOmhO1iHuDksiU4lYIVZ6InSSrghZp0SfA
PQgFMkr7z2wOMDOEnLSnEZUrvy/ysweANH70DXssxTsT+5qSJ2rJA2S9NF/ZX5BcESWeBfty9CB1
KY7cV+PMiO4GabMvnXy3hdTYW/NeOK52H5J5XLhtcPIjBkI//dInzowTcUn1dRRcz6HTmPCQSJvJ
FAvZakHpW0jybtF8tE/0Ey0mXnxEv6rUrr6QMWDIKpjS4Zb3vgzQ5YrmBWEGwd/oOehfWis3EUDC
eUj2Q+159xl7wgV+JobRtNXLd837HtNdDXCNGct7Nq5NFn2AUGDaRlATcL4SVRCc8NywAwckA3NP
0/4huXJDJzu6nDrVuaMLG/ctpOVqOLA8SZ0936uN2T0xit1SMbjLXjPfCbtdW7Np8Y+oOnrOR5GC
pLSfnDyjy9OtZ1nHvnbn9ug5HZ+Ck7JL4FGM0Ydk1ixeB+mZgmbLQonQCGZOO5GmUfA7wXeJSIEi
tQOhmQacV8HBRmNlpo5XjMlq8YRwcZ7vsgZ7Fc8yGNt6GBsuU5ISrixDBwaiA6fbEUCC98WSw0EI
S1/dH3UFcv6MZBKFVZpDVNh6ODVeViNYwv1saWwS1dhdM4sCl2zHmd2ONTk9s+G4p2rsCwexHyEH
MU4h9Az9jbG4MHaYYDg6yVur4huf/Ftg9Z2K75mqwwAy+HTMPlBymV7HrCczhbIhAU8Xk0r5oXJR
XMMYjgGJzDhnMGwjBe9duWVYynEeWVp9SwQlEPE0Gt5dx7ycEUOVDI9L3JFwwuRB3ZC8Qfpik0fx
xc4tFb5pMQynggyQfOOrEWkESWAzajLG8qs2wLSLFNURZqdjbtm+JsET8CMIvkzp1V1pC4Kqarxp
vwspl/0OAaWRW7HaFE5+mUwwjbyQLtxCumrQVbny1CQzFNfBI22AAqhS6kD9Mpj7hlSkfUGDHuxj
QBzubafCVu9bgkzkZhzAERzyzKHiGslTy84TWLRfHU8o7LAjAtokF/Bfu5Afd0r8AKw3xBYSVU4s
n9LlrEcDkDDNKNh5kyXB6mCy2vjYs7lhpRtorui7Bj1J4PJtdM14yvOu+9NlU++haCLveU35BufA
vd0OXdrc4p3Vajz5pPF1N7lwChsdD9fph60b3AelgTmEJEuXfDXGmdhsajyLW4TuABxb2pgvHTT5
iOJg1vOIMBO8y2ckivoITqwUbxIxeP4EvyNq7yZAWAvnPrWFmWAu+mtQahphs3NYPTNbXCAtoFfD
M7zRDNqyZ78MUB8E5GorFvcJFXFG7Y5PKY87/w7PBDlAbABWRstCuNC8rZ2OLUOej93qWylzMu3S
nIGiHXr+45ySO3AKEsWZtfELZuck2fVE3aDS5fhnM17MrGajvSxURRvFUymj7OAkhFzCZxnADT/l
pbDDFcBiddNTiEQfmYX2mrLf5ERYzvGBBqOQerfMdfjHs4o82WnbWrrXhuS2fFegSL7DcjY9p1aU
mQ1+VwY9E1282naQi68VA8mnsqVQZjfZmRtXuag0PYz7T7EVp3QzhpD2A6GZ2TlAND0fG0i18tOi
W8/IaEH9k21HK4vB+y1pAZeyG7vlc5EGIe6Wl7sApCsc06CehUP23adDueZfhcbXdy7jLe5DBqBo
2JWXFxHrUiSlc78powY9iwhSeGwyYUR8NwTISy4KihwbwTJCH7njrvPkgYxuS5FmQTx5fccBGElE
nbHH/hEjPWCtbcuxJMkXD2LIMoCpoIHu6N/qwdk4LBwht6NjS4sf5aJC47TkXEaHT9YWALWc6EYk
idQBiXVr6cmZr0MVe81fhoET05vIFj7m9dpJ7WMF/giVXoGhHYM85OdF9Xvk93n8VdsqdPZySqb4
4oBaGUi2tKckWj4mrqu/CWq4iTKqE8Uj4S74EXYNCpGJYrcr7LssDVfvFM3vW1vi03ti7+jKj8bt
LSAejhzt9LYWS+vtpwmcyx65cD78SnoIGbFUTWBjtCOXr3fH3tYr0TLWERxbKh03uVfEo9somtKs
xWxXzGN7h5tzzPecg0V1DyBKoiUEcRffph7SjYfWpsH+jqYO7tPe7uQUsTxG1pnglWdJ4/94lBPO
Kv2Nig+Xmw2Px8AU6yYUMJc/Zqx5SODLrhEpe7eaXZExrPaanYNpO9xT5MO+4W8EN/wVTsPixy8S
ewNLRVYsaXCsWS2P351UdoszN2msg6lb3z4q3VMzL2ABE0hEARkbuw5FWEj4lYqMwDRdUmJtHYsM
FfbcSVDfogIPY8LV0kWycEHVMsbnzm49AbdL+2b+rokNDo6j9FmRQuTFmfyZZ9TNCC+dJN6Nsm5m
xJUmLG+nXDs1uekJHfQYwQD5to0Hx8YwiuoRPnAJRPcwP7gd8OzZrLLCREDdrZoR+2mXgrIMxgao
C2Bm1TjHJVva6Q4GbSCZuEHIQfAjpvB1YuRR7LsynIPjgMemOzRos7NpW3p9SeI9pBvxTHYQyZoM
p5z2LNymI1c4lXnBmYelxwVgUkcjg2dQk1ZAcvhEb4aZYnFSQIKIgdDkh9Q30HDhMRygCuoqP5VA
HmSNAYPDkPS0MbB5a4kOysRmZjfefOZ93/svvkYoS95S6xNLZAJSL7d1ZhK3w0pOR8v+mElY2OyC
DGsJ/5JtxXc1zHm1xW3Xmc0UR0J+5ipps+TCexO42KJzdPk1XgKQ+RviQjilGQkLMvxi0UZQy3wQ
cRuVaR8KZivJa2AdNgF4gleEt4COueGXabm4PyZmH+4t+4pc/PoVynqkuJMFvhixtFSESeRMQ6EW
k2buC2TzYBsDeXKbeHCRGM6sFG5Kn0nryUiVrm5H4XKqExVC5hXmGTR4PTP/rYeU409BHTf+Rd/A
2I8II0cNpKFoKCkSQkvHlWeM9dQTgkFXJQ0PvbS17/v4v9mrXwPQ4/JBuRB0Bpi6AJ1wgtbJ8DRQ
funwhml2Byhui+szBb9TYfct0rsAYpDJ7oAT1kYdaiBrWu/x/ToliMVKBEJtwebjk57JPjCo11W2
jIe8yoLiM6IOGC+KJ68/mqolm6KMw9SwRq+68DROdm+OjbBJ4LM6Ca6IsQVGV2PPM+lKK2X0zLi/
H5EBJ+g42650wIMZpUhUj6F97cvBn84FvRVqUD6kcleiV2ORjFqBgVlWpE8oZTVzfm/MSTbStA3b
GR9Es6sqav6dZcKe0oj5Bd1aUpFOh3La2XTu3CcnBjbefArY/IkdKy3x4vAAhSdBqPI3pzxDxjLz
5W3t9oTYOu3yrgvhDHtR5pXBFt7h3pKYRZgpeREqAtwGzEWbKRnPRERFv13tEqfceJHqfpGHeN4X
rY3d8JWggNv6yFi8E+HK2jyiniP2Zphc6Ap11pXBgbkeDORcd9a2JlqNdZ87WiPLPE6kbtfg6TMY
TRYlv3Nl6gvakAygXr7QRdlU7RREhTdh8ogdzGwKJCmGcZ2nl65r6/ACdGGscTMX6NhiQuydPasp
SrUgjoksCbKUByuw6gz1Zj15C4ci5EakvCr5sPo6XU4lyMaOZ9uuogunADKpflT9T8LW8UUUYmLl
i+MMpbxdUw9XEvkHsynqBIbiNGwblava20zY5YBKzD7vgAXylHil0A//2EACvIfZpRDZU934CFBo
UJIb0mWC8R6peJaeu9DrxSWYitnbkwyRvHajVAr1Lz3gFX65fssU4sovv4qZylUeOK1d5LEXODS5
bf2JlVf89jjKK74Nu3sdrGXGUkXmX7k1KL2+gcVg8SeHlxVCE635m6Mv9BOW5NI5LyS3/RSx39Sg
nCCMo+drlpTEwNg4rPkyc+mgb/72IxowaKRhuDySm5Xc1xCf5mNUlp7esuFdw2tqEdT7gDRnQmba
oDqhMk7kzm7qUDMDReT42Dvsmg59SyzV/dIz2X9mW0UKB59PUnPcEo+0YWHgHWmRoOUlXf4GQsH9
59VpdkJSDeYe41b6IvUQ65vMd0FfkLMDF91Xlrib4xHnL9Gi5dMo5FgfSn+2FQlLoSRKD9St3kg/
7Z51NeUMpzmMDhni5uqo0jq+V5LV9ml0mXYRu1OE2FJHoiL3Vqd94FEyicTGDRhA3ydVaXxQ44PE
3ND1ioFMnFlb306xIJABIIMzM5bpHFg2Tu/BBJI2oYox95ABre/g8hK3Y/kBjlMb8RAhtVhjiKEI
fetYtRGpGDlKgZzps2yJ6mlT9tAEi1oPtZqAEsK1ydwNorQYVSZOp/W0xtR20D6v8VcUY2TbBZHl
PaE7Alo/VCZ+1KXI/korE7cVY3IGcf9DuqzQQ7afL8t6IOK9R5RYzj0M9j5jlAaOt7r1wFSgD+s7
seqkpygkAwmcWb5CC/sLrIEAuVm3cNv4eWl+bJsaOCDJAMpGUKfnkSiCdc6E+w8p4CjJ5rKWst8J
v9HzBW173NwiTsMSMWXJJ1Xf7BPi1cQvA14P78Z4CYlXOBvy98rqm++M8Pi/GZRN+2ZNcn6xWiSX
W7aM1Y3mV0p3CVZyxjU2eRsvtd2FbzHn6JM35U2B/ovDV6DBb8VLCVK3OZPGMx7Y+/EpqyggiNBt
PLMNEJ93FDeAYyfgz9E3YysXOQeUsuIovMx1TkKr9GcRYvmrWC6RuDgs2TGEYIsrzyqEOlHqzawp
Q357EqpFjFWVVyekyRUm2JWIP4j2ir3utgckKNmO86QwN6k9yJ0yZ2ZGAtNyY4YxgL+F0P6K1KqP
z3yDLtBmG+3zrhJezqKjCenoJiuPgHT3RWdfejyM6WZwJ3xV3LzV3dymZsSeYGyoRI5d7dwFus7t
srT6bVD58IHPEZxOaKk83wcxdeR26O21Q0zj5o9mGATzJGXI9llZY/e3XQTG+7A3hCEhFsl8dSmc
yh+/cd4xngU+7H/HZualHByppw3LPfFL7On8y6a1Gm71EiHH3PhVFP/YSHhyOHVL555UStL3pga4
w2mKGt45ICNX1XXQyqsOHW2du3UD7bXPsoxYhBNrFx6QBw5kfBDlur60bf9iYigse9aoK0oQEQUB
SdTtJKjBf6HbzarExXGE0G1reolhIk4S59NnHezddqSBTS8V7mmgNm5SEtuLaAmzszWC9XEjyz6r
ISyIc8lbymK/j7zqgqyMjFCAE/VPZi1Mo1MK+2dVy/wDJ1n8HcHBM/tq5u5GzRHSmfZjgLM9le19
1FAlbuNkhJpe9238CVob+xHYJp/VXB1phkExSzxEjx5gH3SNw84LXLKwCKoqym0ucfkTcB+soYTS
kk+If1g4+ilBzBPx3OqhtH33L8CAEdC5bN2vIkFPcsJuQUfs1oh9CPuag71PnFF172Ibybm/U5Hf
2QKj3p1JW2+loMI/wESlcJfvCk8tZ6jrE4jCcgKZKMqwcXfpZON3aUzeSap5PYDGRF/Yn/RYT4DN
oGnYRztEIchPVRJe1IMi2SXYisUGd4caHk1Ly7NRLVbVm7rzslM10CVcZp1oAOEtE4DNQgPk7RNr
yIIDZ/d8pqWQiIGJcvWtOyOxYQQnEdH07DGYuuM7Y9FE3JcNe4R/2Grwae+HoAE2ehgRU6fxleUf
IdJHFg1u1++zAE8p/Yczehmfcx4/W5PwUmBMYTS0t9Xgua8c4kGw95Ik67ZzUMSfHY6J7u8y46+W
e2a5vb31Dd5tArulW37ppPAvQ499AHsJUoKSECg0xrt8loO+IsSbu8Ng5hpBIZIYa9p5VGIRT7tj
4YLUEaO7J3a8OCI8WLl6k8+FE8JoCJz23YfzWh9x4Tb13Ywz1MI2GcF73oLgqpIHkr9Sh8n3wtAG
1c2MeJjFKVQH/OUk4kAd84ttbsnFXAwHY3paOKDReREbGONBRmR0Rj/S00zKYFyDBvyQQwPLW7Fd
PDG9JkvYSty+XdkekBXZ5d5GkfjkxZjMdkFJfhDjFKt4zUgIcK5R41O8MpBAbspkv5WvTOWG35AX
mFpZeSORgJPPtYz3xxdsAwmu3fLUrMd/UOvy6DfeGJwam9EyWy0QNieWO078l3gvxJDgCqV/qJsE
oXeAwTc5kaAzuyzOZSuqi5cM/fCXC95Jr0Ah+LwyDHsrRKeWz85arz+hhIijZyhT60ZxXiRwgmLm
sT6sjvHkYBZQX9xxsXJO0osRXVLFDu/BnMzpMY4x/W90N2EqoyNHsk4vLxisJDbNi0/JCJnGL1S5
zRQ177ZCoWQ/eTT17BZKotSz+0RhUOUGACGVL5CdKYqgPgJvUMpTgIma+YGqxyEXQEGFugJ39H47
AB3zLWMM1b2MtiD0jZm4RkAUWMG5zIEkPZqU0vejwTHhn9yY4RASqspgPU+WcTPHnjW8J4mn6pva
IKjdMlltBPFWug3v3XrqxJ5BpeBuIJ6y/ufYrAQPyNc8GKdJlTACdeF4PqNvH4vzmBhGZsxjQqRP
MdJO+egiQP0c8IO515bU4v5gRxQYMBQc7D5zztd1GEluX2kR7WT0FnNfQoJ22yI6+WFCgu+blAB5
ixhwsoHFE2WALNWKmuSlKdX8RV0xj486JMCZiCJje0cUcA6WIauRqtygNa+aaxxXXXYhrSHI7pqa
5c8uBGDIyhqvR8VwB2i3i2ETGyAAfseFrsoAXMFhQo/V6JCoANxq3W2N8qVvH6fSi7KXIR9T9P18
LRxac8YynmsmjKyH1LeDtn2h0zBEj8Z2XLKBspaeIAoto95/bzCoTEAsBjzr/Bflhu+9CufubxbS
Rp8wQg3eaVSenb5z5dnWAxNzEz3JONPdiTKGZEEzBS6ecdfmSim9TlYPE9rsZL/ufOyT8PC87f0U
5RY9Netsdk2CDJJIYjePSo/ilDKnI2YW0oXVIjqSB2bThgrbIcxI3TQxhpu976Vd+QOQAK7FlATp
h5YmPk8SGwsDJYdcLEQj46vjM+lANKfNdLbHDE+YjI3/E5G33m1bBtOkD+UWl2gQjs4do3CiSPKM
Z3W33mD+OnX130MHtBADbzhRLABrsDTIhIBvVp3dnpZRDCutSmOoEiFyT1Y2c94AFVCgSNtKLTdR
gJWJmdcEM1KPSmgAgYY8no65ULzNewQqbaGmP1aVFo9zEiYJxqnEQ7GJFBtyM0y896nhfsQS2cav
IoH5wnTeWFcLkwNOpY4Xaosgj2oe0Zoc1wje9A29df8vNQ1qJAsJPhvlJvX4IxAyGKhbKchyCsC/
GK+xIHuoiSN2yHj9dl40YIVE/o00uTKLes/9PKt3Grn9B7p+lnupPxlyZvEZfqKpcQgMIkvl7HvE
1+1HBuNv/bLueDqnnO9aHtIrTEMGm0Veq+EdrGjxtSxOtyLVTGRtk2BwH0EFmSfjRP0nmZXVP6eT
+XdE3uyN45gBiGODMH8zcZljc0Na9MVwFOVVO+u22bdwGKx9WBbZRzhUIPBs9M+fKT61ZwttfIK8
GfnJzmBZvCsTArM2YVujvwLi1v50OdUKe3Ynf8RK676FwnX+5Wn6f1rTMATbRZUt6uzB1wLypZ0T
DYj6mO1dXNk733Y4Fyekp/mOLXJ5USgzIR8Rc6w3KBhhKhtwpRWHnsa/OEtNehH2SBYZWcS5RioK
i6NS+ZiEHJlx3i7ZjI1CJ4jXNqoTdAR0e1aBo0/W/1rZdP6WNM32lzqrTveOqYKUAqaC2plVTnDp
ER0KnFSSTbiqG35XTbhNSlsRhMWN7xY9xiLOq4GwKISrSqBRQa+YReORw6D8NaOW35bhvF2B4KV1
MzS+/glY8YVo+MqK5NeQgfw+tiBf7YdF6rvetdUzd07sn0jiI75hRjcLDKPic9oMnKt0b1YatOeW
ESh4vzEunlvdEUrpcF+T6FuztN3brFz+yW6wXgyK4NOiG+cepvJK1wHL1LEzyxMEJ1ztWxNmTnlM
oxgT2pwU6tIWS/haQcEYtgMcB9SNdY1tJHUoUlCBYO8N2Qg+WIhm9NmUynkaxz551JHNXRhLArSA
DsTTnd2NFWAOpOTuJgFOdsHUt3yLkep8m7hkXW/8iS6cDauNo1aO0/RmxAwnk2aUvSc76xZ1tlsx
E07C8uwhdhq3Q+v1j6zV9EsWz/U1q4jH2qCZYXDmdUH3WEB9ZEwTB9M/O8/QjrAJ849u3hf1oRfk
kx8siwT6LbpzAiyVnpY/2Kf0s2rHGBGJWL3B/WhX5YG6iURz3vt63AqLcmpfeelitiZV4K0Q04kN
M778IctF8o3tKWBGZGov3eFhzJ5CGtuAqjEqvwbXCn7CrB+zHU8CGVkNLdlTCO2HH8PGx7NniaAv
4WpT2C5xaTFpW5r8tQ1ndCqlZbzbuLEr5xBSOelN0GUcoHHLIInYIM7VTQic7KOdpgDzsc/3T9UQ
8WhwoSEQ4myAzT40qf1AFiLnFEAu+ytmT8RDVQ/y2M198eENTvEBuKX67HsXYaUtZnnLwiF7iSof
FnRfMa4/j2VWHosJ2t9uYq/9iQyHDikKNFJ+syCConbIKHsDp4a86aA2T05QHliOd9hbx7OsaJ9V
hOAbvNPMnqvlZQTP1DSUAwTbILKyAwHNmN6RPMl8CX7Icm8NGDOv/SjpNp9d3yJ0GQOIwg6k3ccZ
t9C0t3Bi/SmSZLw3CpMe5bXjUbSNpVxWIRZTMJByxaslUHptsI4KNJFxHJod054u2wtEQAg5O+bA
m24IV/w62xamOXVgvyneXxbqfpWDHjc0u5u4jYd+y3BobNiLowTYI5yA90yucf7uEfwlNktuiDXP
206BlRsTkiF0F9GCxWDD5KHkqLxTwRJfEMY00w7+fRZ/Zl3i/kuROvkbNFwd4/Wix4RRJvVXCqrh
IlKzwv+NDZ2YriNWBKvM1TvcX3u+Z1jbQv9AsXVNpskpz3Y2QTIB2lGCKnI0ZM+MxqU+VW22Ci9h
UMB90q2I9xbo5fECqpJlomxReDKssL27UZfW74AY++itPzq81thgnSPR9MefSxv1+7AK2N3RWyWv
eQuTMMwa/ZxPZfAdtp3hFuUMxKcKC2Q/C0dCVWIUeisHCWaTBg1UjwKaVhxJPYQbxz2pzaZ1nHIi
+gCAHPJQbIRwdHRxJLG4xiGk4yg5eU0NaUQZqvd9An/M41D3zD+XBKN4b9MK9WyxO2s1JTTdGSun
/QFgnR3u5HMTbVPm1exzLTDowEjHoGLgIbxow43GagTYF9uHIVXhE1I1rm5sa/GVnTBrLCFGejth
m+q9IBw3g65fR28I9bF1RrFxj03P4pIvBz+5TS7hmpk5qdVfXdG7OU352RZllVwoIOQ9379GFd5k
yTcW5Pq1VCXj5yaScXkTQ9hgMG8JJgQpq6Tu0I6qfo5IyKF8zmPvKnE5gd+ZfPMZxz23NDsO2e4S
24mD/eiTY78RTtmg62FivTNsutRmzHBIItTv2nuXxhdvvmfpb9508jB8P6r/Tbh+yJNFYoFQVQ7Z
lwpxULsDneShEgkcKJx5/WNI3BCjxqyuzgjYm5H5U0Ds2Fp0MuwIJue9ADLPPoRd8eplJoYGXKWq
zkWcrOP/LkcvOGASJq+A/Su3kU5Q27ruxFNKwEx1NwHc/onhFBF2s+hUb5M+j9865KQTL27V36m6
nCyWGLysGycfcK8UbtuTcBBGvzzgjHMgDVcM1zPxzMlYPsdL1VY7r+/mPzbWi0cWDr23ZbyuQX3D
w7qLln59Ysisew+C2ZxJqpViu3ShWHlUEfAMOx7zGDDJtHzYSJ2vuAExVogBkAYfn2DsFnhjg06f
sGkDVTSB8ciHQbc/TzbsLsFilaIlt7x6V4SWe7UpwMhqSUt1If0bqxJfp1Pv3NZldThPLsVYT8Ck
2FqmddhhU51gBbKX0Ozb3PLbPSJtPn2OoeCtkCkz2wRxD3MP3bgnnn9+taa09bvvKNq3chqZY/QI
nh/ncrVKUdyqXQVeP1sHPdhiNSUtvqFC0pYNmAZOLa4bAlvScXwl1LB6pvEev6cky7EVdcTkWIwa
mm3FzLLcJESKi/84O7PluJHsDL9KR18bYyCBxOLwTIRr5SJSFCkKJd0g2BKFfd/x9P7QM+NggRVV
VkfYHW5TrWQmMk/mOedf1v6UanvRYHbIe3Um71Z6Fn8Bsl59qVHei7gcZyZDqIx0rB3EvNFjiDD0
0rvQ+klQsa0N3JPI3vZJ078EqGK5U0H/dWXqVHG32MWF5lVpQyzb+7xZP9Z2S+oFOjwC+9Un4Rfd
gL2AFCfG9DdBrWSP4AoDsDoQ5OFpednwNSh4a62DjErlBq1G7ZrIRUJfA0JJNgpwgf4KKoF/D5mL
rpZO5QNVxpBrB2eyVEZruIamAwc/9LkDaHUjku7n/R9pQsdnBzOq3mpYB9AlLAHbUO6sKmVDF78L
Hqkv+zy3ilzZDDAh1ftmiLRh42QJOLPRpk173eAw+hk+b32FYKBKe3AC7ki7lhYrLWwRtduonTyk
F9gS+gYlHv1rqzToRlY4UDbXgQ2ZfTdvF8nycoq2dLPR3CABRa0S3GCFJ5dimeVOgfZMAoUd+IiW
IK7jQ17yvEpsA20I28DcAJASvq90VmsVCUQn7/e21pftmscnVwc05fLRwqvM35WaOXyrw2FWfKkE
hGFargYIBuAe2HY1bf5CrdVAtkBAQ1kpwI2fIwRtUInR8NBblRngy40Rx2jxqGoIOKRCURuZujDX
XpoCkek1IVx8nNAbAiYje7yjOjBbGLE2xkgz35llZesg7qdrbYjCepelZuLa4xjIVYHKFgAM3gvJ
VVMXDi7SMPm8PV5dpCFUD5EqrUhtfkZtBAdSNKC5rlPFqlEr5ClD7dHoDe/Kp1QCtX3A/xq9oeRu
GjtD4Xrxu+yzaWF/soE24Tn3EfH5Wxv0Ab2ivLS1TZl5Pekrfr5/UBhAa6Qd6oKiEr08/RPaMEW1
gW8ZPYRxpffAGvjhBsLyxLmASoLnts0jZ6NLJThMRgrq2w91/yHpMr3Z4u5k7DtLxVNpkHF7x3tv
CPeClDJcGVxEKqe/RU2nVmLtOwJP0YvWovWyrgolqz6j025/StWWzmI/iUrdyxZkKLjliuSOHkKI
fjcKVNR4RBm9QDvNXiGXa/k6UT04G1hPatNWMcxAgdEFu4OwHirUVMhTUNrjcRfgetltuDArXjIo
ex262Eaor2ob88UwJ7uCG6NrADH9YHanNtvuymulARASC7tsZ/PifdUpQPqbCBw5D0xoLQ/Qhbhw
ZU7bDhJW82pToqkoSQgLMSVYcd6+U2HdI0sh0y8ghmjdFXVjbCmogAihokcil6C08Jl6W/GhpCgH
xyqpsv5ziqChtQKQQ7cFbA6uysCYBWXJyIpmuX6sR/1Uhle1KlOLXZyOiN5Tbm1/TCCrom1dAbHY
aOA1DjHR/UdGOHoakaAN15k0p61Nyok+fu7LL3obZbdqjZPJxsh1uui6zL+llg6MBg2p4gFhs+Dj
pNsGRIM2GX9SpR1eVegsX3lOFjc29dZoUyDxh2qV0aTbBLXRLwEf+JEmFUihuKW0HwY5wvWlkxlg
ytO50uYUbT3QxEmxnYLME99zwtA04q3b9QWS71g7tz94fFFD5VAWUfIJ0ExgglG1805QiiA8b7Rg
bAkiqpCd8+TARct2TdCZ1kpoYx9Dt6lUy+tWqU0ful1P2jA2H8JY5PSXAVrV3/ABYJmsmB4zBe46
VPVrH53+ltZNPpYgjygr02fPJkHFa60pKR3gkP0522g0erhvsAsc6HWPKiel1HwnNrj1wMJezzId
Oq7vJfIhTezow4MANgOXQhLBygdPWILmDdoCJv5rkZm0/hdhampqr1u+OQzQMpII/6ORhYzlU4Qp
NCL5fWG1t1jXOcbOaMdI7k0MDbPvcFqFhV6EKOoeDcYiN7cIOyCSeKM7KLPy/ve1FtH5INFMWLwU
PYfmLrBbq86ubAfPJfMWvj4NiG0Y2CELMugFijvbOoYdYWyRIhyQUQnwrVup1PfVOXsgw4fTN/BU
c5TpIUGnP90D+aZ1h4QnQTI1Gi58bqjauonwD1TWg5bluE4AdsJwFaLVrAXWI9Qe4T4+IZiDM/A6
CKCsI7kgCD+wfwI3clAYW0UVuFReFmGmwaE1pU5+zltvY2BZei+B1uN3XwEVSWri0wr+tfKtouD2
0zSM6gu13KpeR0gN8KBKMWpZN6EnXZraOPi0udDA4ElMzzdhDoFmo/p2oq+7zqx+zpBhPAB6I5pl
TyoJDx8oO17nsY7kKALkBunYMP60TYjWGGGnAx0hYP28fKA0xFt4WOoVkEIhKUEU1V3RKnJcofbt
/GEl/bhD6Z3qPJYaDcijtqGKZhk6qLi+bcKvAxD9bz5GeeF2yPSMuhPJGo5j9MXkFb8HvXebpGG6
gjDFKx+BYB5lxVAi4e5PsjX4p2LfGWmB8Dd5nQUIaGpgHA4mr9U1CqBetUXxCIP4XOIqEnaZc6Cy
DnwFKmxq3pi08IFU1jEASKdJlUfVNKjPSD0qfwYUYcd1OknZ3tpRJZ5484Hc8h0exqtJxTl02xtg
XlZSIqxkqKoeXeN9Ap+kyGiorCE/gj4KhY2Hu24oVnnTzFtkE0GbUfZqP0whClIa4F3Piyx/jYFZ
hOSHNtnPJhktzVRwFALvvE5ABAP7iZdIGeOm3o/gwwbaWLzhBEWfooAATnjA/4wkGIA3agQZxiFt
UNnmVV1lzU3k1b65CTvRd2tbehQjkF/hT6OrI1dRlnt/gCSqXQdUKI9USBavUiv1HwiEdWwTc2Rn
F6JBLH5At3YVNoiXbqC2Ga6jUv3dZVSpPwEYo77E3OKrFoz9JySWhj9kphd3wsTQdhfSw/G2WNUY
zrbGhI0bU5+ljfSKvvXGEBCP17LkA+PPYFbJGlcNqmpouTrqCqUtNAvszhtplkbRjyzJ8GbN6ky5
R9QpQfvNUqubLM7QV7ZMu9ynIQaO1w6U+1u1qeKDFRCQ8QhFSHCD3gEYRNDN4Je0xjSslTeFqQvG
Q4PnhxjXH0EYj997FIzJr0Gb1Cs5+mG4ojBM7kM6jOgsy8HNX1MTfTYD0X8VU5M/eJIPRX0xoxCR
KejWYyGmI5c79upLlMqMNn0bPsbaXGENU33sEFm32W8GnnPQ7waqNmR7kAh4vEIIsPw+elFzRFu1
OOzgLCgIOcB7mkLXGTXL3ARgCZ1dQYO6WPEgoFOAqLKEpKdxWSNw3gcIRWCwBfMX+hzObVb/neRv
xCa5HJpbviO0oUjzwjnrohq3aglFiFkWQtqzpoL1VTrGTEueUtRoyL0y4HD4UXwkxRrI2JVQtldU
Jqty3ZqafEDGZ3iBv1i9RGQs3+nl+i0J3zQcErjFj/Q/mwOy3dXTgEY5KkOBhryOppvMGBFIFuI/
YL6BvuSlvy3RJy2uStUKENaonA4PrragEXQTguvHnsqERyC2v//2n//47+/Df/mv+UOejLTZf8va
9CEPs6b+++/G77/RVZj/v9c//v67pUtVNaThgKq0KHiCQeXn318ew8znD2v/EahhUFc1jeZCT5u7
Din8wgu6h/ODWMeDSGnDorAsxyQi6HhVLQbhsYTpoKgKLNg0BS5m2t0rvl2vdQ/96MCrY0SgvHR3
flBNPTUq1UoLmS2UYcz5t3oztUGQxKJVmbtStxLczXUFKFbY3ka9Zn5Q9Wz6AvfLuYIZK28GH/BD
OObR1/O/xImZSzxgTdVWLdUxDf34d2iGVMUBp63cqoaYZatQAYbeTr4igjzc68AsQS4a3sfzg9rv
Jy4tjf+xTFN3pJwX5s3ENQPPRYH9itvlpO/9iF4ZdZfxGlzKMw+r6VomubLK0rFbnx/YfDcwA1oW
oQlQ8zzv44GdHCNtrc57l8XtUTnU/Wuc/5TtUKgvaWHX1+eHez9Pk7tJk44Jjk13LHk8HII/2Idk
Q+ciptsDUolI80abbNICEerrSfSpbkT6CU61fWGimvZ+ppZgcCE5Noahzz9/s8RqNGnJgEK1W3hO
d9NOPJssBTOLqEy0Z9VT411Bj0DQcaJCHCn2uKmDXlwNCrji84swT/LNAeZsmTxWqR2gNaWCm1j8
JgGCTmneN4PrDaN4bQheV5JkyK3LUl6YtXh/okwLrDftdtXWNM708azpUCN9LuvRdTq41rxZJlQi
8s6vweJOFmidpEgMGgN2FjqQIovpD6RkNDT/u4GPD0g9eK406JcUjLHQ0QuT4khYDLqCEkeffkNs
AAu7CDzZfAmNDWWM1pPPv75eBDyef1JaOC0s5oBkdcnFKweXNSW5GguNtnDtjcXe8PTq2/nB3h8I
S1WlA0rFIAhJsfw4HZCTxrE0in2h9xho2DtsJ95r7aazUMbeloKe/f78mPMhO94QFlmLJjTBHKlD
LQ6h9CEgmXqruTAyphl9ALcLUxx0EZGzvg2qAF5NiX5UEwsUcZskHi5E+xOTJhe1tD9XWGdvHu8S
NCocs7Yj4dLGQMeMDtuHNB3VVV+o5s8wzLvH8xN+H2PhSdmWobH7bdsQiwkLDz5pIE3hKo3tATyL
UxTLTAALWuXsFL/wN3aga5vzg56cpKPaUhpSmJAhjydpBrWtoAgrMBGtqr2XYeyVtmlzLwE7b6lO
FBfO3vtjbgldaFyi/EOo7y4SXD+SCfiRS5oeH+qpbqga+q32aRw6qV2IKae2kCHo8MzblpAyB943
0Q2SoY7GYa27VlZpwVXROg3Qx86pEEt0ePpv86bracICJN9qSWo9pNgKBBdm/O6zwl7iiKJQadoU
tpf7WOhGQVVUN13YvfSBjGpS9qNhznJYOQ6YLVCle45ccXf+w767VBgWzpum4ow2Px0Wl0oKP7aX
sjTcbIJEb+LuMPO7HbKSSJEuWgbdrVWLcY+4YH11fuh3e8qZR9WETl+Xl5m+uLc50YoS6JN0iyyM
vuESF904o2d9MgrI9D3upru/MJ6hUXgGz2Wb9uLg2ONgo+PtSBd+PyAB2xrQOEL2JrzHHibYV2Uy
XZjh+2+qqTxKQKoZBAhT1483VtQEhQYHxXQHXCqe0QCLPiKBae4UrSo3uI12z9DxTOWXd5ImiA4S
SWlHwCWf1/3Ndo7TqU8qNKBc3GCfceKDmA6ofEM2KcZ12eivKSldfCFAvDuwhGCDpyOPMF5ijrbY
R9jPgOrBGtW1EWF7KRqTexAroeeus6zn89/x/Zadh7KYnanyujYWsciOaeDhKam4Htyv2wI1nr0+
BMah0p3oqTcMXNSbjmoadY/xQqQ4ObRlSCw+LIOHweKCy7uiJYcL/IOOjd/4mIS18ejI1J9eEshk
5drXFbkDkg0LI8Nyvrww/IkTo8MhVS1JsCJYLPbTiG2JLQBbHgwg1j9tJMRvACiUn2Y1PgisQOov
fNWTAxo6AcIG1mapiwGNwaHwXYjgMGC2CVlPBM/9UDRf6wKlLRSp5YUDc2IX6dxojCRUMhhnPlBv
tm7SVHo6+SD6RlQFMWv1eEysaYnLApFaQtCF9Tw1nHSQdScXJCCYi02L7ESNM6DluTVObFtZqpJG
tPDUK1EB6P31tUTRnOjjcDq5QxdrmRT2WMcw5A6DppfaVTt0xq5pSO/pZCi0lkzKIdfnT8qJ+TEk
iRFPMalBpjpeTvDOBQ/Y0D8UkmISlLdOecIaBMaKF5Y/zo91YqsYEoK5ZtmqYD0XpzIwKTFbxQhm
BqdVxJr9+GMGIGrfIPy/S4X++heGYx1tB+4PmeYimANfmORI2D5AV0GYhLaScYOXULMDZTEpCJIN
/YXNcnKCBrBjCx0DXAAX3y+O9LZCoiY4JCKPmzVl/LC7qdGtFRtMrKMYP7YYKuv5aZ76glKS7egm
q8ttefwFuwCyTwwa2cVyXFHvyrDKs3VfhGOzA0QnL13JJy4sghuHT3LFO6Rax8MVTlgHqZMGB4zJ
0M8yqc9mu8ppEXmHbVvcFXV3F4Pq+/CrsxScCq5lzr4t3t3MWoqBfa2n4cGuBACMUg/kOq8Gbmpt
vHQM368oYxG7NUMju5PqYooi12JwRGV48LNAYGqB+ZvIhvaOrlt+4cSfHkq3pcpgwpGLoSpavqNe
VEzLlFq+AS0FtbKNzU+OOiOR/sIaEqr/Pdh8db0JnWpf4Jmrwsksor4vV7nVjXhiCDNSrrBmNi8E
6vcbhVWkkaOrPB1pKC9GqxStBWzB1FBLNUbU7GxYA/TAMvpGdn4/4dV0mxEuPv/yJKmAUIHQJO8a
x1mcQa30A41qYngI0bO/0gDHH9Bbz7cq3rbxry8oBQ8yLYvSDuDi+eu+WVDYFsLs8R090O7NnqHo
DJSt6SeuMGoz1n9hXrxktDmyqGjaHY9VYq+TVlAKDiO6+h9MUyh3QDUEHbn6UiZ3YlMCEmZWJrwH
YsoicDpoLxSaNbe+gyHlrNW1QfUbaieSBTwmggur+D5qctvxVkLl0LYBQC02SsS+bAXg7EMlTe3B
7PNn+vjKlam12mf8mdvH8ws5/3VH1YD5cn0z3GJ2o5kHEje24AAqXBlWuqpjMSz63sG32Cw/0ghW
8891X1D9ht2hbc+PfmGyy4xGAbMmUJeODmYXdtQDBDgiXk+gekHn0h1OL2ybU+MRNrnhHUOneDv/
/M0WRaTG7g3uvwO8sP42diLlybexrXLiUb5UdPEvVd9ODmg4hCtbExb/ezxg3og84/oID93oeE8o
B2V3uekX68aekuvJ7Nr78wt66nOaOhHGoPZgyncVVqPVy66RPHgpKAMnasNOvWvHoIQQ2M66XU5L
/+C2D2F3r1GeaW7Oj39qvqYJx4CrkCR1WT3rFMwSIBESwQujv0OziPfTaJVumqn5D1ZDuTo/3qnD
adr0XgypMayziDlJooR6UHvhISmq7jGB+a7RWQwhLgC1Cy8czZODObyg4NHN6enixYZBaBcPthoc
cgXC/8eq6cprbPTG4n5IEOA8P7P3JWRH0HxBzwxBC5WS2GKvIqQ2m2I40SHNC3pcCdL3OIoMoVxZ
ugMLcvDL5JuN/C8qHYjMrBDlgoMrtPjDQCJ24WF84vqSAoE2xN1YaNVcPKuyDDv4Lik4OFpuyo+6
7ww1RFbP2fWgwjyM3HHkuaK0hsLlhXWYj8giQvGQ45JCMsPmXbf4xMhrh5C6mvgAF8JDT8prxmdj
dok269gxMBhoev6pzeZndYjibdaXGW8H+Kv349R2d40o8gthZP7Qy18JNh4Hd34Z0WA4PtV6kVp5
QYv6kKHJO6476OEwszjY+/NzP3GaJFV0Wjzk3pQKFuP4yDGjtTglB1DL0N1VVYn2EJfBxdqwGF7b
srY+nR/xRPwgKpJ40BUyNLA9xzMTMde7lOClkT33bsfRDDGwTicEWj0x/QhLR3mssbNDe9W2bs8P
fWKy5K8GwZmzbMt36YIZZIBajfSgd9mhrNVmXCN8Um78RMmgUJkXY/OJrwhYjzK0MxexdGtRTuvU
rk7bzmF1oxQR3RwvNSBHMkfT9pdnZgv+fltDtojIvHjWDgmy8+CW00MRGypQ7rrCUKMK6SIjZZFv
crPWLmzQU8HDhvaoCanTWIDvdfwd20iX2KdP6QHXKSQ8YdPifzkBZQOZfYOhFqp3uo6TVjIacj33
5dYx7NtdpCnj8/nJn4gcCItQdpqzapMH1PFv0kGYnWCQZIegEo5CqXSWJc05Wyuztg6hiuxloMfq
9vyoy81kCmoUNpGTXFeVhro4OTloeItq6eiWnVZc97lR3URhS+ws+u4VHCmqRr8+oK4KemzEKB5C
iwEnfPYShZnSV9PtWzyrmmsELdElod/SfkAJOvzFl/08QzL5uX8y54Fy8YVToOipEgnh6inIwasA
lbZXgc1AvalxNr6wn+aP9DbgzYPR1+P1RwHa0o3FXZRQGYS22aquB78m2lBITetHBW/AALHWLJku
RKFTXw8hQ1qXXDZsxMViehkmViaGEW6QoPq+i6I8TT4YQ6V/sVrH3vgxGP3N+e83/5XLGXLXUvQR
hIR35ZGyCzQk0JvJRZgFRoNJW6MC7HjbgycJ1vlECg/jIv1K2Wbat6HjXwoSy3MyLzEwC8rP88OJ
98XxOUFisCi6ItJcQV0KOgGA/sdU0oxDCdr4o0OC4KEznOTp/LSXMfCfo5KXwmiamymL04kgP0r+
zai5alliXVpk5ForU0jjwvKe+KKGpv+ZhfKeeVfLA05Y24ilqO5k9Ua9hwFRdaCQIV7sw0ion4Fh
AQc/P7eTY85V2Pl4qLa9eLMoDYgaFREwF71Up52VhWjDr3oIzdFN61HhA1SMn+vX86O+g5WwpKwn
iANnriBKfXEw9anrqXz1ugshGR8f1Ug3qoc45BpdiZ7/M9gaIAsfNYRawSIBhUTLpDIvvB5PHFia
43+W+wVRd7mbkAbFz7tsDerCFgSs2jaR2w9oaGEsZdYXosPy0TDPWJ8Tf42EVVOXRf7JGOCyQddw
Y2+cnBsVu/BNMYjbxokrbYviJLWbGm2eDyXmGRfi7okNTIDgxADvQLh3WeAIC9grNKoNtxv1NgWj
PuDp5TR+fn3+s57YTNzdJkU3U/Jtl6/xLIG8hpy4AVhIVs5NmEbBHl09zzj04xR9pT9WOlfnhzy5
rBatY1rXRHprsZEg19ALDz2mBkJw3Nd+MYwkjg2QPESalQ8NatjaphsM75BA6b7wUU8ERHM+r2BX
6C+oSyyHP2AaZJGwukAUzZcC2Fa1H7JUxLswCPsbbNGyEelRp3/EuI1kALS80/z6LW7SZJYaVUdC
4jLhCryh6Fowum6i+lF8O8LdIL3TwsL5mLaQkXCMtodLqc7JiVOrc5B5oGamLsIGAkSlhU+RcAtM
4ON7xRvwVFLtSN3qSQedENjjND+As1xCUSxKBEyVQDuc//anthuNj//7Jeak6E2hQhFhH0xaIdxS
1ZqPIKrSr7gRia2ZyXpN0qdf2N4nbh+iBO8X2qD0l5ddbcRBJqiDjnAFWtYrbuWk29D9FJ9RY8El
bUz88Uc6OKZ34V44NS7XCa9javaWsezxoH7d2BosHjfIq/oFzprw7oJUVZRdmMo43XljZH8TbaQ9
/vr6csmTy4NwBDwwh5W369vXHpJQhu5SYq63SFw5O6/VEN5BuD/cTnKY9ucHPDVRi108Z/QSXdvF
RdvRgQAJUhuujUbYh9jpu7vcyiMb2GlspzslywJI0ZStqgsB8uTAAvU+Bp9L3fNOezPTWIHyaFW5
7kIg1nahh+J+38fVHczvclyhgJ9Xa1x+g+QvfFlAChrAAcpfnOHjcTHq6TTDr3QXuar6fhjb4bFL
IUKusONGcZqm7IDwUdRAwjy/0qeuPmAwcwZJ9AJQejwwii050iIq4BQdSOcGbVu03tTBQOlUnSos
Qs8Pd3J9gZlQp6GXT0P/eDiUZlEfCfiwZhskLq6608M0jqjtZWIqOKsoD26xT67yCxvq5DQJzJSI
6WyTlR+PO4k4yMFpcjsg+SM22jjRfwpDxPCh9VHGuXAdnJqmzdOTfUSKThJ7PFySGeMABN9w1dC4
V9B1vbfsrt2xxDD69Gn6mOvK+PX80p6aIlkshSckTnmWL8bUfKXykDLTgdQP1bOulJO6A5+W7CjE
1emF73h6MOBJDhmjRgHieIKWGnlG0Vlsm1KxXpUgR+Jp6juQosaoNsPu/NTmX32Rbsz5DdAwSg/g
/xanw/eQk9Owz3FRMfVuRdHm6SZHe7OsqoMC6WmvERWxURETZBoPMsX54U98TSIRcj3ccJTB5eKM
gB9q0JfJTbceh8HE4xojWVSOjN6tsmGqrkx0YeKNkYZjcmHkExNnzxossEF2Tr58vMxIoltml9iM
LI1+PcGm2niRCJtVU3g/eWSYSLj4ggoXKgNIrAx5aKgXvvTJyZtzFRMAJNnIYltFsHJx+1EtN0dv
eI9lz6zBP9DbCBwojyu8n+odbdTkwgmaA+3ik9OpAowMQYAEeYmmQqwutpvCttwSiVTA/FKHba4h
kIKWewtH2uz1v7DWM3prDvyGSaPseK1HVKr5zKHltkrvz5qFCF7+UbRRGiAm3XrKTkfBWNk7xoSo
QVtZ4jM86bG4EI9PzZtK9gwUnIGJy4tgEGJUR9QL3ajCTHmCErpC1j2AERd5j2lCsfHCgKe+79sB
xfG0ZZ43SjJ6pqu2KJFt0chWH8MBQXfkgkls7Q4M2UqLfKXcnj9VJ0IICTyNQlCGoGudRUGxEvUw
JAituWUWFJiVdkhj0m3KorXhN+0FHKJxYjsBw0GMiNQd+MjiIOkC8rZpQGjz4wonFoVSrQFXrBsu
rOapSZFgARzTaLcShY9XMyPHiHi3kNxZopxg+ehZ9ykYsITYhoM+Vu6vr+GM3bAJEVSil7vFUBM4
hsj0uvmIzOYNxESrxhzYpPEZ4dp5oV11IsWaSy2QIbjWAFAtFtFC40wl1EvXzHJH5foE1QTxUn3K
0tR6lk6LliNiTo+R6IcLUejk0KDtHUk1BNuaxeE0s4T6QG8a7sCdC5JdV+trIzay6FoAOKpuRNll
SMSh9fdD4d+Tv/BZgbmDi+MftrEEroQOEivIx1uuHkBJDrou+qZ2pbGe2a8X8N7vzyNgKp1bHAgJ
HM3lJ0XIo+6NUBMuCs+o6KDDUvxACs0cd0miyxaHlhBXJ7XEruLp/GZ6H3oEtR9W2HEokFIHOd67
kDTbBmEL6aJ17MPT9fx0g4yVIZ7qXC+uJglp+Of5Id8fF4a0eJSB68QZZlm61PS09HvZgdEt0/aD
D3krXZfksIg3waS68BHfxwAQ2OrcxOBlT3thcZOhTWfrIglNV3R5+F2zRrxn/MRBHuH8pE6toyFs
6VD6BQshFus4iEYzfZtxUGKtsl0cW2gvRVAgYSLrubWJMYi1d+fHPLFrgLtQDMUmnEtsWd+GpWzW
Mq4cl46rXu5qiMaHJCojKLNWV3u3hd3Zr7WllZdKle9fKGTBlFtIh7HcZO8cbxoWcaSnC2bUy3Pp
rAe183ch3c1wZ9e+/pLW9rQZ/zTARu+pNTbp0MaXahAnFvzt77BsTZUCxt3syXTIYMx+9OsmjLZx
gcrexsZrdI2XVOP9ciick3+w7XPhHSv6xTe2e7tpO7SvD1w5U3CrBwY81zJ0Yh2l8y67rVFIQeZ6
TJsvXtS0F8L++2g4j26QWphzjW0JwQ5HMuecCsdBeFL7jGZG4615TpifqwbxrHLIogeeqPlTiMn1
hUB84sRyWnkhUfwnlVq2ttHJN5PEMBV3oBpzi2fWeJPGlvLUgAfan9/Tpz6r4OXLC8FGHnEJTkzi
OpkQgvcPudZXK2TY/Acn8sZNOyVPYnDk5/PDnThC5txQsMlnHJvG1PFOBgejpghXKm6CjXuGDEI7
jNh8YzSFhjzKXD5ai2DRfGswL/RyTwQmUCg0UuhoEAzVxROsbv0RfRcvOFBnH81d3PW+tW+sUP6F
BaX4a5tzFkx5Zf493hQ3Or2I8jKQ4UHDU3XPJTOsJnRv9omNYs0+lAol9vNreuoTcqXQC6O7ikjC
4phUaRc60aCHhwbSYr8LAQhke2esZHAFiwBBxDQ3y0/nxzz1HekN8YCnn0vaMv9Ob2aZxh5GEQZI
YdHoFkK6sIJTxUNNIW+cT2Yrq21tpOaFpT11LKj9Uh1jdenLLwZVJuglorT9A/RpC0l1ouG1CPX0
U11BWTw/wZNj2TO4xABgR539eIIR9TkFVBGoeRxMH1QEJpBmTWtnk7c9pm7nBzu1N3l28fXgfICa
X5yKzNL8xHKC8BCLJn1RNcRQ9k0Sltnm/DinJiUNLmCH1YN9MIe8N1+tDqaq1uPUcZPQwu8lzy1v
rTeNr1/Lcaqtz78+GluDVsHcnqBifjwa3iAy1BTVoRzUq9a2xIIRHb1GhTZeR3rw4/xop9aQZJYG
O1MDEDL//M3cBq+wgoSXhitp79+XIgMCBCiqirfnxzl1LXAR/wm4ImwuH8kzfQu3gMRz6XrI9Apb
wfCORol9h6SLjQJyaGcdSCh8kl98MrzqwvCnngJUR0hbqdqazPN4mqra2RBjSsWNUfJPZ5OVbluI
Mr/N6w5i+uCUO5Y43GNcFtfbFPGF5/PzP3XyYQeALQcNSvVj8RbRfKTVvIgIHrSFd+fBa7uLyVk+
ZBKxKumbdIWqVL9wGk90MIGUA5NUWUlwV0u8ipFpvpp7oeNq/ljFd3leISNsIQS+R28J2Ucv89JZ
prSbhLilX4ZsnfRq44BDW/16fgG0+TQeV00okYEqJn8gHaQMePwJfMquqNnlnpsmCWGoYrmvIM0X
3myM2NyonePvfS1uEI/DiVYBEzyrMozaFnHuflwnFuJ4pcwu8W5OXQPIIXDatLm0vgwifi0kAhmR
B6UqT43NUCdlf13EagjFe/TbKwU3iOvzS3FySI64Yc47gZbg8UqkmtKil2xY7tBMaNkqetnc8ev1
9lZHzIynWZDKL+eH/JODslh9YDt/Qu+Ar5JLHY9ZlGGC8UxruuZU2JobqE497tgZija7PVQ1Pu5g
5DBdUtIKEZ/O/2Aluvo1ngbvk+eoYbOP8yC7dkpvyA4IZfZyc/43PBEg+LVmYhs5PG+AxS0VWkgt
6ugU08cponKFxVXrrEfyaLfphBL1iJLIdCv1xJYPskD/9cL4Jz4KVyMFXMQbODTLJ9aAN7JdK4l/
GIda3lF+xySksnFWi0gdNFOO/4JD/ueRIEf9p0DH9znNCP2gWfzrPz4Wr9lTU72+NncvxX/P/+n/
/dHj//Afd+H3Kq/zn83yTx39R/z9/xp/89K8HP3LFguIZvzUvlbj42uN1Ou/pUPmP/n//eFvr3/+
LZ/H4vXvv3/P26yZ/zY/zLPf//WjWWsEDs2bbz///f/64f1Lyn/39NL+CH/7n+rlj/Dl3X/2+lI3
f/9dyr/RmIcFh0Mbj1tY7r//1r/OP9GNv821DjAuAKbQw59/kuVVE/Aj8TeuTB0SFkzAmblAgatG
dYkfaebfUNDmPiUhIs6ALfj37B/+eUj++WFOC6n889H75jCRY4D/nisg9oyMBnZ/fJj80fIxy0Gx
Lym1XNl7vp++hobTI39ZWUiMIMC/wSYNmSws6VWEePRm/DJNqNxedxH21GvVTJOfVaqNT6gGp9Bw
jCa6am3MjkUwYWRDPorRp9Xj4QBAqbwquCpw8p6t9mB6+fhn++U12/U5m2yJtysuFRrmS+qaFn/l
hlFpbUQWKj885BcfrSLDiBA4xZqF/qr3XrTGRSnCZqLtE7ymcVW9LlCofMFx1PwKuxP1q9BKHm1t
zDArbzAKin2yCz7JB35vp17NL7IK3T8hf/oNdcVVUnVoH7eZ8YBjbLrW8bhbFx5SdBSRomAdt1z3
aMDk3b42ulZfdU5g7Me6aSDNINLao1uAoew1lZbJuPVqPApuYpQww5WNlSGpYiC6vd4PI9aHtRcj
fRajT0Q3UuCHXMQTvl+WPFAiD4dnIdsqu548rNct5ICwTzeTvRFAUt0EdoAKLviP5HmgtVhvRs0J
9Kc08qn0XGVoJcTf4zKPLfTmOh4r6ZesLken23i9hwr4Hudew/vcTTbeFxtQXqUGAqjr2rL72QeD
KlCIQk6jqCt/LdPW05RXDVRS+yBK1ANNhw/mC2eb0bnN0fBMqwq/jDuoCjY6Bv4Uhf59qLRJHqzZ
3kreo2wiTAxyjTU6GY52F6G2UaKu11bhRsU01EccUW1/YISImy9qbdFdEsm6uu7LFsMsfGhy+4M9
1QJRMrNDThpbNNP1cK7Fjh4ZqW5TToNf00O2nZe2lZO2ymXs3EJ8l82HIiFdtzGzzKp25wVNqu66
ocWiI6GksW5bqlV3jQHx+dE0aAavDSxejK8AjsetxKMJaeu26hzXcWL7s42d+b2JMHG7U9EX+2SZ
g909apGSyeseH6P6S6/Y5hfMjKMfgfq/zJ3ZUtzIurZvZd+AVmhO6WQfSKqiJgow4IETBW0bjal5
vvr/kbv/HabwMtvraHe4He42kCUplfnl+71DYZg3NXLjJyI4i+RqEYhZyB3LI7+eXHf0J7zAb53K
TvHTrhSJP3qNx9oj/tAk7A69g1/4KIrxq91Y2KNmoHVzUObC+dpi00RCMeZW8RGPfazXMc6zFr+D
auke8jFbPneGZV3X2MRGx4Xg3dwjURajODElekKoq0KGklJE482azTLthqrCDA5BA1FSYm7usMfU
Hy1r1pUAken8pegHxh4K8iT9Nuuz7UBOysaieaQdNAdj02KZyLUMrcF4qJM5bH0iQ93HNF70dFMD
m+8bPMzUNZEEJbsVjfW0WaJ6XJ5VZ2ww7TUWQtJjMUfVAUsqMj5amcTENbNzp7jIdhUJtaGKG+Ci
ZMsDrYxYJyCTuYildK2ZNxJyLS7U6IC/EZKU275CGFYU6GNTPfT5ynytwAoXv+llPBOPJtYgyswe
tmDASuKF0nXlpmvKmN1Zs+PnKpPmDkQkvgGoR+MrCyX7EhKvPpOx6ZoKxniazkPB2b89RpXJ64+9
l/l9sSvjttIn/eDi4Rl5ZVSnL8KZ1H475mVOYoCrz6QyLphYBbGSJ+UBC2Rs7YkwtSnZhNzhPFoR
8llGBY5+s/55WexI4u3llJ8oh6wvk9Z3quc2dhIFGp5lcH2odIlAF4LmXYWPN+73BMTFG2Oyjdhf
M1+3GMj00TEzqjBYcI++WXrb/YR/l4JHBokrzjbuTLkvBeLRLTkdIF1ywFwcFzuXBOY6rVdP3Alv
Z7mtZZfYeNBi7ubPxEwZ246QwYBDzxIlR6MtI7HXSWHGnRe3kbzzW0V3is4bipDpcwUNMQwxuVNI
kNnidYnfixJKdYCGPc4YonkwcJcVkuekY5/wj0zLhOWDVpD0yJwdnwCzyQfWaxSEfq+rhMcMgUzL
KiVsj3BEYnFuxagbmUkCkCXrwcq8kaB2eA9aNS6mfQ5p6BSgMmqhMjtqWmSknyimgl9rxs11Ngk2
pEIGkzDb3C/MiHTY2sAUMtun2IKnvs62CM9LxfdP3dAz5+du4mh1DNvOZlt4LDtkTFLkCcx6cjjR
WPubOKGEntr0oRjW5Kep7zd9LIzxCKF2jTijzbNmJhBEFZJjXZmurDcp7u9frdiQvdeMBBqeTI7N
xLEV2pM1lnN2D9xNxqrl9LMbYKBf3KOGEKVvx73aeaO0ZttXQ9k1d6lTRv0pRGc+7igDl3lnTW37
kpPp+qBMbjdtgHHot3NH5PdYcpDGCNUmTQEH4pqEc2PSnypiBJYHZRxl4UdY1owe1muZdSVbMxQ3
GFEm1TEydZLs0gnDPF6L2F1I9whlzCPI8djwHaXVu6u65cOnHu9gawetdAbr8yAtGGve3NhLd9Mt
vZZ7vcTs2KtSObZbgWNLYvioaBbDi1KWY0OPO3tvQOOXp1jto/2csJCcRtmr5FHr/MzlCqAhN8+p
XU/67UIOqOFzKo+zLdCtbd+BNWpGoOO2+BTBBK2I7F4q1zca7IXPo+1mO2ecnZuOKyI/0elLh0XF
HKxznpPgeMiRajR7og4xDvYgF6jFTZdpZCCAdVg3aiEykhsw0uxI/qMi+9rS6SmhyfXjF2LGosaX
/RSdrUGZ7y10O1sRmyybzZzEpIebyD86PPdgXD9pSRMTXQZQXT6VokdWpnWEVZCW6yz4OE6LjS1z
VCd3LqFx95hI6NZHJZ3EjDv6kOX6gZXDNTd5bY8d+SMELLyYJRf1sXRk4W7KVA5x0OKmjNE/s582
RpMjzrxKseld6C9gSu93YTsOmM3xRiC+yWuzNg7oR9KvVT7Y1cYZogWCOnNxvh0kNhNPPVGAT6k9
YY+6pDYfNJXl+kyJnMCJh5I32c/G0FoPxG1Y5JRIy+rkltoQ/xqaF9O26mItPPVuaC8fsGmNEJrO
sZpulrp08Y133Vp/KvS4b2/lbBW3XTWJpzQ31XoztcQrXWFbylQpVh/pjTXCoiEGEX0Ct22BxQFh
E+H/Uw/Kh30yDsjWdiZHadjFjbI6roK1Yz+vRgTLEDKafw6Z2+o1mQ2EsuJju8T7zqlm7Gfsiq3A
XkSK83E+dFwiGSE9MRUtzcyNEVkE42DpbiJJk/G1No36J5I+0hsd/94Hp8SK28fnk1DpDgYGYSD2
QBXeaWzBakk93Mazys+HHkDidW4adTBnbvNJxdsIk3Ca0T1tH0somxxH0ewGi40uu8HjKtQ9Iijc
HQEjSnuYSUol6QKdHidktT+EUEefw6otBl+xaueJ6Iges14mjX0PQUBiPBsKfMrnbO63lLOY1+I2
jge1gsIg7c32pcRK/rHCKO1qCLF+3OUEKnxYeFXnrTG3TNFEsHTaXMIe/Wy+GfCuvMNiHYGiorXf
BGxd8obUpNf9tXb0lUVZvU847Hc+STTMF2WMmfWE86ksEWWCyXvrjkjvcZtfIkFaNDFAWwdzueMS
m5MqvXYAUZSZrK2tlWfhGnMUW+y0Esx2Xw+GjUIyWwMmBwOVYKgSSE/CnDP4mMtPz1ZDLoNnCOJT
iXQ1odxobU52xayFjTg5KJKviXXB47sEata81pIqWwMpnbdU6e6zlFm5TaeOKdFhEIlltN7zvhip
OY0BVe7wEC+j6Hfw4eZbe+hZeMjfJmqMScfkj0Pb3Yiumf7K1NQt93KwWPpaBTxl65aaKD3VGvsS
Z9qefMERoBOD+omF/R2UbYXufj4NCmRC8BPpKWnAR0iDX58Gy4ZdHn/rAklnzvKOZie6TwsSlfOc
/K9YwvT1ByrVWyPpyt3Cxv6H1HkaM1AfkIjR96LrBvT++hOwWWLbnLBQVlINz60izW2I8/jLT6f0
f87BPxuIXkrR1mHA9OkEoapZORYXOPhCSnZmjor0IdVWbSBqjLn83k7ckz6N+Ey6Cg7t+M0SwLrW
UrzWWm0bhDPRRXugjxa/Z5W2XtfrO786vDj0s3Gaokt/QdPpUqUMCaoofZxoza1mc4jGkC26+/11
/2oUuMUqGkreG2hmr+9upsXlIHCf92nPLXuOJyaFRli802hbEejX14IfsguNDRcQdJvqxc21JofD
WwrgpNqcnllGkWlwdqjnR2DI6D3O6dtrEqjNkNQABq5o28VoeGmERNCOBWWRy0szW+aEXW81vMdr
uEDVmDI/WKY4Lljgz3DlXt+7oSJ/z615N8KwWFM6ySqpPFLV8CE3qmKTGTh5v4Ourj/y9Y3Es8le
hdaIO1YC0ushQfhweia/zHfson1pEtu4JXJ1ONLitx/UZZRfWfQnWBzM03fYFRcgPwI+1lpazwb6
Gag4xgWGmZnaBLUY3JrgSXbNjEPFy2SN3GDgAVavTnWJwGibbhneaYW9mT30210XgfHfCgvtYmT4
j5Vrz7gsRKRmsVJPFl6XeovbPekXqf6O2eVlX2G9UNqXWK44ECDxZLx4JfQKtU6iEUmKhTbbTudO
bAxpPs+P1iDXTLDJEnehFVsfnZqQyCurEeE5qbLk8+9fzTfTi8/BsqvBzkHaol96M86ENGJ7aRGN
2jlrTULIcRxoDbWUr9aZbawaqXfn9C+eMpYeAo/GdSm0Lud0EmLUlTl4RludZX2UZHpFhGOnriWD
vIBjcuVGzpLGpHW5kXzHFeLNc7YQbmJFCauD+ubNigeBbz0Dx5LUahEeVViuJYdCp32JYpMjzB/d
XQM2OiZ+WASs1ANu8cWkmlu7h22vxX7O+fTY94Mg08exv2ApnwaoSJnivx/wYlVaB1z7xiC0GEBA
UroYsCLULtZ7EsPLToCHptYQ5O+v5xeTBtgYz1Le0RUOhjn9ZqV1kjwm+Dz2O0wONo2basFitrHw
y1FPd7Y6vbdxXkyYvwdch2OyCgf+++sVySaQtBzCKvGbyNCfcg6sJIYWGxATKyABaYa0N/Oi/v5e
XswUBqW3xIlDgwm79jUu7mVriWZM54q8AWX8FgLBIA7vv2HZOr3z0H4x0NrRA+WC4wWZ4mItgNaI
uomkNB8jA1JE0Rf5eU6KQKpn858PBXkAkQ9aaYiA7kULcVSJ6Ug4BBAZWqXBj4vKKU9RMXN5v799
P/xcftpG1vvnYAO2evmyi7Gqv35o2PSTfEFwlk9EK/4FVVo4AJ5jN1ynpHqkh3AR0Z1RtuGZiCrW
QLzXsDF2MBYiM8YkH+i60iBBbH7/sd7ebAgIP/zQYDnRIbm42UU3OFXaJkDEC8e6UMXQXjp9uqFj
/ocmUNwA3K6ZOavlFAv+5c1OljwmnzmKCXQeHkU/Pg6yf1T5859fEcUrexdibfg/F1eUEotWFTGQ
eacRvIe7br4haRVb6K7J/4Obh4UCdEAcg6CnXDzSpKdNjhYDim6L10ecLOEZn6gJsjB/+v1VvX3l
TcRwmGdhmgeB9HIoAJY8Q9YY+VRZ6W5NdE28acCQXWasMfQ3omtLKYavvx/14iSyPjJWatZN2pes
3Jc701BkSohgOPJZ4XDtVjlrnker72/ctmOexvH4aUmafk8q16o/reU7lfIvZudKkHE4GkA0olZ+
/c5wWB6dWjHW/X+o9Fuh5vpTma+1AZE8fKDfX+3b0bhUFZqfiusH414UelLmVe+i8fHqZn5UpALw
bXeP/4u14O1AtPowHoURgcEIErjXl6URcBlB3wboXKYfbwKNs//oTcDkHh3NWo5DFbm8e11VTolt
9fQ5bOLeEp7RR2J7BtpW/OlPb51NXQ75bRWxvC1hxq5zIkOruHVteljfbakmh//k3V4ZDhAH8X5g
xb5Mg8gtcsC7mj6pY8blEbz1Gx5vxTGNu2+/v543hQOUnlVnQNXPOY1z2OsnZMVK0qQdcEdK5szO
tMYheP9qfjHI6r8CnXcVYb4ZhFS8OUHnGXo56c73phW3L7xR5vaPL2V1l4E8i8KGY+dFsSAJh6UT
NIWEIBnRHftLcay7/r0z7dspjRpdw4CaCoiF4tItgvo2Scy4C4nsJfMvMLm24ao3U8pnlxSt6I9f
VcYw17JVUIqgIX39fMK5LUIxA5Xq5Tg/5sQD7esZqCK3xbT5/f371ZVho0klyWEaocDFy0qA1azR
GlC8BrblRDBmUh7hIS77siYN0vv9YG+mBPAD6hZIPDjGvD1rku3qzoDeCqRKlSRozn/4MTL5/nAU
qkZ0HfBSEEOxI11MCWxQm8FkGDJlmG4tiGtQkX7xpzeOUbhpoH/rdsye9foZERw7kAGaET7FoX3c
9agUBk7pUnygljTrd+CON0U4o0HiYBH6MS8uq8apN3CyiMjaFEmWfDSMEu4C6oAPs0ZeEsmX0Z+J
rOBuCnZiBz4JOwV13cUKoaapU9NSd70fkLJi60MwEYm4++MnxTirlZjOp31TM4Ucbcq0LkMvzpVw
PqpkpEYEVE/1/J5L0ZuZx4MCKnJW1SnctUvp49whgDaTkTdK1n1Gc03vSi91pPue6vyHVeurQpiR
1soMyQjsGn5/PS/aaBwLJebdzde1eyCv9joJQ/0vCRvhBBErjKEQVOVN5dLsVKgp8wC2YQq/o1FT
x1tI0yM6u6VW9QpDVY4qzK4T/IYWLBtHuA1il/7cd4P1hGGXofgZVkFnoUkiCPHEL64APudH2+zK
6liHJBFuRZ1y8hyFmdzR0gZx7CLMW3BftetoT5aBG+7oX36qw9FIDzK0oi+t1U3xVl9PWY/T2IRn
MPXW8GjekMVuqUX7OMKKi85tJ0Pi/3rVuK0jHXVIC6Hh5E4aQdWOGYUpKZwGUXU8GPc7AeO29FjL
Rz2IGnvaLQTIO+cuabWnVCiUO47oAX3+dIatXHyO5D/scDjfXTyN3GmntBeu10fUsG2mFDSe3p3H
b99O6KLspXQXAXoxiXg9SsjtQHPL9mA6JXCSkU/huXB7ashRCc9rHu07oN3ldMaNioMWpCrsWTkL
XCJnJabjQERk2Zd91r5MrjSv8mKI3lHG/GIUFlLwVegHoOWXAHZKkAdKMUZpJoNSPKHMWixF3v/+
EV3uQFwLPFdyirC7ItPisgoP80Tv21gN6d335TFtK9LA2jzkBCDtdw8av7gkTmi8oJT+FMKX5UKW
Vn1SlsRd9qNieqVkW4hoXP69z/3DFfwH+78gJ178538/lJJfl/TDV5TFf0tSfPVVV9/LlQjYXv6o
/4tMxtWO+H9C1t4yGWF1Pr+iMK5f/zeF0dShHK7Iyyo/Y61eTX/+oTBa/6KTAicbtS9yl1cURvEv
DDI1LPY4dHPAXwulfyiMsBv5K4GpAbAOIl7UbH/AYWRq8Mle4eQ/tKI/0D1OUQy3HiZ/Yv63qE2m
tFN0PzEUGfmLAY+ui0PV+F7k8ziwWEs99auk1eWzBiNe9UkwxifCidJySwofs5rG6ZgRYJ2Vjmd0
5M1vZDn1tAglvAG/jChqjmMGsdgXceV8daasCLdTQ7Jy5fV95ygH/NWTLvVja0isvaGG4SOukpkb
TEOjjvnK36mIoknWeE6WBtXGwcftaq1ONrPW1cVXW2IcRCZv48Su3Gqd2xXFWZPC7O8T0U1mir9m
N3UbvbPtnLTjrozki4HhNJI4t3azTd0b3bSTuejbD1NYd5B30tgyAuwb9EmCQmST9WJo/QBsoHf9
lF33Lom2tw6Nzb9SKhyt9mB8Qdz2erRt3cc6l32xt4up1q/mTiwJAvVQ031ynhun9pXegariSQLL
n+CzzA85GYY3+Ht5JoxBH3VytBOFFn9tFftjGRrnLhq8ATz9pOfd1ayqHpql730S39X5CKmyLXBY
KHqIoUWtqd7ckbnlpOW1osvxcSHxD8S2bU4UfMbGKqGUSBe/KbF8CjOTe5pU9XWbmYchjY5R1z1P
4xnMcIuHzTGTdpDVgjRRJ5z3CfQ9rzFj8cHurJNLbCE458nM583SmTtRwg9pbWgLWfVxXurrijus
XyuyrA9j094sMyLEYJ7phIgxvhujIkXeuqQQzrueII/2vIS6tW3Fj6hlSD4m5L/Pi1lOZ0BS80zP
/KR2vVswMThI7FAy3Y98SKgX0Uc7jo1dEyvZndQHuKXzoBNkSsj2SF6TnOZoM6GO8EGeHzulqTB5
Fakn9RicrlJAtBFg5mna8I3wSbMpt90dGL96ElFxD1Id6I38WGVdFNDJKkD1e4vM3H6qat8hdfBx
aPTyYNuN62E1gXUtRu1H1f1OklQUFFg1Sc8ES/OzsTmNCjkpBOZSBumbMTzAZDgTC5xam5I0xYeS
KJloU6kwcANtHGDoMhE8R1a7xGo+JOZCKJMIi+3QTOdEZLbn8vS9dCnPg4HQimcfxKlLfEBc7ix7
/kAm2U5USReMS1dc0b9+1PJxKyOlw4lEjrcriYAtQzN9LbaZC4lFAUek3N7KKlDpWs79NQYfKv9z
PsR5vxzDwja2bc9vohWUhLh/3vZgTsperbWzQdMb4n6UTj7OXn9pRQcLuU7+IrndrHw3Tr+Jqs+w
zDaX57a1jFM3VlOwlpwH1KnJUdiVeW2vJAczm3bwh+ucVNMa651s0WNoc2blLdXYbNuij+EwG9dE
eNtYDynhdduTyafDagm4KvdWTyITM/BUs8ut2U7PmZZ/Gw2tgCEjtTPytbzYmaUynyCaaldpDsHU
n2O+m0a+CMaRKMNRUSL9ICK9i64WO0582uoWLaZun+rdDxNuLdrqBiBxMBb11Qz9gJet6HtWAge9
XbC4kHWIGl5tQylFU3kja+VFU/qbNq5e1ohPcjHJ2TNu57J7aKfBCUhPfsgELBWthxnUdaBMRBw7
rLUn1QoPUWN+nkWRK39Jo9YxXXK8xin3qQbHPHFUSUVN9uzX1uUsoI6Fc56Uxr3GCeKclCyFWeLm
9OdL5ZaY9UOTVOekaM0j67nXE+d3kw8pX+QoPSsapG516EyY6DzNyO7ZCQztpUhLN7BzJ/OMof7e
jDJ8aWLxRD75xhjcwXORyREfXDnbeUJRM8zXGgTc/dTJ5VEvYCKroVvv08E4lxgNZH5cUlD7bSWz
5zJUipuoGKFnWpB6G7PYZWiFCbU7z1nUQFyFN7sdBIIVpdeYWSu1rMsIB64SK/LIoEihdDZBlY1H
LV2uIZobG94n/sqe1E9aXZOi7LaxcqdFtXXkUJ+T6k4qLMLTe0EgrbOQKly1u8xC4+8qfdA78QhU
rF6RT2adMzbLfRV2bWDbsTPuqpolwx4VGrykLs2DFSwtG0ZUtmu8qLgPjfiLFY6fhVWK0+x+7Ip6
Vzr1dhrqtRxsT0sYEga/7CFr958RIKmecPt90ZysZU/mojfk9U1Wz+ymY1v7yAJJNK4/Ro3aHSNE
+mhSHHcT69UR6tbk98lXVjqCtuPIup6Q4X0wJjP6ZgzfSWrcwOvgDiptm92S476bs/zO7UbP0qar
LsxOtMswkqnqm4RGmJdLW32yWs7ibnHKY+OD7TxXnTWcIjWFbNvsmiW8qev2Wi37dqfMMoSzVOdb
OoXlX27U31RoIMZYu4aMd5iJfc/0vapMsKgSrw4PWtSh6yqoA8ogVsdrogNO0az1fqEpj/NswRRX
buqOHmdUIMLVo+8svmO0F6Fd+LoV34Bc5SSzpCdHeam0u34laLf5luLg0+AuYDF2SgBX6G7wk3RX
fOEK+6M8CcY6+1qxTpbVg278RRwjnhym16TfYA7TMS9vqA226jT6anMdwpucTAqLInoAKOM101iK
4HEpkd9i8qzgkW5350a5l0rzqe73CbA+vTyW5DCIlu8O0WZNBZmLTOx+qrd5Ou5k0Z/thcXnaWkh
4bKiwMv3Blv4wjkDW1zzyt5ST/o57jpJ4+zqBTpdP7INsBgnaZC11VW0Ju/o067T6itbfM0b68ZJ
jNtYlpusduCrtUwjIqOUL5Zykoa50L5RNUqCPlgG9xqbbFbFT1kuAltqoGMb3fzWqKQ16Hpy20PK
FEl0mOAF+81ib5rQ8GHHb8hXObl5NRFSPg4Dm7Zb3i0t9gUx0UOavo116o/JvamckDOp3PX2bd3G
9HMiMme8ONWvYX1BNB5d5oqqV3epm1GLrLpFf7TgLdup0wRIfY0dzNv9YlyteqtpMK4AAwKNPLwJ
MmhVRsNh7PMsEOF0BQXjZpzizrOxA+l42BXbcLS0d8g8Sbcxx+IA3STZRTN1qQOTnLyP6zLtePeL
7nM7m8YejimsSFssRUbkctLc6WPyQTY3ghDsHXZSddDXy43utEetGY56t2kM8l11UaqDl0nBEllm
HyxDVh8nwx124FmOj3oEPmxa4wJmvog5u3XdaR/xLd5ousEo5T20bNxZLNKlh2JO/HjWtjJrjg3C
VZIz5xO5BPe1kauBxX7H+7fP86uySzH5Nsdqw7++lRWfzWKMD+PYMruRgkDzsCl7Uvr1vqPHz7Fu
74VIP5VRTHk4GvfhHG/ixL0y6sSbBQY1Vv6gM3LRJI2n2BBXdeejmfSBO3ext+hns7ur9XXGg+dU
vbFFYuOzF0N4THyIyCctUeHtRdwYLyvTfSwUnF8Gn/DfHcmf83aJuk1IcTwn2JKPTNZk2uW2GqDE
QedLiQchOojJgq4U9bORUGtOWkCa5r00y3M6zaOnCOOxVZtP63eRmf5RnbL7JFWeXCu7FkP3QdHU
l04ZHke3Tr2GksBzw8Hv6swEEXKVm2Us7qs53NY5KVxTfa3m2kEhY1skGns99u14ot5rZvs4oQ0y
yr/anNdLYNuopPKo5jYzwH7S2umLC/vYacR11KsbeykMDw+qraJHV0VSPU5leDZ7a9eXUCvTngz1
qimsTdSpxuMokJfYthJuLMea+d6aNVed8JNSE9+KsxwdvrnBsdNXlT6uQV7tOZCRxYNEe2Mt0ZZD
QYLuZbqC/fPUDUlzjPWp3oWNFlRU9PU4b/I52fRdDRU9v4vCg1sYX0AcjxlzpZuijUQA5dmxyoeF
B5oTlIou6BAViKBlVUeeO+2snuNUGn9ZHHv2LJzEdgUxzrpqBJOeeCXSD4fVMQ0Hz0SDsLY9SBzD
8zJAyvYsWuXBDcVDlA9XdqkRNp1Dd7Snv6zsGCq665m4r3q6FgdF7N7Y6TAFxGzRvF+Oqat60WJZ
B2WEY2pPVNemVe0Q/rEKGVTKO9RCeu0ZaLtG9cqt5o2uy62AynmIy3ErxPwhEclea02am8UpbAov
pFJhldnUbfmUZ/amYmcfaZXrAsLiMPiOlZ+q0DrE+ByqlSfMzzTaN0b3EpXKBoevu4Ss7KQi7Lhs
KP66YOIemcWNippAFl0ZWFTG4UhVFal3i27vLGvYmexuGTpqBfWyKlN6ns21YisfWwxfi+m+tuLr
NuKwEj2P1JPBNLvbyLavs3gI0m78WA5G7SMeGLwlU7IHsH32B6NZNL+NzmkLmSlMlBfbmDa600h/
aBbondF8tLXJygnT5FzF4aXOv2YYjKNXEBZlnopeN7wKm3bmNGQ46SfRZzRbHHOiFu+XMvyax4mS
e3D0p+UDic355BdF5ZpXwgg59RBBq34Xbap/1cYu+tDE+EZ6oZbYz3HVyCdXbaXpG3knX5oQ0wC/
TlO2F2m4870554I0wWie6+t4dNO90aGPDZRoLjJ/cK0amjEBGLQFZabdDJzhFBiIWmv7qW00sFjD
rnlWOSNS5cUOzHIRRjQRszBsAQiRKK1HrSga2bNk/JQ7JQrK1mzUg0EuHtqNvrfZrXM9mzxUCYrq
A5F30VYYvdggh5+2wm7Uws8Qk8cbPdbOtj2Vn1BFGNe9HqtPRu1GiMukypk/18n/9iZlnpsNCohN
3FAkB3jqdIgTJYi1lyDZy/gKZcJ1XTbhplDsojqiEsqprgYUgYEClesxahfB0k2D92wlg1MEvaFR
Ao7W3Hw2ZW9XvmzyEAWM0ber0UoSnRZnxB4/rMlp5YOND5HSV6cR82rYNfUi7qUQTJqEvv9Dio/b
Q1a71uPihuOLgpy8Cha1cXMOd0WW+NhOydFDtsrJYpxUtlcrt9JiW5s5BRxy9IXKHYx7CeoaQrcf
DWgYAyzHKUjMgeMmB+XG/hDmlfXgpMvAyjIPKRTfyhqVU9q6ZNp0E2TTbWsXY8NLt8hsY+CS4wT4
1FijJ0BMb0yzynn7+17cOHU+ATNVZX+kssTndNEElkjZxGbpm86cr+v4aBHllmjpvUYMjElJgLMj
FX+JcqJFQPGcZFL5qDX5HF3lIkvU+3Ek9ZFVz1S/0GbUUAOgmJ2DUVm+lgkcd2QKMoE1r6mF4s+r
eOrvXucfYaX/OyD0t+rv/5NoKOjzv0dDH/Ea/f7th7D7vzYyaZ677+1rcJRv/0ffjR4bsy9agLqB
bx2pQP8fHLW0f9H1BuSDAQHtCtrF/+i7dftfkHot2N5QCWiCrB4H/4Cjuv4vXIpoUrENCjx0yfH5
A3D0ElMHsV3JnfDM4GFbP5Dbn5FRYutlneupHvBZ8Hsx3WKfgHz8jam/kv//TKe/JOuso0CwIr4M
gGMNr3mNvzrGmBhV0+sBtP4GL73ReFKwBGPPU5OTJgTkjMFuAsQPxsd8TMvbn57NP4j+z8NfdikY
HlMg/hH0fOHTXQyfY3pRhlCGA/wK1Y0iVdZdDY9co6mcd6507U//3EH8eyja/wxDX1S/GMpAB6Hr
ymQGee1uTbk8jESz+qgPUTOLNkEQV/Repydffn+Fv3iM3N+1T4brELf6onHZDI1i5VLhCuM0BPFy
lS2SsfeY15etsvXiLIenuDaU8Ji7uDhUU/bihJYVYD+ZnGZsQ58UxvW0RJonNcv6r7+/qksVBm8E
Qi+yGRA9YKQDE+X1vHGrutT6URgA4QNAGwqwvQIOBoIf6mUTdHSee9/meLLtdd1+wUblKVFLkK9C
qx7f+SzrLbx4snwWKF8YYEAiuZxE7er2psUR1nnDUAG0iGCekhvE8kEUDpgk4Xngl2F7TTiStoez
5tGssp+iFJRHUfva//3H+cWUfvVp1o7HTx0NkmxwbTEVI7BAv+nstc9qGKkHlVbze9mOv5hbeBqu
LnuwCbAtuXjqnblCElOzvj0IpaY6u8+rVn+HI/HL6+GurMQm/KUvnT1zDAz7ooCeg2uOfYBwACYh
0niXLWH1Z/qBvyfVT0NdTCoz7JzJTk0jQJfG3i9igJO+uu6i9j0jqF/eOReRzErde5tebKgRGBMr
UlABJSFqVOvjaPTvZV68vXUOvhzIFFBiEOt26ReapWCXlXAo10Hy94Vc5j2qTrmn8HgvM+VXQ0EA
goJBv482ynrBP826mMcUFqaoAjniqIiZhLJbHKl/jNqw+UMSCyQ3tjaaijCgISZfrjVdD7kEmADh
+yiqK4IWBo8T3XtEoEvuKj+Yn08S64+tgb3h9QXNtjupRom8nt1b+263RnpqF9v1VRssdMSU5a9U
H8Ldn767rwe9WKz7SdRShNSsdqg5SPjrAUxIFZ2n5e57hnhvp+D6qKBzMg1hd+sXT6ys68m0Ghss
YwzXotWtD7XZhe8kO7/dGCCLWj9mH+kfCLte30a8DimsB6sNwDW1ndFWYkfiOXLJUXIbNcX6Q8ox
j80i4AW/L7FqDS4nh5WTYGs0GjhfW69w3FKOfigm8GHwwwN2q/3GRUz9zt7+dvbzDpPsslZsBLVd
ahtEGUcGqdl9kOHA6ttFIw85dj2Bk2rNOxf4ixsKKxJ2CA0LCBaXJM84rocJYjEXqPbDTWk1/b26
JE5QVgCsZuw67xlm/2KrZZclrHF1zNJZRi5WxTbK2kkneDxAYGogp+oKRFV2bdVePhrCw+RDTz27
bKznCuWv9Juu7+5cbazvErdGJPv7V2Qd7fVmS3HLPWZJw8jLFBcN+6QrMiHzrgms3KCFPHW5hoik
6zIEJPgBfcAfCD31jP/94qeplv5DAvm3Besv1gXW5TW/FAQGz4yLdWEoWh1rD8bv3S7EcV6pArRm
+LW12nOfuvG+7mF6//6a30wv0GBKCAjRLEpwoy+ueXSw5+26tg+wwEk37ZDQgC0dDm7/j70zW27c
yLr1qzj6+ocDSMyXPwnOlERJpZKqbhA1Yp4SM06cdz8fbLddYrHFsO9ORHd09EW7yiDBRGLn3mt9
q8i/vX2ln39sLoWfDSUx342N/OxSZaMHjoVjjmke50kvs4W/IS3P3Umr0YGwVD2StgIN2DTWhr0U
fmjvHDKI9zaoy8h7+9Nc+N5oeWzovXPcMCKy15tHTxJf0woiABvM8wsSHqoHM9XCdyjW4isvlZ8e
K8S+s0OBg9O8zMXZzjvlDjwSM2s88qGJMYtie1kqwfDkE9q0DsbWeXn7q/20+3I9hJhoqJE4M/8+
2xcthfm79NkxZOi6XwgK1dZ4PZTd21c5B97B3aAe4n2JNgoL1G8EsR9fy3FHMMdk9nytMvEPWs2A
mRFikXqNgoVoPxpSrpKhJe5q0ENIL0G8sqFK7fvSaU6ZgqWaLnVg0INpotXbn+3SHTANSkcLafys
F33941oiRWmb6zzICLr2na4P66lIwyvV47xeX20XGDSpf/gvl0AbNi+xH+qSiFiIIDUnKFdJVIbL
sJuSYzQlge+VVSs2OpPdm5ot1ROMXrcmsADlyiI+Rz7OvwF6TxvhKKMbgf/t9UcIKi3RCr+rPeiX
AqEnoVMVkZDMD4R5aNMKHUIa1gE9yMF+Yo26p7pvs5UDPMMTk9S2pWrGV17LF28LPnnuyly7n+8o
gBeFneQtT5ZfRIxTSpWzwtirDWM49DFbLF3Dlk6jXIu8cVdjqSn+lU3tp42U24KCE4eMaVE5ntcf
6DVNZbDnpRlr1V3J3VhYyZjsWrTZ3yfFGVijk3blMf+NKvl6PejmHN7BYQIYMDv46x/DatVBCYq0
93xbfzbkbV40N46veDm6wVl3iylhp1vBcgjHQzytaSru4EJ1sHvrPiT8FBNPMF0JN/z5TuhMqemx
OLSCOEefPQmhqw2hKhl6mFJvjwy6xW1datVpMighlHhiFDfa5ee3H7+fNzyWJK5haglErriGX9+I
scr7FjaF6uW1HR/G7wBfjaHMVrza/maACQ8AOzg5CYACZ4Hmb9rqH57BrDdy9F7J5Jkx00U9i9sV
3pH8MWFuu0Uo6hwn3RBXVK4/r/D5onTJaHnw/jjX0mpG6OfYdEcsRNzFUOTxnrFovU3H0swZYjjR
FreCqi9Stx1vG3FVzPvzy4vrGhRMvFjobJ93KJhimSi0CRZQATctQ07KB98u6g+9TMWVbf7nrRTv
FxUJZo/5Dp830cq4nOuxaSQpy/S/Zrkfvc9b/cPbC+bn74MIepYLE/qj4wo9e3JKwtsDLN00kdVW
PlYaMB6lCPUviWSy9falfl6bXIpTgIq5HpjIObygH0M5aGE8elor051VG8QkKlrEnl0zBwmj0XX+
9stofkOqKIjndwWO4ddPQ8/3QljZjJ7vaOpWl5VyI/ruWuzwz7/TfJXfjlvAnymqz65CXkirlykP
upIMHk5PME9xlqzfvnsXr0J9jD6elhR8/tdXmeDt9UNUj16qUbtkdWwd2jgYrqy5C7/RHFJKWgdu
vTkk6PVVklZlhGA7FIq4LnZFUc0oKb96MIwQ+ACchyuviwvLTyOwTaPDCLIDifzr6w0JOU8RtDIv
cyJlr8eK4qLETHMb5tNw7fV46cvNSOL5V6Lcds7Wep02dJ1r1E+K34RezNw4VoPvqhqfWD1/IHD/
44niwu/FuYqTxLxTze+m199MA75mVaPToLatXM5MjbFswqrdvr0qLty/+VnSkFPPZiP17P7BpKFF
qZitFxvBt8yPDIod/UPDlrT5JxfikMb5lAbt+SJXWikxVeqtBxI0f6j6HKcx7a6jP7V/f0diNWA4
m9/jeCzP2o+KQ3iB46utR4RvedILU18ptlI+DuVwjSH+G8vjdd0w97b/utZZETcZoQgcm2N3VdrB
sUPVJJc6umZ807nm3+tN3VnrTNE08JWunHLKqHIAV5cT7uLBtSpc5rd6Vi8a3DYTIzfRNGi9Oqdb
DDnYyXe9kpffpNkJATsrG20vm2Cwem//NufIEl7FpKvjr8WaRRlkn4fBKjKMw04pOs+EGrlCMlzf
tEPTvIwwjlemC5jT9n00LJkxKUdRR/52tI3yHyzF+WbO5BS6Z+deqnbkQDsKArMLA/1WIKhzMdq0
m9nKeOVSFx7kuc6j0oE4QWl1tupH7MQ4jfEiVmmV3OToi5EbBkp5lCjDF2WoV9aVferiFRkpkBRK
shAOh9dPs5nzE3RJ03kGbZNdpFvtFgIKMssAZfuNnpTh6e3f9ML2YVCoMN+hSGJed759TFgIDTH2
HmZ38nTcERmfsOIrK+fC18KVxAQJEwdFwDmUpEkNf+x6A75xXKpe3KftvkpiuZ3USN4pNUjYt7/V
pZVqELZq0n7lSAQU8/V9zGIRW6JoBi+YbRjBWLWIqQSy7zgu3iHzUD5leh8rHhCA/j6SrvvZaSmC
rlQil557ajh69LwJaDudJ0PAnLJS0BeDp1qNtpJJku8UeuoARUDoHQcjDe90UuoOJM6KZWGhhGgg
WC4ZtBs0bdvyBN5OpQM5GjByi2wd9jUa7i4oYLrwKOJXYE41OaK98nq+sN3P8yhsa1RSeI3PFz7n
F7QvSu+Vzhipi9xShq2b9dopz/v+y9u/1aUVyIrnkXZxfWH7e/1TuX0AcDXLuEchwo+wKCsIc2aw
/gdX4WF2GPapwD/O1nmvuM4kynygk1z625TQy33pgp98+yoXDoj0C/AVUQQyQ7fPQw/HPOxVShBg
3Flgfe3TCjxuNoVIRBNIezs1C9x2KWjsPo1+lqPFxTt429VqunN167vaQ+E1qUjWo50EJxO6bbcY
6XJsB03t3r/9WX8+N/JRKfepUUBuAaV7fd+HyDSGtOC+0+SYduQxZ8c0kDGSMd/f9Cki2FYrjc9v
X/TiwpqzUqAmAEWalQk/NlQq8D5d4Rbo15rkWaLxX6oqgr7AnbLV21e6uKx+uNLZ16vpcMZqwZXy
Lpdejob6JpzS/kon5PL3wfnF2FrHxnG2z7SNhaPVloNXEFsIJqyFBxmBJiPv2I2v0WQufiVsNrQ+
mBSTgvL65sWJ31ZKz6aW9Im2HmftnazV8spXunSVuW/KuXtu159Xr5U98MIw68Ez+r5daQRPLpJy
uMYGunTjfrzK2fOYaGpdaTrWlYxz3GNbgKlqhmJ8b5Q+JNu3l8KFtjQttLlFy6KDsHQ+9eg1Qosh
cfcsA3CjgeHgCwIZ2++7IHOee+lq+0F35AshVukTYGHl6DdtdDCy0bGu7RDzijgrBWnnEa/GM8AU
8jy+qkPA5SpG3Xuj0FJ2+iFaZWr4PGi23IRW/r3TIy9vEZBHTT0trCEKAMRGV8qMi78xzSI4PhTa
RH6eraTWD9VhghAqAQtuzU5rFgUkyitvkZ/4TxQr81xLA6MFNADZyuvL2CXWZ5vUKg+cv32YsiC5
T6hdb3nX1o4nwCfuozqwVzGU+s/KTJ33QVW+CFp6n3CDaNfq8EuL7sfPc/a0GmVi93BRe8/xoU21
khvAPAMssLD+ybNKbKINaYIjE5C71189SShLGIXwIhh1gNgElnlZmQRXNrn5KTlfTEi95p4kp03i
PF5fRbY9uOk+7L2Ymr1dRMgFwV7Os6d7Q00Qh3c4Do4qjD8dN0dc/F3Y3PwDM+cRdIEpIH/CwDGz
DewpMHuvwDq6r7pYLuHXy4crz++l5Wohs6KW4j+4el9/TVGFCU5Xmh5SH8NPqTCDyLOnVnk3ImU8
aMWAX2iIuxqLVh5+IYBhCBdQ0dtqNzWa8tyL2mAS4SsMdiNQyteyrC+9Sbmns6JgjqXTz/ayKqmQ
1XdqTzND1bfAw0ecY419mhwn21oFjkDDyK7FGc7vr/Offq4rjbkjhE/jrGwKgjYSScaeNhZptCJN
FRNhEYOSNT9ojXKlVrj0AxAAigyMCopx0NnLVBQt/q+Rx4WBsdjrlUPiQWy2/+DNg57P0Wnqz3TB
+fH9odPbaWTrZRH3kfgAxP95dpqaTj6+vZguPTJgbufZGeN2jOCvLxIhrKbEZj6Avrp+7zeudpuR
8LHPFdl89BXDXcW+TjyL2mtXvt6lX8xGxQCZloQmSq/XV2ZA18UFGiFPD3BAhcDV91WpkH+SWfBx
F5maJU9vf9eLPxsDJAh8iPeIv3p9xaqABc0nGry+d10Ps6DhKV0Ur9++yqVdlW+Eko6ABGiXZ7t8
FErh9IRNer6PL1SvB3fPKKbZqfi+r7y3Lv140LAMhK20iBCYvv5CqSSZ1NQSzBSB3t8mWPSefLvJ
t4MMlFXGz74LlKh/yYWv/4NbScuVYCukeuBizp6AUrVrJqQK9Yo+RO+jotSXWZYbV2Y5l34wehr0
ozgJQb04288njOxRl5LLJWugpJnbE2fXi8L9J/s2kJB5gjdrDt2zpVjyEs6tknPpBJhl5fbuuLHG
svLeXhiX9kWGlhSSKHi4aWf3rApYkdIYBkxYfn/TRn4arvpWo/OqEiLiyTEj5EVN+ysal4uH/5lK
yqVRe9HDfr1KyrzBOaRRW/atgavXJIT+5Ddj/cTmaG39buh2NRLQzVTE3V3vhvkpnapreN/5Iuf7
M2IiFIUcsWZQxesPYUxaXWgDT0Xa+2Kdam636Sy1/BTXfrQZp9z4qopJ/8A5oSYcgkxj0iUa8xSk
8XSl/L20qH78JGc7XkzkRJmEEwW9VbYY90Kxjl15DUZ14Spoxnk30DOgtX8OUQFjYQSY3ymvpy4J
wS3oE56PtNSu/LoXrkPNSvVMP5/6+XzwW2aaKLO60TzYcdlxiMnDgux/jfx6Yeky5AXVNMvbGI2d
vYpIWKmkqYeaZzgKrpvOGr9A2s83En0OQ8DAxI6F3mHz9gPj/rxmWK5w4W34uibz3NdrJhYEiQVh
qnl9FYp7vEbhGjLmsEzwfS9bkN/7KR4qglXCcaZElOqVlXJhJ0cmQ9cRUfssGTr71jIkoyQMAs1z
tVY9ZRyEVnYux0cbi/bb3/TilWiKUTIyAWLBvP6mRAlPAbHESIJqZzwQEVStpqRSHlW9ufbOuLBg
UMrAHJyHuQ6qxdeXivq47P3I0TyCELPFYFs9Tp3Q997+QhfeTA4nNwQWFr0U+j+vr+JI05cSypgX
4PyJPNeqw+cgdtrS8wlwmhMtmvA2FGZtrIM8T/IrL8YLUh3qph+uPy+tH2onK6lDq3Ej4fmykt9x
2rV3nYHbdopmQyepnPmG/KNsZSh2jWXAGbQNCSfGexEpByjUqyICrBIYQf3l7fty8e675FGia5y3
wrPP1efdFBc0ab2wyDCyDmPq2aMlrnz932Uwr7db6m6UKJxDGJlzFHr9/VW77V2lDlqkGBNJQzYA
lZcJE6ShTR/0EaNa6shkYxJhayzhyoTvSJwqEq/WQhcVcOvnt4HCQGXZwItRcOdrjfmujaQSEMPl
5DdDO+GVa2EIWouuChx1X2UuvmkQgo61C3QRl+tISjvwLILqy3WBjeyjP5QYg7GzFYRzKKN5SPxw
GLfT1I4c6ptaBMcsxHm44DOMA1iMkUCwTCpjssl8FFXcqQBbSyQHBCRqzHHa00RQo3GpQXYM0qnd
ldanEeDk3EidFai34Dia5fTUFxNpn0EOqXYxOBVBWk5n9MGKyDO/2Sf9WDbLCIsFbrsQ3i3/lgJq
j+ht+mVqm/TBYmz9THjQfYoPEtKb2OYk5+TrWqOttgzL2LRXskNss6hFXTqbVBuTkIlMMbtQwl63
Nl0f25uZ4ZbuHdnW4zZBcFmhPGRcdaj1Og089DtBsOyM0nr0B+wtnjE0Pe5Ex4168OUx2QJFHZnJ
kx5Eg/mUOPV0L8x+lPTGBzJ2OHcp1Tpsie8Cr6IRiBuRMfcsaDZgBoKucVNUSvlimjV5aMKW+3JE
9k9uW1QWy7QntjCndZGgbx8rZa901EuwB9qJqEjf1BZxMLoj2Uy+YxMcp8fdIRWEMOIVrGt4jpHR
eJqT0K4OGgbKm7S1EsJufN8+xpYNysbwJzFsiC1Sn0WQxeOiMRP9NgrGECpNyF6/o/ET48xsRC2W
1hCm1bHCUiRwWtdytve21cHVffR18PwmqKLt7OrT/M6utp0DmfhO2LnynsiJ7kWOCQhDu2dqACQ2
tz6PrNhPlpP3d1LDSulkU8b4We3FgpOOOpsj4/6daoAUBvgq+71d4JlfoLHRiN4KiqZxeVqzAae7
Ezi3alO7yrYnSHP40DpOYy5igE24IJuG/DTinbLYSztV/z7kxJlBPNHjTadI5XtBAqcBJAO/CvSA
nBWrgsZ6YLOEmzDlU/ZsZsBYSNqjWbKkIRh+jOPS2cFWzb4ReROdem3o4js/sI3nJAJbiOQG2PaC
lJ5Q9YCK+pIVk6HUzdwGD3AfAAbZEYBWE1NpjtFz3sH1RinR+8VpEKT4eUB0q3Q5uZH8ahJoUyyS
FNfuwrfL7mMDH7TcVoC4kpUdB+YzUXl9twHv74slYyT9LiHp2mTQCQ0xRE+jrJrUnepFaIw8lMTU
ZZCXErdUV7a0CVwUyuTeJUGqYG0mEnwZYU0KFik/2pyMOGpfJUcdwIB69xkuiaKArzKjiCw6Unsj
1PzBwrHLiUicMI4Sb0CDIldopTRn52KVVr3IdSjochcGzrKup+gkeJbhHwNSbJedj9VgiZU9V0Bo
pWQPGxHRK1GZ64yjZFvSs7bIclykQwV6RgRxWt+3imCAPIRRa3iVmuSl1ztmF99YQunNZTRJFxal
EpI/osDjIh6q1kPpcXTJX0Sv1mAVu6yIN6MreTqFGjoZsu/OT7ayt1rwPgK3L6ksbApMv/0GYZer
5/fD4JiPSthXAtjAhEUbKGyvzejLiISotsbY7qPBHdlw6FAsUOlDoTGLpN8MlgQNyijMmvZZV+da
7GVQMtD8tiaxhiTBDoqv1Z+RyeWDcq8q/WSBaQPfq6RPxZA4Fomcgy8Yrf1PXuGzc1BJeV0d5bf0
vtxHk63onSmkQjutcuuVFVnpPoaIALmhj9hYIFLJyhZPY6jF/GO3lk8gpkpWVFoo+ZUa8SdBqIPW
g8kSbgEa9Ahozs6IAeLGDk6I4cVW8MjtAkKg+SNMLTX1iEigMM1l5el+8pW3EhbsWCGVAUHuwiXD
b1m29dNvb/j/enX/hcjhh2LnJ3LhM2HKvyw+5ckrg+78d3436Ormr9hTEWUiz8Shjpzv3wZdApiZ
QqLVmTX5aH7mquivAGawy8BoOQLQa9PnQubf9ELt13lGTwuC4zQKewxzf8Ogi8KFkuiHkgkOMmcb
hH+IUmkjInZ8XTJZwLHLMMJiobnJvvON941utacywmTa0qreWhXbTtfbBGOSH3pwpuEkUlms80y1
lwPmCklVAS6JeeuxVaWxURVmYG6iT6fCMobtQIYygYKDMDaMGj29UccDTVl1HWVWA74JcHHdMP4Q
TIJATiXFqs3xErmWYi+QEhzkmDaeLqrCXOtho9z2k/1eaRHv0cNS1k1nxd/9sdDuRKPlz4kyaqei
1ZV7MVny1PaRuqfUz45mR0TJosjHmVZI6OezloX1R6xmIVCsaRXLTe20N/5QrGzGEbHbfatmAFfY
2g8B27EXaRMPEnBQK+syjEcjLDr5UUQvoo0eYSoeQ1PuRJptzBEiTLhLPkEqJJhgOJlF/sm3qo/5
VH2WEpKOaFep7R6I6z0W9rCO+vJkB9ZJC/ITKa/NwtSnbe9r74BQeYpVbix/1dun3IkfQ1k+5jbS
WpHbtxQTK+z8i2rUVgxWDkk6nHrnJY5sT498Yu3SjTMQM10Px66vsGK0JQYb5WPVWC27Z3bf1MGj
O8KEtM34YzNgi2iyZ6ISj2FiH8bO/5AU03NfpztfA5dY1AQSiVXQ2mvipu7HQMJ+8El3DaiF7OJD
TS7cgC3VVPy7ritGuEnxolc/6OkxqL4N4+QVVXwkE/pBFFDSyiw42IW7HghzXTqBOMDW55NEzk2o
Zd8rjlcEHy4sxb2FWrmtaudOVFwRG+JEqOk2cOLdFJtLs0u8Jr5zowWHzLs2MFeV9D9xRP+a25On
NPeKiO/iMFmNExiXhPTJrSlOLZmlilxP04cu35Fk/T7Upjk4T3rdCIZKFZ/KQlCp3hkaVCEU1BvX
TTfgL3JIOs2LkiprqUzrOiieTP9docMNSh+k5mNzGDatiDe8v+MwOkVKsFPAgEhCiF0GXnpj3hI7
cityZ10V76f62c/bHfaJj5ONLjUzt8ymVtBvbsZu2tuZ8TGSwSn0k82gpnejQr1jFFypwsxeNfUy
0NOdknysO21PIbE1S0o/dVwOI6uTSJxF52wqIW7ofge3HPX2WRl+NMUnVtBhkvVa69QPifgQOw9a
yO9UkfjmV+R19995Jd6rSf+YdxD5nHATJBWIH31n5y+5UlE7WuaBlsjKKZuj3rt7DiVPUWt6dVPi
q72p8a85SbuW2gOE9WctttdGf+PABDEPIIWJ/LXHjTsORxjUB2nhUYz3apCu9Vk/zkvczvWNiJpV
XQcf3ZTQYjP378e0f7Tnhy903Hdat63aB6P6lmG71+M1AfBebsbroYFCjRm+d3aWrNaOWh/1Il5b
pXtT0AFfUH0U+bKPh0VB8gsUkoUsbEo3oFV6dmcq8iW1ze0o/CdK6lVdlkclyQB/Ke59V5oHxbrv
iIu3c7Ep3GAnOEv10ybP5GrMu21t1isz/Dga5qluaqwadbrpB/W9X3W3pAc8Mwn+ojnE+5RRT9Er
AdM1K2hKplVEfOdg09QlbI9yawR74NxGN2NvjEUrBL6OeIBQaLhPqquedFcuU/LNwdBF+VIyIl5Y
WroetM+jM1IITV7g2utJbiqWL1U+dpzuvVA5ZUnpfw/9aemqk88hNzkgT9iRKm0vyMU+lHn+tcRI
w4buwz4FxaQKYy+nbm2F/SOwwt5LHa1b0eaNlkmZus9OXtbs/OVH1w/l0Qjj8kY2abWsbfXAMf1O
V6YjxHZOQb2CQUDpnLvW52llwhRujIiQcvyHvpYeLRdGrVO38YGc0vuZcrIoNI3FYW8z/uqitDCw
Npr4kOTTY2Omn9qiu63BIRyqUFJ8N7m6NROtOzalwDxJftutwZvnwcxqcepHXbsV6guOM7P2U48c
Nq+P1WUQPYWBFaEID1LWbqVtnMhe1+5N70afUngtSB6yCSwb0PKg3iLAum8yyHHxWDwp2bRKwFyl
TN8O+UZJYKjFGD2aISFZmNP/opa+yXS7P7ip6m5xAhOlWRWrKoie2fPTZTY+CtKwSX3cpGpxELHz
UoXdU2H4yiKU9pOMKoBL/FgJcezg09pjlp+iDCCCiHyAQSZ9ijob9p0ovoKS+zK1+juYOoc87qul
HxAfnKt3JIVDS9LUl9Iq/U+lBEJLwseiiXg6hn1OuAcJkxCV8mUBn2cZchYAZYcwosl5QPpWIs/h
OKVmks6EZq2QLz+DB2x2ih4HO0cbbuLpE8zDl37kTwnaEfEmy5yZRzR5eax8VbErZR2BC8q0cfOq
95JAH2l7TAE5T+ltXpII5QKGmjkWXTe9qK3+XRkruZg0F6FrjNfM1AMfCQQnjXYwjvR9jknqv9Mm
/2PS+3Pq8G2Xuy/oCj/1rjihx1rrRvM1HHaVeAgKUt/DGdTLS+ldX9EAi1VV8XSzUyErchwThRpt
+sLKF2FJljMwJc78SQuSa+h1tu/0UU+DgVc+1MsOnr7spmpj1Ga19uc7llKbL4Wb+usi1dqbJnR4
psfmfV6BACC9yj9CQdYXzO2DYxQmN5HF+xsEMg0Jn+aHYlTdN0Np7LXDuMobWiYicIGcReJGzd5u
wq+5RTSBm0xH7JYg/6YIYpGWdbvcN5NjWFvJbWaN6iYytGZNiwUwaN045DKXiEXlVmQSQLTGXXZs
qqWJ453lDOA7jXrTW/km1RUdzNNLOXyoIuMYkIK9zFz/pNuk8ukgHygvTPYp553SuHd1KncD24iu
9ltZoxYZGrkgx+w2SD67BQdCCFvtSpjjrdNXj+jRyd1WgEqqiXIPsDpY6WX2jrPkfuR05oS+XHZV
F65LPX+shvA45bHGxtakoHhlubfM1jnkDUF9y0bR7dsSYP8Nk9P0RNI4u+ccS0hcoWusC23M74HQ
c9f0fama904wOrs+LF8a0LNrPdoSb6g8TORNPJGtM04L3S1jlXda3yIECvzVkPKL91WTbaosrTdh
pT+Dr7VXXa18/5+scHVN6XR02rpNQnGzG8mj4PRLA6RS2l2lwNyb5blDOd4IKT5HdeaJTnxtKTSR
Mi0Jq//9/Pff49a/ZqUsp53/DEfaFOmn/JfH9vNXIo9k9KX58eD1x9/+8+hFM5gMAVgm8+zmT2i8
NRv35gAqfmyGfX8du/RfcbqC22bCy/ELbcBfxy64SFhHCET+jSX/N45c2DJ+OnIZZGhi1uN/kc6c
I0+isoINDdVjWfkE1FeZZcA0RzSDZXPXOekagORxsrVnCvKTNL4xyGxXY2HfgMA3VkVTH8zM2mbI
eCDS3CmKtS864xYB+8Hpk/c4VG/VcHoiU2Mgl8Pep22/6WS91RKYqrn4PKrBXhrqQ2EwoFMSN18i
S/mawTbMOo48sIktZz5Y1Fm/SVNecUUcf7aTxPpGh7GOF2IS2tNAhsXGNCuaI0ph7jvHbiirNH03
hJm/APnYvm8SlNS6SIeP6uiD6gPuuVQ0xbkP6Usm9acgIeoEqSl5I6X1pVSjAea2yYBG1tk+cPtu
ndOXu6PbE26NuE4XZSkMc5E2AcWdHqcwAqT1AN38MVDN4gstvLllyUhQEapx28StyZas57ijmcXg
2q2gLia5Q1GT289VVhCSzTFyGRvUjJmToqg2pWBrK090jnd6DILYj6tkY7fysWROBl+2RlaU+itZ
8Gdqu98nWR3cu1m5ayqKzixFeyW7pV8kG7fLVmkx7vquYLgd7kfwqXZyqPvk4MQcOnS5lBnlXbMr
HH3hq/laYUdzzOk2iqpFOYb+MvbD92PQ8QeK29DA2uPKJl4Ax/lsBvY6F+2Jn/7DUE4EcgdLzXlh
krGe3GoRGflu4rxS6UvFpmZ252higBIQxflOBgeH2LWOWqggiR/aE8HI+YcSdj7Z8Z1NLan5Qfml
1ifTi81wWmlGWe80kSfv9UbAKMj9WzRsO7K65XrI1Y8DppenGTcKSFHdDn4c32GT0JVib/rxN6M7
gK9d87Ct7RhGvCKItiRm5rGLE5sF/EUmdXoSZmlu6zbax/jlEp+PmFWdwuSeM5vejetEQ9EGdPwr
60BZTjaAUz5WQl/RLw9Zmt6lvp3dwBlolnVlHgecGTvdGI1lpMLtJV7bXjhNcGdMU74IkhA6ptu/
+CEt/b/fBfv/jUWHmwt02Qw5+c977rs2//zLrmbj/Vr/uN3+9Xf/oNGZv2INYgLJLG/WN82G1d93
XdP8ldzb2Y3JLorUdIb7/NHsgkYnHJ5JxqaMCNHO8Zf+aHbN/4jYO9qb9Dox/LFX/42d96fpLPQi
pBi8D3CfMN0+kyhpIuPxMOln2yos8BZAd1+EL7GefM7akEM+So0105cfbtTp907aj3S438blPzTY
mEIyc57Vn8ZMAiLA5HWDjf8jsmDCmp5WApNvoBEtQp3W8Rhl+86IbkdZZJyo9U2cpSckBTZVfRYd
Ehk+xeyyHu8RqLZ5/Ec83n9LiH/9sSp57f7nFf2/n9tfbtr604XVzN/7czXj2qFIQByFqu2H1i2r
WcUQiGeVFixj6FnY++/VbP46B3yhBEVZSHHxQ/CM4B/NgLvZ+4EZCXft31nNv6kjXi8s1LYmeZ3M
vJHcnPuNFdCzVNeABqsm2OujBmIh9gFB69jFeUfTi4iTVW+Gjy7cVWWy+m2nBvRSTXoLIJPX5qSN
2yGwdvnE81Cbzh+xov9dYf+Ca4P7QQc94dCwctC3v1my/p+H1ePq4f3K+7+/zOOCb5L69Tzw6OK/
8s86lgMGeoaZ1aQjoGCv/rOWZf2Rb8SnYTUy9vtzHer6rxTDhOYSzT3bJGeTzb9HCOJXGysEyrjZ
1fhbmfs3dlU2zp/r2fN78aPqBFaTLiHta8uAjLiFNM1tQPtxhTxy2kZNxKSx78IN5o4bM1XuY6N7
77cWed3arjYNWn86AHvZchiVJvk0ycJmGt+69W1S1elHxxn8ZacQupGNFiF9IhAbattnXdLZiFIc
XKNGterI0bhTOTWv4mj6nhJVxwQ6X4+Af49K6vdA9celmmYPIK+B+iehf982Iw3TrjB2pZaSqtIA
2B/73EMlG/oL6UZw0LtCVg9SUByHAyGOURsNm7Gf8b82iixISutiQAORtzd15hhrt2MGEYflyYj0
cWkCvFkgvnhXGPqnUEa3eWY9qKHdLUwV5y8RN0v+8G3B2XYqovcId+7pPhyZ992EkdhIk8lEltQt
0wuHo7KpY1mIy2lpCjIIpO1uUPuLFXlSN5yrv6t+TNs/4AjNsOWYtdNxnFQGLkY1LrPOaenGq9/q
MP1U+9ZtEA41sBgmG7qhJIRtS5PmaU9pWDs7GhBYfpCdHPPSHFZaR8RznRz0Epazn7uPiZ/uCpdW
ngimTdYUwzdZV98JfK2Jnwoo0ZNx12i01BJs2zmRF/6w8xMmt8IrBED/mFMGCuvet+/yKP3ejnJa
xCVpV1aegQWzZXlnTcU6aFPVWMQxCQs68RYZDO+m3okRYX0qFeM2l4DCOpXZDdEn9qIFXE2O97At
as1+7LXPNnYvwiHqaD9G4WMYiIkKO88I20KDzWTbX7QIZJ7JrH7KQhuJBiZ6lPMQz/OhOJGzVBwb
2fenySQgqFN6ZT/l9Ye6Dt1NBkzCsdMvXa5Xa6IOUbsIf2WYnb2nho85cszyFm0knVGlOdgNT7TG
6XQljWMsRVktBwEXnQ5EKdKta2d3yf8j78yaIze27fxXFH6HAvPwYEcYKNTIKs7NJl8ySDYbYwKJ
efj1/krS0dU59j22Hm/4UepudnUBmblz77W+lXdPwljjnoyhHA9H3v7E/rOltRsRV7BrELSF3WBF
Q5XGo8rCNFGHOqG7u7zRoQmLodnUmht19EH6yti1NNlHScxjYkaV/jpy2QnyOXZaGWsCMI3Fw6ga
fLgOiyO4m/1y57V3ejrvpuv0K9sGl2Lww9JlZmQRZuCcifWJhQ/qX9OMW1iqZgiMJNaR2FQj2svn
v19H/6fk5+v581nDOc+StCdb74/z6DqZ/af/iCu+reV++GqXh69uKPt/bHLX3/n/+ou/cL3mpzwt
6uu//7fPesDDzk9LsJD8tXKg0vw3pUb1o27bf6o0+P2/b+3Gr+CZkayRGwc1DMHjn1u7wfbN/k1I
HVN+iokrTeyPEoNAPCCxnoET41ppIGv8c2vnlyBbMGbGJ8P/v7Y9/vGv/qNW/T2MMPmq/w+1a/Cv
nQrKZJBxHB6YtQ2a/RTtf93ZzYCBpN3S0Rai1j8yeGN39lzP4cL6jFZ9kHS5y/oges9/Hr2y31+9
ic+iUTcNeNJdUGpx0DOR4vfkQM55cSY/tEe08xBfSQfANxUna+NvA9DQUT6Pn1JnGkYCwmbUlnuh
iELwLFnG8xCQU2XWxaF0V4LUOviBY8IItjWyt2b2X9XEsqtq60Rc0rPupta26pd0J5r2ZPhSu856
npVrDORu5l+CTKamBtNOsN4G6bl8aZZxjLtm8Y4mhvGdZfZLbEgDU5rW+Qwe5v7T1vQHPoo8j+g2
p3pqmemxiVbMGcJWLeZtsvrZVhpLHlbdSts+yJqrfIUQXq2mQTj1px65ypZsoSomIGLd9lNLSFlt
/QAZLzbZ5JMZ5cgdaUnjU16qBytRP0ShvdgIePimM+enxhTPn7P0SRStvcfHtg9qdhC6OE2kpFqP
Kzj83+lnf6uK+/8xsRKj/r9b1REHNim2790f9+K/bge//dE/FrhORuXVEgYB3cAbfE1u/712gyMH
oP3aBsTGcqWNsor/WODkrfyKeg0vGfgT5BkoQf5c4ddfu/4sbrFXNtVvP/FvLHHzar/4j1sEIib0
LfQh8Zo42Pf+N7V3YK1JUaS2sW9UZx3NsmgnmtrSSzdKOZsa/OYaVgJI/dbIOexslo7R6sW7HK3p
RrakpoVGpxPgmKtD6iZ3M/MdJBbmQ1DaiERH+vcXdOzB00giwufYzEbkKObqLJylOtggretxKn63
B/ytd/Z/DrSH38uMZjGS3K/34Zf65y+P/TuxwX32+V8iM/XfvoBh3VXZ+y+0ZH7Zf7XrV1LD7Pyn
U+Z69fzjLQx+da+vEofGlYNBVOqfbyGvJ5iC38j5NmCXq3DpH8eM86sJvoD7Bkha/ers/PMl5Jhx
OHeueB78F+Ch/L9zzKBf+qeX8ErnAGzID+QcdMAR/CuXYR4oNOVo55FNp3olFeg6BBWy9M+GvpJe
ETBnfu2hSBbhSvfTodxncEqTkLCxkFTSKd/meL7Xjd0N0zseb+O5o87OiUFaKwfhe9vm8bySGRMT
j21ccyx7hv+OWTb+QbklYyBznLHI4SEd13B2oRZeHH2uxCboFv2nTtxjyR91xRwPI2NnMINa+U1z
ukqE9ACSNUJ+4NmhgJR89Mxed+KMRf8Nk3f20gJtvGmDITCQLKNvnKbU5Z/n0OIJ63WGpV2qYYqF
44EHrBPT2BvZaOYkKAb60V+Qa58JI/Wptc2uPfnjZGmMEEvckfSmT2S4BY+6DIxztjDcdl2DH3vl
iVymQeSXbEHagf5vVKSSWKOUoTswwewL3Yz59MV3kSTtqZS1RkyCu3RoU4uJQEp9XbIaPziy4ZBh
L7cgoAM/u7SS4lTafO+bptACfRPILMg21lS2ftyMXWDtoZLr4qZoi2ykp66jK2/0MiDctiVBy1NB
9jbhfRnRC3soBAggRYnRT04QpmOZnLW8c9+0VvoI7b1q/KwL3fsElwL/HpBic+qdYC7xN2TeHuiC
H4SWL1NyAwl8efaIh2lRl1SztxlJDMDTKfsL2nRdC01/nEvScwVvGUPaaWSMapg3bqHEmwldbwkz
cp2+IfDUD2RBK4dknLLdS8auLfOBlevJCu3SDQ1pZ89jmZdNyLpQz7knk48qdREwDKL2fAY6cn2R
fmskoUyUxD2zwNjgrwZywd2oYg6DfdK5W8cM2UqtaB5uKjJ1YcTarSlOrjuYJRGFdevFvnCNU74s
qGJUS6xoqPI8Na4xvv3juNp8tMYbzNBayAYq24X4MIU8+aPM5XTx3LX4QHfeX2bXZQorx8S4WWF6
mEhiXfHYB21y1SqTwocSOa9G9KtlZm0MRNffp5HcOMIssCFEPoPiRNTr3UJyYLuxisl76xKOr2hF
or5GdiUXAwBNlz5qIP7x1GeL/5nlo/bicxRZIcIP7Z2PtNxX9OhRKi2tT0vKHR2NuEVmIkoUCrDR
NDKbtjRBOiLBTwnhxYlrfHMaNHlhMXb9kzmlckTUv7Z+5Ghca46tCY4zapgSyU1ZeHlzoSqbrYh2
GN462gMkUAbaelcw6HrJ5tL8DIRsv6rJaow4V5KvbSnuO4A236VjTN9L3SweLFwByw4gSzVH3Zyq
aVePha+TvSX8BzHS6EYmTlYWEoY5wU1kLK7cWnhLiKur9B4JtV9O90GmB4C4enkV97thaw3qRev6
9TPtvIL7KtSjgs+pKy9sOIWfAvIvkWbAiziiBCrNjd/gD5xUYePlHldr02UtYihstp4TkcmRxFlT
E/o5pbjFkI0VwX3XWSb8QTVZKiJMqk/CcfasZoeTqwrLzBYPOlsYT0WgKSIAGIqm1hTCC8tl6bu4
nftmuWG1OqxrT81fqzaV9+sklpKWhda7G3oq7g0wh5llZjZaQ7xaMX1ySiCLRnjFHZdqR520YK3b
iCVArjIcKRyfGlqRl642K0IYnUxHYLJw+w4VlMH6JicZjWy72ZqdSJuvUuWclqS8yKStPunL5nyN
YEjuBS5N7rxO7TyYXkM3Yy4sAo7WFTkBylfOgrVfiTkbgpXpVdYFbXH0fKT6kaeI1sVtTbs0rPQV
JZ1PWimFikLFP4yJq+07byY+MXNaAp2wv5nf6J+V3i5lhGzvK5DWjxrFUUD0vCqdrYay98KLxXTN
ZS6n7ptMAMzyOh4SY8jE+IkkzCxR4Esnf1zVWpbHdlk17dkNNH57ynEFzk1rIEKBN+v9UxI4CSJ7
ZRABO3BkvwWThwUdcbkHe8Xz0IhoiPIvulusD3XdaRj0NASqET7i+YN4i/LFHex62Ne18E7CNso+
rLJu+OzTbLodeXrNCbJYUoVjcJvqQzXGrcZyCjP6NAVBUmn6f3G/UsD+pbS8nupM0H0uqEzTkUCb
9Ej/enskV5GGg5/VtNbyDhJ0kh44tb0NIsokNvPKwSwSVKclH73w7/cP/u0c7q8thP/xX6nTcP0S
//NWQ/hVvuOY+Otd5PoH/mgj0/al2tdRucCUu4Jl/1EEmtavEFUov9CAX0dzV3bFH0Wg4/JL3D+u
RSKzht/UEn+0kQmYwqAKVeCKTaRuc//WOAP/xPV9+I+rCOpzhyYDfwsV53Xa8q9V4DhbSZGRXr4x
hFnYMbtdsDXmxsNUtXLa4zALV9fbAfA0Nu2g+QenTG4RN2dICMRanji9vF1lV2+NvnJOBystg9rp
o3zRDsHKEWwqs93gqMCc0un3VTIse8kJ9UgUsheXk01S9NjCpJMUmDnhzZ3OETxTkZD2NmgbeIfd
0a/anStXqO4+A/SUqGNLEIDB73JJ5yR9sxfkPAcYuFG5XeMP/V6tofSMIUw9R97PWAjJw1Svyu5I
mcxTGJfAC0XS3YKq/+YUk70B6q7fGOZKh47zN9TR4NJqQ9/VKPTg6PU5UqfuJAk2jlQQJFtEBEaY
NMl0ktnyY0ornzyYiiTJOYhkOZ1NveruOI9RrqHX3oLlr49VUlkHKyWQtOqsYk9WV33iHUk2rd5c
g/5KbV+ILtubdabRREyHE/xUq2QrStOtD455V+NpJ9DXWjUiyU03Gtsm/2b4iIj1dVqfyqZ2T5mm
BK4l1FWEZ82H0VpRlo7rje1kw89+8Pd0vdeHijha2+3JbpRGFxIRfEMqnxPNtXnDEGY55lIUXcjP
T+Nk8vqY0/irUaYsw8obCWGEk4mZrpqfm8L+AZ++PfVeV2+DtnWPqxJqL9bg3dHW26pLRrB7hQmV
W6OwxW58m1YtsV0zgJbJmYAtrbUV90Z7N1tjcda8+s1GvznT5uE1sMrgsDQ1MOgOuv8sPBLu1+Fg
lWIIhTaMDAwwKmFjuAb2MlRo+uyUtcZbkDZarLRsU9scncZ6LQwmkpW0FHwNlv87Ktn2zdDLNcqS
ptzjgBIn0rUVig+RTtjvxp3eu++5YW/sATueod0kWMTtstngmeAw5zk6qruhGIgaw71JUeUQTfri
wiTnZeNZtOFor/u8RbzTVXnICJBKNSUvErGlTOz9yJDrVlYZberWWPeARptYd8rqltbvYIX1wGAn
9NFUsTzt7lsPJ9oPA7yIxzKbmlNGQvrzSJUMRQH56bDsit6uIr79U8vtC1KPETUr+bI5yPyxBTXZ
KUxpje3vuef6t7gzrc9c69HY41ii1z8gBtcHtcWtmBthes3vrk2tRwA6W0f0l8B84Bd4cW1wq5NM
OsDgUH2glg1thIRHu2NNdNaYnUG5uPdl32FBDFJ4fMVyCWQfD3m3qzOr3uA8xHrim6hhnVxHs8vV
ijajfLZrow5lnbTfe5Xkd1Jh88SYtRynQmWRGNM2miw0/8U6eHk4DKPO9bSf73i5b7zOHB5X6oir
66Lu4qDLv5ui66Iu7/eok44lLvWNUS9iZzdaTeynjxdwHErnCOST8EZsN1Y5Tbs0gWNUMrkleCDv
j5b37rmNdxrHRt8TyU2BtbTzuW2HnncK1s3WsxWRmEZbhIG7aveZ2eHGHXN2IgjmUTrNKJgy99lN
l9e1S7krmv4uKKQ4JKMXo5AakIgGDyTQjmiQvKse1Kk2s0MM2uLrbLD5jJS10/K48EVwbITgZukm
hnOpldAeTLJQI4Rc4q5GieZhteSh1JGfudolT4OfitRXqRhdjFnx5rSudV5HGsrsH2fdm1ABeen1
7x2ZTPiC7FpN8uZyEydocrza2aVLvehU/T6dEb+PjbzkmE83QdA1l5RM2mfDG32EZmhPZ/rSxImq
6dhSzWINsdTOsjouQVjrdjrnDUnwhV3Eo+wHCnI0umFa2rGdW0Efjcs1Ua+q6x6rz1huS9G9o8zA
Hy3jIjVuyd59XZbhkK7rU8E5kbTeEXRcDGkjgvMR22SkZu1yFVuhUmUGN6c+cb4AFd3uw6VXsAiP
j53diKTl7zYv5ezfJUF2dBzS3Uc8krK+p2ptNr2ptZhn82SjjKv/fERX1w+vMtNu+/FlstNHh/t1
mS/39tD2n/XC9bH0NQerpArnAFWJR5NuQvar0blmc4qWgcsRDbvc+Bhz/7yYK76jtF9n1lmW3hN/
pN9CgrVuqFs7xqb1UkfYn3pC6eREoV6Xh8WdgieV+D+AR8oNDY9noeZp5+Ag5cNO1JXVhPF5cZrx
NBpjEuYjA6NeT3/yhvn7wMkLYiEblV00TZexOZMiL3obBzwriJ53rsQmL1pxa5SjjfyeT97NTii5
t50gDZ/NVGASMrop2Zcg8s9ms2DjQNopd+ky4ZqfGv9B1X7yrgFW+ub6GWdVk3v9zm7BS9Fd8rLz
bBkFOc+iOa/ohr73ubWf+8X6SBl+RgnU84+2sFImbylvTjBRM1iz5sVdbzp7zR3YnQt9Cg4Kt/6+
qcrmaaqq4LJ4urrtupzdIi0Q90BNqnZYCRreuev/o1/0VbcTjMjAPbQEXSfIglL3rsid7yTVLAfp
OoTE+uMxdR3ztWayuamTOdsvKRhGcsqG+7ZF90dI36Yg4OJzXWci1H0Tv+ycDvImNTqaLGz929ry
H2sSyyPh9x+iSvpwrdIOqSJRR+a4GofEV80WJ1Yba64rP8YxJXs4095qGjfo4E3CW+hE64cmK0vm
HI7/kMrBu5QQSaKFMDM0JdlF+OmrFGZ/QI34WjlyXyIMZ0EMeti23OympdCfcN3oh74Iyv2wVBXi
zrl+kbJ2opLDmYeeNmdtgnvIPXUVXBQm/wavbhBriiNNea22zZYJE4ieMjSp+vUmoa23m4irZkWp
2zwgiLsvEj1im5hcFH4Ja4+OSe6odt/LmutR4DBg4QbH+DPxlvdsFPVrhQF8ayt/Poqem93G7+h4
MONNNrnVJfshcMqY2ML7oofDgjS12A1Ol8aUXSuGvyrbDcYkv8GjwXmEDQWrpPTjbGzFpmuU3AUE
IGFCpMRrSa7mwtxQWG4m2zlrPZMiMkmf6bxuUIc8NrV8wwHyWBZ6mOnetu/Hu7KjV5m64i4xRHbg
IdKWgo6/MQwJeltfnta1cF4G7s1yyTBVlXX+6TeJu5HOUB27Kh3vasxz7lJrPE3s5JHM+o98FdNl
7QxtAqtulLGj/Coq0+SOwXjx4mm282xJPJWukmQzGwjfTUXWPAPZ+qnkW7wJEpSgmUM/qx49xBrj
0iIMnswicgJ0u2hLN/0o5h8FI+NT42tba7UNhuTlFOZCfiYW0mRzBDQQqK1XTJc2MDfBjMvjimXJ
3H3t85I6Sj1483qwi+V7nSQHdyBeyNbtuHN9POP28WqZyeb5ZXIUYgn9Ql+E4m5Odro7woXQqzT0
FxsI4BDslrQe9yS4f8tdBzcgjpOxGe6nYaVuk92R0J6jsUASEBOmmzEbd/A5HnzlxoVTbrtJQxTw
qQ/epkv1U1HRD+HDtG9S89+GWhzSUvHk/fp59OVPfzG3Isd/V7Faq8m/WCqforXTztU47yy/P0IO
BnGcYAKrH3Mt47gw3EitRkhf5iGZEvk1TqW7QVoyH5thcG5UMejxmrr5qdPS+tKB7mCHx/ydCQb9
WPpDLcGhm3ppd9awNIWp7t56if4KVVuLZmmaEYhOnhZ7HR8pK/dMPl8qXEBhZ7CLrcHCWZrVR1KG
dnJtgD07yx04AFrx5cFTWQwLCTsUEUObIl/KMw0La48QwbhTVZbvK08Vd/OabodkusAHuLGSwHg1
UD+/9Y59SWZmpPk0mzvcXWh9sgppuWElD1JO+jsoj3K7FjnMPX34slKtiWngYgvGTLIxQA1yMHjT
7VIESxzkTRUFq2PdSmlfLH+4nwlOD2vyf969rFRbCqj0K88yjzQqPf+o1u4yw344NB5LZxxfEFJW
z6D+t5NNz6hKd5CwomvsOIdCEmIhmyIP0O1Fes0PF0p0bFltf6lWTlJLx3tD91bGreN+pQZhQwsY
40hXznZqLO8Mg9FXoa0a5+TAnjtmVf0Ft8PbrMtingMree5M+vXCrqNs6D7yfOmPciitGH9Ou8uM
4mz2efIe5L5KkVd0+RrVdivAofpOXNJjfKfp1J2csc22o4//zLoaCQfPJIkbhvjcedvJk4wWOPbk
fmFC3Dn12fXW6ZHQ9XvXVyU+w+a+RhNIz/A7A/szzas5FEn2gSIQhkmSxUCy9xqyKo63K8IDUXbL
CXyGlqsObEfZKbXoIfkd3UBd6hBo8vJGdFRuQVOtO3s02P5y33oR7azD9a3d96qx+tcWKpLVF5vV
0jb5GHjc4OENoU1KlfNNyt6MuAbt7cnalwwEqqEN9i3nz650WNRTYI/h4Ncn8DXPYwOnZfaXe7PM
PlxbVLEu/WLnjup9rI1QDM6X7xTv/YScSc2W95QVpr51HMroTrEVicAK7QHBPsHC8w3tNBcrUXnH
oP9WCN0Lzd7aG9r7KLVQauPWmWx3n5nqOEvtzqFR/97PI+1cMy8Pvg10RmqsvyRx3NABerbPJsd6
Qncn6A63/ta1+hNeKV4ur+mjRhl6xCDsE6rQwfIaeQJ2ml/stZzjwCsG+seYniazfQwKrjWOAKQB
o+jNn0Sw90ff3dPHJlKvvyoYcoO9NVjvLE0+O0aFW8lWDIE8kgqK8mhlzTf6gfRLtbHd092gFZ5x
qTutQFZimxofksVqN3QrZ27PVptj2yPZ/thK+xmmfvnsdUZH+WVqhx6ayotdetWN5jkNXEI6dr0n
+/seiIra0IFF/TSm8CuzkhtqaThdVEkzvctUAhrEyDBXpZQcvVONNxDlx69gkfl+6WkEu3q23EjH
fW68Su0xjMgPURvtU6G5ZgwJp/pqpeUilV6qrTfbBchk3KnSkqBwxCA3lmkJ9hyr2GLiK75D5Ahe
lSWHd8aXNDcz5ys3B2Y6fskEp/aaLe1Xeio+bZNU+kzSUr3ed7Ycdt7MqVNjGzvq/lLj77OKeJXr
+lGkStvh8pojZwEjBtFDUw88mnHTlYGKEoFXUl/ceYwG9C+hXo3eoz3kdMddO70ncdx66C2P9MtW
m+WesGmuUsOMdVdb2gjp8XAHpkjdcRv3b+oKWKEe9N5p1gC8MZ0oo8IfhmjJZ9z+c0cBUteY21OV
xNXaLtvSc7MDgTb60+gb2RlbothIzSvOuZltFgnJxxd5d8xFguCw1eT4vRl5DP0cLAdbr3XcbM5j
Vja7bOBtScZ+3PqJq1g7E1trNdvTaajMW7P1OLDHabbj3svBmusLZhsFHuLD9hq1o4SpwsrQ073X
GvnDkK7fLV2ek2loLnqp/NiqC97MxENkVvfGj0a0yDKNnOPfdWzZYs5hYhGB8S0f53L+UIWGUZkR
72PZWSURDjgENkEiXg0NhMAVozNtTO7W1zt9s1OpJmNZ1Qs9wo4WzCwm77IgDNyYRfJqkvFCue2N
5oYLzjmgAx0mjmYBDapz81UMZbdPXAI3rF7xvdnZqy1VH2ZC/xAOYRgmX8+JejMNF3vN3ntVPqZi
edWm9iYQwqBxNMpNM0LLT9zlqFVXCXbnWZSiIzSptEnW4yJ9bz96OT7wQmOAZM8GMzB0jPhUpxKL
NIEmPo4joMZGZ4DFWuhc9KPuww4eyhdrMNJ9xcCQb8xYTy0v94lcoQyokD0/ZHhMX/xSv20bZSds
c4KNuVkZcfudTksyqbJYc5ToQiXMm0lfR97Cdbk4XuFwp6vSe8KX5FFfLRHaiWZt0wCtFeUZQKV6
6r/o0mBVNub1iKrWROUFDjHXppObW9pOb0zjlsBUGANO1MA2sKwCg/08iydV1T9ryjSmC9QJUT4V
K8La1Nm1K0wEAGhaSFMRrJHeaYfW4OL7W3c6dDtMx6aWVNHcCRUvgcFFErGVPtXZrqgcyGBZj7IX
cuNWtC66VxxeucW/Wfeot4vSjpBMZiwDNT/C7kpuOtA+2wHx42E1y2mruIe8unB6yh7cRlul7Ynx
JGUU5n1UOZci9con5eBxXVVG+0RdiQJOSeHJPO0Mz8M6mUR9n9250499v8znrMyW2xqfV8Al1NyZ
qpfwuBOan3a7H7S1X3CbeFtHeDxgOb7rpvcD19RrmWZUuJUO+bd5NfDj7lUA9cObpR42qUFfohOd
u8tJQorKonSRzqZvMyZ3UzxBvNyI9ZhM9QZVA36WOV+NexR65Kh3K/g5oAFVEwQ7GDM1lV7DTLKn
Ld3fNm511lcF95RKGEdgbDc9JRGtlqDRTPYtNcSuHL7xSnN3TJ17yQApFIH+nYvZMZgowj1nw3Yz
7momPD/pYWxggz1WEvhdPTfJD+HyIBApbKvUDsJ1bYF1sYW/QLY59qP9oDuKUZxd/ExTKj967tU3
mTIKtYFubtwVsXVjzR8orMVWTMUD7mHmVQi5X9zWLMjaY0oZwanClifB7UGwULRTJmU/aH4VWvJY
AxzQNb7IoAx+EuO8pTcSacVK1sTgmhCluhPI2pZrvRov5LK4G2g88mi1LZNs58ZP8eMF+YBycFge
F0iA8ZIs3+3WSckwrn4aADTqUhe7THnlTbmYYapN/m6iHb3P8qo5zQqCxKiw/nnLcF5wU+6tAVZg
NiTVqQi8Vw9j9w+TLice/2eD3vZT4pbZ9QS1jNMkuw+u5gzmc/oEXeFxliyZsW2cJaqpfzFtjpl9
1wrgwNTTWao2FiC/5aYb9KKleZurT67BWh1aXp/d6tnKltMuhtWd+0Wvt93YLkNYMoemEVcMRkM8
55jKD9evig69DBNZ1NGDBe3sGubLXw6ihIb0mGCCHrN1JyxH41YwCUzpa1OqHy5G7EtNZntxFH7O
YFn4mf9qjFYHAYuG5ucctIG/acw2++jzaj6aXTIh7DfShea1yZ2+qPpvi7NIBrrzW5/kgAv04EVn
2mwwyMzTo69ZDw5DY+qk9IYtg14bw/IbnasJXJwmQfhu6btCK3TWah9ckqSTj1NVpIQOEIkGqMxh
EJ0KfTOKcUBoYDO9qYrc2A714t0FBtc8JM7pSVd9vlNu7pLHckXM5hCNtMy+H1btBMnpTaVOSUcF
uSUC3lBZ3m7xfvQ2S2k2anphy9eQ5fKFYBMkr50tQk2jGLeGytuqvq1Cd6mYyS8mY59VC6K1ZT8L
UuVHi0rSnd5Nb1Pg3PfGCOVGyTpOlil5CBDrO0y4QOywDWnVWjwLJP+hUEyGBVMykwqM3XXKdysk
ksKrjm1hl8cRhFxlJEY4NPkI09VC2SrKfDebzDlKSYc774VPrmbzYDQuPbf03pj14BOz7/zeLRoS
opXzj0m/QwwNHM8YmX6yMad+9VGPiOFeDssdU262DetarBTuZUE4H9v1xCqeCEqlljN3Vramhy7J
n7nfPPOSmlGLL6m29Nerdt7zkycCPg9tFdwTn2P9pOnV8MgcQ9/oDSsorYoyHjRoCiin2id/mTHp
6vqPZEJLWGKQgDVg5fsa50VciiuKwlOXfHa+7JXTGJu+dYtwILThttED1WlAi1WnKFh4owdE+290
3QkBn6uFd7sYNjXVCJwkdA0u5sCQ/F1nP7T1poaoFKX26qJcqR9arT+ITjArCrg0s91bgCHlGEMw
tGO5erCAJmCOqI19966XEzlAQg5bd0ySV7rgvzkvsGPNnvs9QCXMHqOLn0NRahziUvuut4vgPOE4
X0K0FNVD0Qzld8Zu1WaloOWKXJ27Ofu5KoRApfZpEFUWW36VvSJ9eaM1P+xUXf3webs51kMz18KV
kMXSzJieFFXd7AVQ2Eu/NsGOq/9TYND9t1tKH0iwPzj+yjiDXyBxJpS+qM655RBp61Rz3Opd+2i7
hXm+PsHeS9LIaS0bx3n5oOt6xtu2EkKh0ZacSmGGiVbWkYasPvTFeitzVe1UByTHG90sXrE5d25O
rLQsPkfbe3bnCjrHGpZasU8skCdlijW9LzHHN7L95jMdislftiiZ82ZrBYLZbKPdeXYtTRaELW/N
WY5ctTOClLolTGxrCRENTW/dpHuPBhSyb1Oeu0A7G29jckF4qGQRUIzgM6Z1nse2maY3jBrTh2bB
mm8worrHZzXcdH3tQdgL9mhvgm01JyArMh3aZbWq8qmjUIQ7KJAuyUA7+H2QP/Z+3m1574Y+tPJl
jlBULlvpSQXuw7Q2+uQWp8Rt4Ihq5ienpblrchCLZsswE5kK7Y+gFru+yR4tX3NPlkR94rbFjUpH
SEfA285B2X1L1mv3zVSbzm2+TKM/GASfbxeZqec29c+93lkbv6Z+cfqNqbRNLUB3QIMaXNdC+ONv
ZJ5AyUn0+rNyBqiJnlVGWHDKTeVxF+zJND/wMlYXQInOSQAA2yi9DW2ZPAg++DHpgmgprjOsrkO7
pDM75npZ2eBv0COOMgc/mL/0TcVq1T3OL6s/17NmHxu3mfaqXgCu9NUT18IusicT3gicGuXUdxUI
9dgH4Ew+VOdEHrepcFiYVhHkxLuK6MeyBL1diJtckaqUIwZi1qDNn+joMjQwVS/u3VrModIqfQeH
9/V/cXceS44jaZd9lXkB/AbpALYkqIIMrXMDi1TQLqCBp5/D7h6bqup/um16drOpsrK0SkaQhPsn
7j23EtZPa8gafjVYZGoAJ1qWJr69MhNX5uiuz47YzLe+YY8rlumtH4Zf/dRXEOTo0bualkCpjyib
ofZaTGLd2use8nXezsQ5xOm067sUdoiTJw0j460y7ovJmy0wk7MxAgCSU07rY7aWOLFErXar24Iy
scHRVdPFdIDMC4fzNG3hLfQNpKloSJNQ8C2revYRaBS5Ob3u1I81vdnwGI+iIkRHXYrR3GVGFLdF
GNhsRUGhbTT5EvtpalgEh/4rILzimMFUuk+NtJKwLRndWlXLVFR60U0/M1OOaY/mYvlsWFlkPKEn
3qH7aPKdbRhJJru2ty3cJt7E19Wfz5LmOHWpfyBud/i5lD3t9Jz1T1W84nSqERLuSjUzMcWevwuk
CgHGOiC4ijX8FjAQJFJ+ZGDdi30nfZIs/TOD7WtEL9VHpFr/OVJ5yfZ6hozVK7GZQGefo3wo7wyY
WiokNKsrGeyMwKWzsQ2z3x6w+BFI/AMS2vY8LNxXeYBsNC5q8AOqs6MklH7/nRQJ/xiX4nO6HnX4
2gARhQMLC8G+sZFQBACutTs8Mtfg5fbGWaV1kDkDyir67HS/8lMhx0Rdu+vJ5dqZglO2Wizvdlpr
zv/8mOXtz84NeUeWLZC9Q9nXT6FA0DWeGbBtc3d58QyPeMG61xFwwvWHwwdUrAXVZ30bRLW71c5H
rZknR+bZCpiiFIANPKujP2P620MxddE/Ty7TVeMeepSeYnTu+jma9grq0daNp3ce15vJ7p/XaIC/
rd1T1QkGarC8ljFpRrkreY6kqXba7Q/zZF8ff5bBCPdkX8FfaDwmCdxjneaUXgfgO4170nh2Cguj
HZ5DlyeljFgOZvCD246H0gHGh6NSrvzkeU/OwlTQVo5bGXkn2gHGC9ZNDiqA/XPDbJ8FYVofHArN
06p8eI7NAIx6aFTxCiax2gxWX+zqGvQxg9KHkWb5UME8vMv7dOdOejiWAdshxkq8h7b9uk7WIVez
fCAKBC7IEHFc+VF+7w5GJTruvA3amyVx+8E+ipRZVMVY8daZ3G9hWCAMUU514tnwq0uRNebBQ8yw
7YsyBfUxUPkrbjO7gyYrAuvA0Xi/Ih5OLJai3Nv+K+BgDq8irz+4LRAJSIVAvEzjQ95Wn6pjJ6gN
ms3a1iuSQftXhBnivgi1uy3mbqB5LJbEd+AZbkhueV+bgQe4Zq/HLN0AexKKzLcypAX3Pj1aFKXk
IXbbjUt/ISMGEN6kk4EMtw2D523FsbgLlAPAzJD+IHg7ouInfcuuNQp71RIfs6K7cXRodsQrQY8r
BkTwXVrCo4Ygu/GYi30AKQbH7LKZJmdKoTleIx0j4KN1bKsHVVzPxfLXYuJ97kOmGUXOUVusuMS8
23CSzKAoiDBPPqNCCQ6uceVKTT3eQtndBzaTfeU+hY7lPHZ0dXQ30ROw9g/Lr6ZtPTOVRZ+4DRzW
NTBiFC1P/MAnYd1rGoVPz+lotPu0jQ6DL1Hc+F3h3iGc5KdggKWJ9w1RfOnfHm0dK8Rmjo7jaHdb
a1l81N72dghyJv9zXKjrAviVTfi5y1jiuw7XWuktwy6vo+wSW/VzPKXNeUjJ3Q4EjleGM/RmaWFR
xeSML+pzRoev8OLapXggue0+LMzTahVv2hoPc5cdiGp+KPzwyS3IdVkZ+m1tMMNJ5sTPGSFX1CSj
2Dll3LBhy9ez9EFSbWw+r80c5PbvEIYgCnIrbN8dlTfQ+HIv3gZeVL5Kh7vsMOZ5Vu5ZRA8xAnim
3qvx7mwWfQypw0fVZdt06faNHhjIONx6sc2HOJXBqghjF1Di88BmCB0alaNwduP8EGGSdhKUtat4
idHHEvTV5ad2zOzXuZhLWF41CdgJL87jHChE0kFd8aTbQu+DflWPVdQQZUeHDqLau86wbM6l0XGy
X3mYItdLow0m4AT8vHuiKQUMbfxmF14Hmw4ag61aKIgsf7wLurDedjYWVAUPDhWOBmRuJypOnyst
rkesB8rAd7NTmGftbY7acRcWMRbErnxHG5cntejfkY/REnjDelJtkz0uNVdzxNahDOUOcdcvUgmT
dXKLjW9Fy87DF7hpVs/biHjUu0iU4Lk7bR8aJ3hZVP5gcwzhQXks+cJtoZrd6Frd2bN7H1bq9Tr/
3Heho06AoOKtN9n1Hqs/TLehZ8eFwep1mec2CWfrrq1cDgXBiGFgk8cCvX1CZsY6c93NjNs3qs72
frbeRxirV3FdDV9l4crxnhxr2TEWBVFv1y+VRK4AE+lZWenKljgkkdnC0uF6oH5IoQta7nAGZo3p
rDvd9fnByuPBwg8+5yQ0LN8bRNiJDpd4a4IB3FvOZK3szWUMqVelWatd1qFBnMJFPVFPinM42AO3
j7QuTsPTXbt/e6TGbK99SN5KAr0c4vkZQzaLLZtJczTPwNNtjCn5iLAPcwbVGVQgM6KKJisQxZOD
rj/0Cp3UJDjsl2K+oS4xZ62VdWgr1V94R8Dwe3XzmQ25uw1XHV1kQcVn9ATv0JuOpW/DnEo7ldjZ
hExwbdcD27rorujMr5FlwkbqbNrhRy0erLFzNwHn8479+66L0x+NHKjp8iyRyLaO1hhP+2a8Vq4+
VRkDmvRCPNg3Fq/dEU0n1yf2k4TAgTiR0s6O8MWZza9T9jAwj01KYAxJNbBvSRXEPMR07Va4en7B
sw2aVQ6vhVcEyZov1n21RIRFMEVKH1YLV3tQcj60bmvvRThWL1T683ZhdAyLy4sfWkLEHo2Cmrdo
SiG6D/8KkZ/OSPHX21jPuJPEQDxcHKXByRea0ige6kPpDAOr/6Z89OrAPWNWmG41Kk1vM6Nvge6+
hH0SCdOSdr0sj01X9T+nJtD0z2UavQQjZE2rXKNE9mOlKBh7lqRwXC39seRYCXYVwrY6qZfaTiyW
wqwr2IGC5yLCb2yDcrN4rfyttJubbzqNFmtbIwr+7Y4m4FBDyrXJ4wUNnw58lLw5AIZrYoSiPtId
mNF8LPb9clV91HxJo02hvOyhctX6qF3JWCbyBcWYmjOcw5nJAZXKWKCm9Vz8LdeQRDu6HtFoV1uz
054O8e7yZOAd+KGDpT8Eaz5u2gaJ/sYvqNqgm3bHQGTJsEYPrqz3OZljL8Wwxo+DcDpSIFL77Lfs
x3Z+ATn3VPkTKVd1hB7EYr6XxNV8Tj33Rau4vs8nyqFlrC6TH+tHZ3SHfVkPX8r4MDvpcEqfLXET
ueamqRoLrBZr6ka51HoZYzP8mjGnUfjZq9W5dfqCxDMSDNLIeQBcthxHpXaeBK8QMXoPx4+cmjaN
h50Xz/uuH882nw5c7i8otu8lrhU7z7uEScAlFfFpHuqd7TLXozbc6XLGfOOMVrUfuB27Daqr7MZk
w7gN56CgyVms89plJin73D9QBUU7/HTeOSsDXhMF73VnNH5zu2WvlZ2um3UK904+U2lfbSsxO8Cb
cc6CJ5OzAN2QyeN8dWEJrXrU6fi24ga5nWRafvW4spJ86WMyw7y03rWePWx7itscyUibXmB4kEEv
pkcvMrhd0IFERyvrxkNF57IpCSPgZhvKX6Ipqh0D7ifl+XA9g+U+d+1fKnDZRFsnuxwvdqn2fEnv
jIawis+7aP2LpdrnVAbf4fBwRUufvrGNPX+fR6m1n0tLvwqX3fAGDfddVRbd1jVVi1S3KeE6BTs9
kky5QWSP12sAYRl91W3IYsCDOr1tV+l9tXjePueeyi7PCt9jvzz6NHn1yZtksHNdOT8o6dwPU0uS
KtDT4CImRs8bmvvsM1+v39JaiTe8e2AwZ1mfmJjA2S486mHuxHDq75vcdl+bqqawzwvEPmbIz2EO
oLocnXTvWZb7yZj1ibxkcxPWPB40CNbPZggslM+Fil8BSHdJpZbmxtVReZwDuHJp460f4EoYe7Az
/oWCQt36zVK+FMhlWUtY1km6hvdDO19j4P7QMdVvVMjy3k3l51AP/i3tyvJuu256RELdPi6Ifw4d
Kpbvgh7hNGhj7m1b+w+o690zdqLy0vHm3nMqs7to65oJNp9k1crpFJZV9b1vYxTBKDOItSv5DJjy
eUs7XKS75nc42gCnN22yiKwk/cKJj6qP7fdyDr8Tpt6fR8LpENmh6p55w+/KYCE0cfYfmz6rpmNl
au9bJglGDjETPfO8btmSSjpLYZ9QR1+qZvotg4nM0aw/L/aYoioZy+VIjns77gJ//jVJFGBFjb3O
d5e9Soc2CYblpxWCg+4IpXmMofCyvIGMPqxO/RiOC7NFO3L2qapjJtZmEc+l4i+eEB1AoFVd4obV
O1LN4FvvV9CCdVcCNI6GnyEHHEFPCJBppXm8GPIzpOpWRx+K0HXv9ETh6njld5VZLBImP7oRefer
q4u0PzKAavbKGsJnOjB354hs3KuSd6co9LdyZMU4WQWPDSkH0MuXV4UxD7FjgZUrCE6uBbiQeZB/
9uh8kBbw7C/l+hnmCDJZHoP3jVz5HJL3WZIDIJZjN4lv+RDHl+a65ohmKV+bWhB6n2EaWEc+VFkh
PQnDjPO7GH8pgdV8dBtctooh8Cptd89kDynWsKAc8dKeEGUQ1Pups1HdN3kdHnsVMH6ZvU7uUIs1
R28cAxbqGMKmcA0/6T3YGPfi5HjDuTcuOiud+sNR2EF6dirjH8Leqk4FjSzTDyc9LQ1+0sEZxj35
SlDsw+gOgETEfEI3W4ySh05CGdQ2Y52gIgFMlHn0kK69g8wktA48ESsrqDV9cWtKDhnF/U2UI6uk
XKjJiIrK7YQ3+2BTcH2hAUQJ6TLrDZmqU/cBmDHopXZBm3MLZs77mIoMeEWMmndiysi5bWffmJlQ
GInWfm5Y3m+JHY23nRDdU93FN7Hnqa0s5lsV5j+KVQ9blpHlhWVoDK5m8nbk8FRQYCT9jhe24hgV
47rTyCK241yBw5zedEEfjDUbmZwZTh3+3GNv+QN+68DZq255EU60vM25dY8Cm4F0GL+SWis3pYJM
g1Fwk1IbQGq8iodNfAJUeSdr/xl6VYeeqZMJN2CHwXfAGD4G+Oe87CBlau/Ga5oA1/Tj1FXdobF8
rMa5XR49Sygg5kihkgr3y6sr9SNqg2BbMkFENXvdwC5MY+1yiTeZV92xQthNpvZfzN++HFIGTx6q
DZxxEJgU0Q5b12UCFZdMGjd9FIGgXAh1tlt7a9m0rwXU5ngA0QNpuz+h4SyO1NocO2KN3nBi+dxl
hnGesszRTEVEukUl0RoC+8nJ3zoGLSAeWDdyRxRCwMcW97CnwtaTP9DPhMcCC2jWdLRMqrq1rcK+
GwbLAWnqg8aq3QVjuBR7oO7OVgVUNMhCaMv7gfMGCe7smYo8RmxVw0iPKzp7k5eOfphc4913REej
1luuzksM9rD4A9jOo54vlF4tGzXrxzrm19mQ4235Ut/rzlDrLGXDXOlaa2XNfIhXWBCiK5f/AOPw
/6mN74pA+D/7+F5l0f/6+T/Ohcx+quZPdr7r//gPqAN2PgpingPbxqpO//C//HxW9F+CPG6Wj6Eg
aBhoMeiGfxj6hP1fkXCQh1zZI+AefFAQ/zD0+TF/ROxy5JNMHIMs+b+BOlz5RH9w82EHZI9BKh63
CBwT+J5/4V6uDX1OVDTNdl8+N7d6c7c9nh/Pye84OU5/t3ti0vzvOUVERf7TiwGvcIDyxYK3gl+O
P/9D8OFKruLqDE6+jd1woUATmOej/bTUHT4EbcXWAR1VfCbJj2YQ7oLz5jSm2EeW9k9s8cMCLlAW
/U4r5fzGHqVurEJkp6Vewv2MUeAlon/czR3D4OcVtf0BGaV+sK1InMXi+h9yMi2RENpnJtvrNOUx
XOxvxdwX3wTxFwUbR0u8ez3w3ATrnMuqcJ4NaigcxcvGEL/jHcRk+c9TVQ4EhcVSlUm/lujJgd3O
aZJ5ox5PcdYIZ99U6J7d4Wq5Vqio291QLys7xbSJf2mVwnmEr5upXUqOtUeBbTszDTPJgQj22W2w
du0muZMozsw+M80cnKzwOm9j0oPhJSXDeYbL0oQhm3707jd2aNW8fQM1PknEM3kXUxS/ppicukTU
JsPCJxZeArrwZ67W+h7nRYC9ZcIgeZQR07zVjRYCTiKLkUqjl/G2CZCkQf/N6mpbN/UcHhqP0zt1
2xzt55QRnqdMqLaOcJj3zOko3H0w+nS3UGWWn/3KdQwKWSzBQY9MWB9yEnPAspc2Uei+DOOWwIGl
flZTLO5duuxiN0vOTnex2AMFeT07e9fEGDgFtOTP0QsKjUlIM2VacJPvuw4TiNM3InqsY/TJ+z4v
+YGDrut3iAZcsnNre5L4DTgRwxUz5MuqZqLWmlhLg5KziVnO6N7+bjs44YhqZe0VLGXmbSWD2+nM
1iX6zP0srPA6ZdPBXrslO3qe7b2uDskPW/qV/nGcNKE0gxLFC4LA1qGBsOSPSQfTzxHR2wdjMfvW
D+viaKCinAeLVnEzYONCCRMjRb/KwNdTXGvrpYq75imeEb0n3HYQ9YBmnP0hKzMEJ6H7rAE4oiKA
jb/rF3WtyKasekOHaR5a5SE7QmnSHZk8gkFgic82Tq5j+hU0xfyDfMWOO41gxqs0Ed8IhUIzJuUc
C4PLjoZpaxon3UbWIr+atcRsyuT6zTiYK0gUSdUvojI6f6vLUGCpVc1qb9sp/MpyqqOt56TqsWiv
Gv8ocA1XfBjem1i6C7kC9lpuxiJmIjzYGYJZyX3PrMmjX4wsxx0OeWnJfTvN061wAu+hEoMkgjDI
53IDOkzeRtQr0ByXjnpgtTMdnIQK6ltrrhZ7L3lsv4vFqbJN1YyO3v7hTH/4u7P5j2jgKz3tD37n
a4B5TDHGAe3ZAmv19QT9w6HVgAO0/V4g8mkTZbOHaLPjf/AKHv5s34XuRKHx51fousoQCcEr4PFs
8VDbWfn/+Ap/OXhjwDWA3XmFxlDC4Ujsu//kFXzkcDxWEUAi7qs/vkts8pAGoANhJZVYgX80Zftv
XsG9XkX/+4OIXCfw7YiogGvSWuBCPPrzS2TaJvChRI1a9/hzb/NB288rQM/3IvMt52yjqpT8Zlgw
3SqSt9Iv2DnRfN864C5NEnk4xfZmHpr32ZC2vu0ye1k/Wqrv5gh4rnUOKcwLtOZsKZvEqSsWPf/6
g/4LxQvaNhkHcYh53gG5EIfX+/EPXyWD1I89OhaQeHUudv8zIszNV/ZOTf6/eaXrB/qn94pXcsE0
edAHKRTsv3zglu9ggcEwu6E3ekmjtjyP4Ypkp1mTf/0r/fcvREiD8APX44P/86+01pJJDTHlaPXZ
DkPV8Cb1VsBt/9cv88/vHMLka2Kwc2Vd/dNDOLN+jxYH/Z6NYNEbsarWMvqcpThaU/VvXuv6Vf3z
eweq2cHPxT8IpfD+8sAXIVtEu5DoF7DCw4419BhY5tgmnPNw/69/L+fPJRFfajykMCI9FF0h/76i
gf/4laiE7HwG+mzUAdDU4g2XGXcErTLOwq9wfGqzm6i50Aj/m2IMkM6fD7a/vXTELxgKWF58Q/76
bZx83WZatt7GuMHwEqJjEwxqoKlsVTRk93IC9cJOpw5/urVV32S9XGm4RoVsYjYY3JloqyMXfXFf
KsLft5XQjD9zleJWJhXG+tBTU9M7a5suhCvxXDqDfl1il29LgFbhJUUr+ZmuHenLrGvIYooaozdu
YFJaP1GzA7cadJi7whMTm9YMAyc+XZKFwOteIxmo7oBhTeP3Wk90VmHmTq8Cj2CI0JgUpDroWHEN
zdQ9ZX2Iyz0zaBZvGju1GXzqyf7ea1081GhgWHJ6qRlQFFjrDagfoEEewKwnb8h+cT9kiB9tOdCG
zjF4i2wBFsHM3XWep04U7nlA/yNu4jkzzwjtW4S9Omj3i7a6n8WS9fhRcnXCaCGPCG9rer7GwWBa
4nZLOj267WEccFh7/tSN3MHk0W7zMLo2x6Oy/KQHB2LvZ+Xo7yWZb9fN/qopPJeqme/1SqOHXNw0
t027jF9pNCiAssZDQm/sx9jrogendVHEhb64RCthgBZiLgYMzcBK0MP1fU+LODb7cezt4Tmb6xAX
mDHsWQgqV/NtZyEBRfrUjRYBFmk3Y5Tu+mo4dC4DayDNYbiQ7qamZw23Jt92RVR9xmtM7KqqjoGa
U8avrfdIYRij8+QMPzhZuq+h+SLyxdlR0u28WcJJL1Yb475p0iG76KKS0w0fprvvWJEnc5SON4PK
CM2z24y5tK9L+TLx1FzZSGImaoPj4zLE1YgRwAXicemzqT6A8LTetLuOmlUeMl6SKAefbzWYsweK
h3BruhKyKSpSDHZ9odrbAc39rrMsvBOMfYsTur5cPQ0IcvV+Tpd4OCPQEfdxHpkTfh8uDymXaXlB
rrR6B/xgRmBQd5qKWqU2IFReer9AFAl+7tz2UiRzp6flGHSK7/KmcFW0J/+XcRcV4sTcH238jZnG
vGTQgsHQReTn2u79VGVd+QNRj3B2KZ5567gEcU3gGzSEr05ZsTp7kC5OtVwl2cOxqsV2AQrwwhCj
LS69J5F7xMXSBIkRLbLDFR5Sz9yVJVoycqsffHqyedujffFIJmxDRsKtLdBYUl++yypu/T2Ugom4
Wq/fI4WIn3O/AVC/+CwHhe32X27t4/20huloLVP7gD5VUD77+rfrTP6xtInLLkorOpZwEL4iY0+7
AE0DDxej9jFxQOS1SVEYrAbFAICsWyLr9SpwIMtwalAXlKwQfyryYJ7SdARgYE1yfW89sHabUNfr
V5yXrtoG16CWEDTaTedqEsyuOcz7sUv7D+Hl0deyQMvbhKA4Dpbo+4dxKPk5rIBgKsR8zQ3ZX/jK
QlanzkF2DF6HzIqrRPop0iTtzpm1E76ds97hkGNvwUD34q/Lu5I6/2raRl6Qw68/ykKkKM0bQrt3
tMJY6Hwm+yQgE3aJwUenxetCcKS3aTqrPQRNilkD2pRf7Ozabn5PvYmSSntT/DQyMxAHOwZodQYI
xcY6D4vOYSB8FaBUQYvLOvALxLTGItxl2wRzbI5W0aKbFqmcH+kwJ3OL3ace3tgTTKlM0OX7pkhA
34DWxWGKjpwjGkNsbiMdn935hZ9bJr4bTV82xF+NeBSI1gBVz98SdpaLPbAKlkoe23j/mFsUY6zh
yvHACGo6EKjnmEOIbu+nUH69bMLSbW8aA51wOyzWugvrGOL8iKHkic13k+3tWBava9oEr3KYUbmV
Ut/E2mGvq4YsS0zUL2+R9sR6wTVv31rLOg8vBsQpYpxCyofeKvPD4HnhdxYDEcJWli/uHgiX9na2
yiPvtYbzvkUJqs9A69qQfQKr/pNJHXZHbEtWgtGKFePYM71fud7UdlGofdivrv8Q9n7XfPSpmUCr
FoTJPgpboOloBjzj9IDOt3rIHWaFRWBYgFA/XgxAhEc6sNU/OmZiaUIMZZ5ko5vdOb4UT1IP6BdX
AZJ4GxETnyIu67HS7MwyC8LgWz7Xu9DHhL9hcDBH+5ItQ3acJ7O4hDYpEEOtmOZziL7jqDodZ8SR
Oh7U8HRsT4trqedGjzHCi6kvULsgFh2TyFbxQ51NbrybXTRYN4AiiD33wxiTu0OAVbMdUDMa9odW
XOIyWwQ5V12NgpTh0VqdrWAF31Ayv3gakTKZ41jBnjpyN7RHnD+qwSOuukNhZ8F7k7nMu0uGDtM+
dcb+uE5O856htP5YOQBCOIqF3HdoN0oWz+V4MrVweEoExv1N5ebOIbPb4aFfizG8sNMCSeuPS+bs
q27GEa2W2Hvy+1XyzkK00B1PX0ZiIsyIJUWEW3U2LUHq7USJcH0domaBxyNAqDd4NJB2zpQjoBKw
YQd5wAkG+kYdwIQU86ZeQ+/U2khfLlUsph6+m0rlk698ACXVMDKjzwPSwruYz/3Kn4rDu8BbsieL
JkXuJ736r2ueP3FMs9rKbVxBR5POQ/lRVWRmsd2qyy0zc8Py0vIjxGtADBPVwow4Q89hIM/+jCFB
Lz1+6hV9OZepHZH9pVG1pCjFbgBn1lu1UlrNVV8336y5rnnuUNwx0yHAqt5JVBlQgCucgB6r1v67
ZQFTbKYVq1nmafvoB/VQXZoUUdGxiDyrSpy2dJBImCy+UpdiszCywSQ6YQ35opOHi+n4U/k29Q4E
rRnwV3QnnLVsziiTURlGUeSCMgFgcSpTXD0bUhiDjxX9RbmJsl4dRgduI2dtWzmAwmQRnLJ1IGiw
qyrUSWbq852HgCF7ctJ1wLbJMMhso5U1YGPJbB8HYqWC0stL1MlufLbZXYPBLG+izLSJZDaTTJl3
NHaQk8W1Vod0ivN91sPfSlmL7TOefkT+A3kF9TrPx9lm8gbq9appyti+VE5td7+NhW3WHREXwSwL
DkRZWZK7tkJ+HKaAZx/HZkKCmY5uFR+HIOzv8hh6f2NmYoErNeidtY7LmQhSlCsRfpualYw9L/tJ
dD62AOYnIE6QwHfoihbn4vYd6Y9o/VlpL71yb+PKdyfcNnH9nbWmT2FgEWMrKwHhXVWTOM/jJB7K
dG0e5iVU0ddUYVR4i22pE7db45IrTYSfaZa2+9yDQFIrAEWBsQANzH4UbZlEd4+zR1jYpmk6cXYb
J2LoEGEaiXEqYaZi/eXu2Zmj710QTJ/0SLmInlKj+PdXK/3e4NfcOiw0rE/aqAG6aKFJZQ4laV3M
nAqW2rz3y1dfptXy0w2Bt3wHZ+YU+yFsWKzaddE2z0GVc4T0RqstTnIsdvgBkO1XkdMkzPrinesp
DFAd8l2yGDrvBY0wfUKj7eVmYUh4wlqn2FPDIY4u3BgjeIw4I9nVN+Y3rjUqaCab+O2q01JV52HA
KIt+2kfiwv40WdbWOlWLqUCr5BnLvDK9nwukWbrb95TyHZMh6C8jDwA0q765X4OeSbUD4gAAGQfy
mkAETWk3qjV8nNzSoLZau+guMqUk5MIjKOWqkVbYln/XBdQjHrnoAIUhOnexdsFTElzpZDxZW47m
5TTZqNJvgjQ39nmdtUfVuMjsh/D1cDDrqq3XwaugcpQqSt2tKh2U1NSo9t5Zi2VOyOsMxjcdowDP
Ff4dFAbopVuEAbAZ1g5jc19VF3T/doRqL5LOlkQ89MjtnK6nYl2X7FRbOanBTtegm5ukwdNfj1N5
ssQUuqe2NJm8oCJE+RLwpf0o2lDW26GeNVp69MbyUg3rdFa56y0njsX8RFNFTDzrWrtALDktP7gN
Sgk2qwEhAzgGR4K59l0F+nunk32+F/UYHssMSpiyteiOuszy6SmafSLsW+GWDwtM3+8m7MZbjw3D
IQ2rOElVPMwbxBypugxWMX3Y+KNJKpfzNIDtHUTPsZn1hMCg+C7NRTFFD2/6VJfNSy8jxpM9n2e4
M56uPkhOB/lKLTI+zWPtPVpz2n2LOseedzmxzecst9EfBLX/BbIja7eZ39jydp0mG7JR0bf5k8DZ
hBZP+7CZUf4uZ2vEHLYzvj3fVeiRMLKP7XTtTbDgZkYEm0KP7Q/MtwNJka3sTkwdq+9+djVXjWmC
IR8Ey7o4aXUbmHz9JLeqxRHTt15Jo4oFg01n+V72V76Nx7WL2IIZPfCBcYXk0XP/YAvt3DjBktIm
QgnDFdCF+uKV0yROqFirfQ+G4rlBcpaAaOI/YxgxRTXiToEd8aSdmSARG5Lb4EWQeSZpwyMb8+xb
yXTtRS+a0G+ZQgY2fV08qraz31qHlpXYquoevaO1q/++1CxU+um2OmRA55hzhCroLl/R5yazzoze
+fk0vuOtLX7XeNKoyQF+H2I/X+7EuNCX96KdD77DnZhIUfT3i8KKUwVouwhlBvqG5rXABB25655H
jpV17fswyCfxQ+ATu0VAPhBSlNnykZJUfQ5YvztKr45Odu0ogHwPLB7HRKYXEnUhByN5FO7JAwBw
EOPcXSqMyxe+0U4yKb/c86ObR89Vzsvk14iPKBMCphu47AAL892oEZ3Ntll/c9A4pLYAydinJHWf
Fup3ualWKd+7ForHgb/Nx9LsVRo/SthhPlDej8gOiQdDAn6aCBudtiDWJ2dTtle6dvg/STvP5bax
Ll3f0KAKGxl/CTCJlCUq2v6DkhNyzrj6eeDvnGoJ4pDVM11q211Wa3EDO6y91hs0+5tVgjvLB2Ry
VxKg9MBRa4kjI1G9CeymFhQFiR3QE3AP1oskxfZG4Sb51QgaLd8rtQQbMoZmfIN0huVikIx0Ljq7
8UkC/PlNqvz0wSiFj4yzPxwSmjXHHmoOk06Y4gtsuXTXjWr8UKHhtpZpKDmZmeR3TR3aOyO2O3SJ
Znx7zX0vdY3G6L+jk4MOmanUgCcG3hcAetCrmyBAEnBdyBIsaA4UaYXiMHMpLDPvuTQGa4sYsOQa
lSfo/o3k37AxDkFYT1A3hmhfDXbroZujNm7Wd/UNhvPDk00r5xQIQYel1wfPWIMoLACYoDCJ57Om
PrZJb2wnCJQQ2I0uzZwyHONdrnhULHIgoCWyMAbEI9FvIJ1y8ICk9VB989oudsGpgMKo5BF/THS9
uabXEePNEjGcJMUKuCaXmK23HejMgvahF4zhFvID6odihFRN+Zb/qbbT9CUZIyXexuwfgApQS92o
BWimngdhOaahdMdM2BXYiqbSf/t1nK856bPvLeodTWhFSFwItbstplaHN6DXz9YYm49pm6ctaavZ
xj8nyy5eZyRqt5EmS07ueRwsn6FAPG8lhrxwmtZCBrOZUulOTIZB02+uDZIHDJa81UAsj9ClYcwe
MxQE3/JQE2zG1EXdSuVisQlDqepX5K/KWkZEzIa/WpoIuFdevAFnwXHUlN1PYC/tGnHbew2RPNzn
C25SIOT77thiwY28q4xEDmvqvs5067cBARq9AqVXnUZBpQJNJO2rV4/9A0Uw7pI2BMeDxeoCTWHV
2CDBi+EKHbQKzbiJhs26h57ziHdvtKnU0FzbIvPCTUFfOlqhiskltKKfpIJACUpgFaEwj3pHE9XB
9tU/GdWIo0FBJ57sl5m34iI2dI/eVK2KF+lIIy9Kt7Io5H2d0+TfxFC42vqIhAYI3lT6hXA2SKqK
+zjiQoYkcHRKhZOJPkBcoJoOfWXCsmyEhRJHn1X1m6ml2hYateaWCHyMqK4IQve1CotNkrvqpEiF
uBuQjweiKkOstFOwLWnYkw+JxvuChgyusmWJ3Rw+lPWk34L4ecqL9s20qu52spTxQesQMpwQx2CX
FbTWbvRtcIqZfrvRaxBeqYCtI7BS6e1XFF1M8wZ574HdNi8RKOKCQ3qYc2kaFDSihcU9lvtTabxw
N+xveivr10rcD90OPmLzC16XBcDJtlK3K5gaK9FD8LCoTrmTJzR0Mo24e2nIg3+AiOQ9VAZXx/XM
nEvcwMpBRwGpAjebWXmGylAVhWjzFkPbrUg7y9ugt9h9Sdk0OHnTiFxUKgLhgsxL7oags0F+tiob
RwkbDdaSXXbmF1VN8o3VNSaEkJq7BaADvf+htH0YbhEpaPdKANpq65Hrv8VtZGyDoovfJFWzCtfs
FXHjTehVARcfxn4blvYdy/IUB1QOAqzSVno46N7erlpN39hwTBFaIU9G6pN86LaIG9Tcfa+w3ajw
q69FCHK0qlE/XyV26r1WXHnwqG+tHlUOXtmLQRHWpFMU1eqDmtMs9rpI2xspn38j91LquWgBkTap
HahdNwy8voZ7q1EYVHujuvX80fpFQfN3rqQnL4jR2KsHS7lD+yIXm4lWfIIzhZc8qo3WbsNKCf+o
6A0iA1B7JJ6WBBMxM3M6ztCT7PQ4RggfshQCHzPsWs/oUxj5+OYXVio7XHuGF80DbwG6OY4OQs06
Skot8mF7ZYLZs4WUDxjZ6mvMzbTUaKGKaW0DjB+QJ7YgiOjE60pAZXQaWeq8pyGpqwb0pj91GxrM
GD/QEPRuLX+GH4O/BEoWZ4l6hDemqCvEGeFHBSn1/S+BMGy4xJWOLlptjeFPQXG8c2IpDY+RlpW6
62nI1OzUcYykLTgV4w2Ig+hRCMBBEO2aBPRbDnH/5IvSeiqMVEYxiJl9bM3ZgMIsfDne230sSYjc
U2TBQCJAhuBesU3JdKnZt5T+eWQrLqll/5YGda84pVqWIGu1cPoF0zhP7iGytfuMPXBAl01BtqMu
FOUk/NxAbyDOxJM0Z7s7X1NFjX+U6jnoFgJGlaT0rkLL+rEFkkndvJTF7ylEc2/IxIDMjp6l1OAH
FYwgBlvRMeG5bwa1MqhAi1lgqw1vta7xpi309eqEQ0S764EScI2q7Omu8eTwnrSu/5KpdRc4phgK
CgqyyXcZg/crG1sZhY5IjwGaoYWPDnQW6cNWztMeDKkOWTUwau8Fliq6Yl5WWUdgM/nITZgq/EOr
sLCdkEn8kk4ZKaM/Qc11DeGnLxV40HE9c+eD9dRJsEvQqUPKtZX86AVZppq7BtV8LBISZG4MrT76
jcfGbMYlyLfEogOUD28Ei701oB9omBNix0la6HTWOLF+a2kU3ScpQjcZe0Wz7QzLgshjwBhOscVI
DznlwsdmnDTYbHmsKsdQb+0/ScPNdSV7rZjwba3rfqvK04j7nunjdxlAaMGiG6mv3YAqR4w0khns
4alrEo+my7fI9pffUn3UbxHkKfaIRvWPsgoRtowSeNjeb7sopFMq1dUmsn+hHDHaeiVcGp1UDgYS
0ATHRRkFJQRSMVMQiMEA6ows8O0A7tVDHKTBKzbkBRD4NuFqJlfMZ3rK9jNVwbsZSuwJPc5d1Qg8
qOgotPMWcxAkIAm5aBTRIQWwv6tzwwSmUo/tYcwohBxlT0N9S7ORnr4p4FUXEIyhabsar/qLBke8
W2dtFwEm9uJOWVXKJPkHGZBSjsTT1Bw1z6PAxxtHkptuepzcyRm4lCKjMYSvaBR4fEg8HFbDSNcK
RElV7GR6hg/lfOj6jcXMM+wixqKC1f2dRp9AcTpDmgRQ/zQrzwsECzlRlKc6jbI7WD9kgjF1Rx4V
t7fNQG003kZmwrmQlRbXsz6sxuhGiM6En6KEBwmC0HhX5Q1waR0EJj6MgcDWPupRJeohhK9i+hE/
YgEhflNhpt6/FgU9i1UJoSHcVgXGFjImN/m6kzwk4Xmi9qnou+kQ2NEQnzLac4zMavzkXjS6dQpD
pcluEAHOJTeFivQ81YV8J/vY663klLKRHpcw1TG/QJxhUgyFRMc2hltc48xXqBSUwn08IpS1miXG
kbnkbcij5A0EDZREh0ZoP8g4eUK6LhBUpdf1nNftRD8nUZFZrtPanLZKamFUH/l+BOGdVAxesCoQ
s8aGqSUepHyHxhHypKVsWCM60xLbdWJ00gv8/HIXmRypqxRs/A9enIDEXkfx95hhr5Q0VKRHmqIJ
zZUuDiYKd6b62DdIInDj9OAliJqCgB5V/Yz5r7t9k9p+DDWrKKqtX+vTU6SHHXykfhieEfkN3WL0
1eNIufpEFz36njVltUOhIq32ZooO2C6oMlBgg65AhGaurlJvNKu1ltTRYybG0kJ8IUaJjcKE/Yh6
k9bcJg2GKQ8NBhw+5B0EGFYemmwj2kNIy26SqkZWts/8RCYbMY0/EqCXZN/0RUOzJmV/dFQ7qfeo
5df5j4ImzvgsGaipPtReGvdMWR9NBiirlPR1q+qfuy5KUYBCCPu57gdEReXaoopOd12SkMyhbL4B
Ni8Fp8ZDwQrMfFx/U30/3Rcy1HQtyFUEUSJcB8Ja1cA9DvFjoBfUlTRkUCE5qgZMb+oc6LxGZThU
DuWYQj7i/CnCL7EuBfJDEIzM8Ii5ZR7wL7H2KV5A4U1El5k7acDTR7tead+AizZfAJSXALpq20CV
nH3Y6csmvbdg0D3CcqF4akhoiv4V4j1hoTK0xx7iyyZB4P6bQSIEU3DwqDVGMpYPtV2Pb2VsFabT
+jVeUz7+UsjHcm4PB2mCxOwIfKrgNQ1teK/6iTrtE90r89dyivovCYQNbuN+nLzC1gNoKYu6eWp0
o3oaDVOlDWwUEsV+RFGtqawCd7IlXBhttYXpPk7cIWDaxQrFpALFZQp6yYnPjpC8polG+xmPbXXo
Mr26FwaJiaKV00tRjsEtRCPLVWm5u2JKuhuDsgkiiDqdA/QjEQT0t6OhlxnkOPyEshVyhubwEEUN
nU9TrpQTApHKL3iNNlTNUO02cQKo81tIDkjtcwQXsaL1iN4A62UPya490nMzv4uitQ44luuU1Su5
dG24hfG2r+Qw5SIYqhtFi+RTlyvdFv3dErMoRAaePXggPPOWDclsYAvtWu7EdC3TWuwUJMtbPLPs
plyDnbXXOs2JPxxZAuBqUcE70yO8htuqugVaGNznw8zzYFrh3GlQ/0N2XwIJidBsU7QPpVIq9zX2
ypsw7YYvsi0rX0XViKMxzDoCBT+qpHvvQVWo9XQ2PsrcBNr/ZqzzkVmCBRXKy7LRrdVOiixc06Lh
lUpRtiFzlvHfGAtkONXAvzX1wnyRW7x6hkppIcC09i7Ed2R0E3rQ3FdmOcwdjTEUIDwa/79YS2h5
FLV9H1UtlarE4wP5hrrxUyHfqWELhLJIGgRU2E5eWyiFW5mpuQbTaCFz7AVKijwaud8x7ME63vgW
mmqul7Af70jSQcAGfSTvE2jlj5FA+0nNQlguFEahN/m+Xan3ATK/9Q4cX3YTNaiRDjZ57kpPEHrD
qklKH0bwDTP9uox+y4o3fVNqnc6ITKcN6euObaSc5Ea+DegA8izQNvT2GBeAuO3tUP2tsgy3nqx5
eHth14iGgBQnD75vUXUAyCIeemqYZFJU3ZAiU7psg1ClyrUIurbjh6r1nE4ewkNG1yIhUEdoX7ld
mrZIyqhTtvdsX0IIpTWRISGjgL6S0CPcZYk/JU9jiOh8J6X9USGvs1djzC63yTnSDuD+WrFNpjS7
1y2SnNHD4JDKK2R/rjeyR94yv7iNV5NU31HntPzv3VQqLJQKEsUk00VwfVzPblvsCjJXRTa+ezFy
0iy0wWtkb0tJH/atMkG30y0KaSzxkkukNAnXZJuUnLpGKi6gpTslTbc2xmLLfhHfe4MZhzex38QP
AcZLR0orw0HXzemZbrtffwll4UXUD1V/R//TfyoQOtgqPYolvjAoUgPU80GUkKdHGzOTuMJyqWdd
TDyw1pHInt0BRh/yDUNQ/USTu08dI2+673qks2l5aMnc17DWBrw/4iiBj5shkUNXIntoifqAzl6K
RI9hopOnGndtM1QnEY5htMIIho5Fl9Yb25O4r1gNPP2phQ9MTp9omyivNXMdKGi4txaC6I5lyvID
jTMKvyU/K0c2U4P1xGHT3TSG0d71ZQe+MYHa428q3UqxXaCyAEHLQxwK5EWb36uRptwOmRSoB7B1
+bBXjZASl1XJ+T2GHzHNHYzfVnT6Q+4aZXXnVxpGEKDUkUvxk4PwgunNq+L+sWoAUq7aSe9nP8Wp
Xhep7yF+gMeZsilsQJ4rgWcwQhWS8oI6Q/AK5BxisacjDJdqpXhDrRvZIJadl98PxRCvNT3uLFK0
UcPVI6zsV9QmqmOmT2iOBLwWdVNpaZk6VSOh3W+2EV0vOYnvEGS0vA1pgsDVoc9qg54pRnknuhDB
+AiSIKm+kvZUNVCzMoDiE8R/alm2pG1qq11wz1UeT5eWfMZVYb+liEBotrmqNLSb13MbV1+VhjVQ
pQeG88A2gOBTKOecHyOy8tXUKM+maAe6hX2+5onL34D2IcfT6Zx/istNhoSfk7vnEjvplCPomeLR
iNhLhBKmVNPTtXPaNerQYBxeNiQA2JjoxyhUNMT12EqcFGDcM67v2oumyqYbm0rwy1L4KLtKG4qa
BkRuRdwWBZUpPvEQHEarHl7tKQ6NDd4G2Oqw49oAsTgM/Vfbqqxf/gh7fZ/1OWUk0IkVkmtJPKBc
VeTidrQrUhth9ePXBoot5oUQY/FBqFFixpjkewCyqXHUskhhJhl4TwS0L2y2ePovlFB7s0ThsZHZ
uqSKNlEQpXdRM0KFEOAyMJ4zx2LawZ6wT5QwgYEovhU+dmklF19iT+57lmGkk7BofdHdpVowIVDT
DT9lztXfal4ix9vFCvtObivzPI+s4atSCO1xLCXs7vMqDL3dnJ6ZdAspLcHXBKSAUV4moiNYtAwK
WGohaBfC0PtacZs8REMQV/u87hCvbNmoR2wyaCZDtFDmndrvqB5APMVnEyUF5OIUTdURJZ48at+x
L9Uv2M9oPzDl7EZHTQKPw4SjtbmBvpkbe3rnw6mJpTbf/lczTFmbVR1beBhjeiN1WvfHamu1QcIq
Ch/iNrO2wmij4zj4/ZuC3gM1WFn+dhmW+hnVa1oWwFRbGGRRsrYAKue96OqgHdWVUj+MoXKbsnBt
c9pfjnIGaEsvUrZohGIjpmkLQLdcRJ40NhHdeAVlZukhtANE1L7Qy4VGfDnUGayrrSkmsgh0X2TF
WgwIfFaR1CkV3SngxiZ7T3HunS6HOPPMbFM2qPKojEdekpt0tZAGNAFBjhanwnzKJgRxr4CtP6Og
LVmTZRV8mQ7/6y+Z6x1+PA5ysDDwCWlK94glomIYb2VgshMyH5cHY33CQFuyrmFuDUrdEvpMWnsP
S85KE7m+MAdLgjEYEhfcnGWuCDtj+JlaN6F9FY78Cdxv8MgUdCssCxS5MVPh3gfMiymuwNlqcIzh
rFI8lMUNHm6hfRuFt76/7mj3GlfA15/f2Ax7BsOm6JYw5CV2XfFpamL9S+eie1CwZOyyZqO268tP
8i9c/COc3JapgBu8Lrwo6cl9HNlgSjlAEnJobCOdem1sO3dwpZW0gqG9zh2STBd3Sv4t3c5p1oPT
u8Lhoa8olTiSS/thbbq6215hCHxeEXwsQRkA9LdpaMvpWlgJ4vYGH0vYdzBKG+t4ZdwwHhcwegLw
ZBVFwGyE8vBx3FLiU6W2oO2U63ncndu5iqM41IJW0+qfccNfc+iQOuBj3P+MGqyl47ueQy3VKa6s
IPHRvRDQ+wy2h9NjGrJq/YdX+X6eib5IPCsVA7ope+RSkfCm44mYofFYb8QXbyelByTXeAPPwerx
17WHvvRx/xR+XnfvVnCHcEXuRYRHJBCOm3KCdp7tv9/lDlLnVFSzFf4xm2L3EyjLClHA1Zdx9adf
RU505fWLmcXwYVqyrtmoIKQAYDfY6T9+kpqyuzlUBhY8deuU+B10+WuEUEE1BuFK0YCJF9JK7d6U
+qWmnkJJeh9G5u3lSfJpm4GcApOHM0YxLKEoS9ZQnsIGsCdqnqp+lyOP3MrNwxgZtdNL4l4pI5cO
1H/oyv8jDfUvpWIxcta8DCtR1i0W/mJBGokNZBdNO5ji9peqfC16ksha60+1lB/HTFm3vQG3fbY4
1CvgsVpzP1iqg/3iEVWlXe37t4U/PFx+EufeB59K1TlDeBjQTj6+j6oeaXbC/sJe60deaAeZ1F2P
tBKvwlvLaB0flXAJ/SFbSe7QkKa1pP5QNHGF+3L2hdjy7CvBsYyb6MdPYSo0ef0BqHWZgtTVZ8e2
ZNWXvkuBDKNJzDmz+OflkX/KAuY58C7kYkkoFXLKZUbIiomvUyhDmrCnR9tW/S4Prmz5n3a9RbDF
ux90H2B8T7AOUNXsLraCcDReOTw/nSsEYWWZuqJxmPEyPz5EcLRj1GYIDcijvqbXtC1isNlcIS4/
uE/ZgAn7G4FHnf3bRrRksYJ9U2oaqUHrwNet+zGT/xiWTkktrZ+nycxfLgf79OAsDd6dTSnFRP+G
ws7HMSl61dWYwdlY7X1TtUNkXBnMuZ9P5sT057GxIyymf2EDLfVzMGvjlP9oKGkgQHRlCJ+eF0N4
H2L+CO/2XinCYcWn+7NC7sXlKorXkemYrdsAlLj8sD5PAFuTSWzJngzNIOX8GKnA/k5qdNTjEIFA
b3V0fLV7YclfSWo/L1bCIP2BorFqwIybB/xuQHnjK10z2d7KFC9NtEnBo+CyM9vCtl/NQncuD+rz
OiVZFxDVZlocDLnFoHqpCxp8CChZExWxrXaPPvs6HtITErLrLpuuxPv0ukziKRrrR8j8vtyKwtkM
JBYKVhf5j84QGC82D7Oll5b5h8sj+xSJtIAFxKBsHqJtLHYgae4EZ5FhroLaPPGd+c7vKrrckWq5
QSNfmemfMhAyIkU15yR+FhWxFluQXA1VC9qV/Q4tTu1R6H96uFaZTIfdXKfd16zr15fH92k6zhE1
kymCoo+mL/ejtkxTHPeImEeagwzKGu8lD421fx2FKxyKEir7HnzQxbgo5Y6KnRkAOdBZLL7peOvF
8ZV84cybIobFu9K4KcjaYpegWVxY0PG5+EhHi0KZViGB9Tq2L5eHIubd7EOKwJVAI0OkW2mj9qUv
bqZdo44Wlkrc5TBwP8L3b9zSLId9MqjRYWz1P56KjG3pU88tumwXY4yKLFNTrJXIG67Mzk/rzuK6
atCPmHddkvXFttXXZWIPpkBpUNF6wDlgWqxUU59UrUvQr1Io9mltdiV7Z319fgQwGGcqN+h05uni
UZegITu1hBLquu7BdW/dwy1/2sxfm81qs9+vVvx2u9ls+NNqv9o2q/12u3rY8sv//8eAfvJj9bDa
8td7fn/g+/je9fz3/OLMXw7/uPMvjrNyndPJ3fF12BHLnX/hX4ev+Vvmb53/w/11eDm9HH4dCrfg
vw4Hvn4d5v+Fz3m4slo/zzhVkxFb0U00SSzkWD7usVpL6Zi2KgifBme96qciTxsvRoHv6fKU+/yW
VU1FxF2HEAxseUnY9nFgnaoG1HDOrOuKDi6ijtnNrE/sFPafy8HODYpFqsmGZmrEXQwqVbs+FDaV
xzgp7iGK7+FXAzLuj50i7S6H+jyNVJzaDUVmYChIqfO4351Rsa9G3eRn5mxmipr9S12WLgVCB/oD
otU/QSBcjvd5r1MR9IXUrBv0rFk4H+MFIlYLNQrM1dRp1QHrCFRqoym/GXDUurKtft7ICWXbumyT
r+iksB9DhbXhazqmLxQDrXgvaDagfDWm7jAa+LLQ/TRufHNExtEIXkxQOFf227+P7uMmBZZvTjPY
1NX5BPsYv9ODTB6SlLL4Kl99/8+tWr0DNLUa13yUbbeBh+qmzu9+A79AXXuPsNq2/QFv4tVL4cqr
P78sx9+YLlLUV1bNvCctP5rKRZuSx7xmlPktvXvrEwjNCGt3a9WqNX0KVAHUaznW5xCqzkKZTwNT
0T4tmKFDPA5MDsLkHSKbErTg8ubyVBKfalJcx96HWMylApsNU1QdczcU2S7vpNHFZqzdVwBsnRJX
ybUqsl+x1JVOnyV3aiuXzuWPcGahzhsPt1WkmbgfLz5BmnheoHV8AkFLzkHc5JgbOVne+DVBJfzf
xwKxhQwU9Viu4ovrBIyMkbYJV6OkwblWupGxGMY3IKv/j3Hms/fd3MDnEE64IA4IA7cXtx4IohBl
mjK5kiycmyG2UHTsxWSOT3mxPkovif1WgHopc3EqC/9nZF6b52d2G4jNpDuCEso81T+OBbdEMMUJ
pYQK4O+qVnEXVjBAC/TyymIX89P/uKJ4Me8iLWYCIp6BFeQ8tVaD4RjeT0y84DcKfiDGUwfjIijT
bzi1lBiLXp4X4swWTmid849GAH9YDDJq0TsAwsi2Ip5C/w6ohSbvyvq+V7YyQAYtPObdjTxgxbRp
qoegOgKsau0N5thT/nbls5x/4P98lsVj0KIGt5h58vBZxnzrN19y+buHJoyqHyF8G/o2xErOO3hR
ByBlbcSbcbySGp2ZVmSGhgKil/KmuswIRGeoOe5m5qqoEGtX24LzGrza5YGeWfiG0DgwEYGjRLcs
jLUA8tGeoF8G1/CPkusbuBK/ISmvSyP496FmKTmVbUbh7jMr171fj6Xfl1oRox0+a9V34Xgqah3z
5OSnFxfXNu3Pr48bApJzNHs4FcxlX0lCzLBEQ4lZjCNhWVo/1VhB1cH+9m+fHmG4ECsyPR8h/qb3
77aYsQOUOeqEMZvuGGB8DwVoHebjmtrDlWriuVN4vunTvgASxJV1ni7vYtmaVKNAHFCco5xgnQo6
rHtfUaX+NWmKMtqoEf3qNZ1I61VTmyECXDFxWklh3I8OHY9wDyneeEkQwTBvvarof6N0Z09HaF5w
j0yAEKmbpzqXnQb72WADciH5M3rQSPHfC/UXBVL6vVwl9g1TZmi4j/TdUxFUUAYH1cio7xZZstUQ
nAYEiAb5s2lMPg5ITfSNxnGzx+St/e2ZUbOHH4ag/L9+E+QA/yQCi/XaTF3fQyTEs9ZHZDyNB99B
ULTfTchHrOtcHp4ux/vbmPq4T9LlVgSJGXUqky7Zx9eRZwC3WwsXbGCTK0MtbgrkXCn5oXoCogmZ
KHBVT4hsPGgRHk8B3KQ8O+RQ801YL0KJTpc/z+e03qDhiJCACVHLNvXFoWpXU4QZnITLcKY9aBoq
9XWFHkG9i6bgqzWJK9nv572JcUPyoanFvY0p+XH0flwYktLKEqCE0DtGtfmnn5rpypT/tIjp68wX
FctWSb2M5ZhKDKDaSEUTjyuRK9qbqWGeWuO/nTmLKIttaUQia+oiouBaD94icFq0SUa6Zqb8LzdA
yo10Qrh1yVS1NCqcHx9aA6Q9hyhLsw27ODlzTMUF6okx3vrfzYVlnMXLwaBMUusixYl4rL+YGLeW
2VYFZyVZqdPnu8vBlpeTORglaETluOTJQl0EC5qpUpKBQbX1LCqEnD6encbwkmc4rMta9iuE7LHN
qy56liHnXZkiy+Prb3RTo4BAeZKi6yJ6M8QhMh5S7vgTjLuIm+091OkSq5QMnUmkO67EWy6zOR4a
quCDdJuizbL2NDVe52tcZlFPgrXZvtj1TevthH+Lq9Dl5/rpUrAIZS5ufRP6+3qoxQWiu6hbCmzP
MRf5qgPCAnTyGrfVXpaMn7N50whi9Erwc+O0SQjmrgL7irW4uE9UWn1fhbCn36VfkrtmAz99fZ9t
ACAhdAMzJr6vf3S3yGPo/xYRMI/7fejFKsk6gz1Fm0OP94JGbndq6gcF/Yhxl4orK2WZcS5jLaZP
0pViAhbNShn6I+xtbJRmsyGayFFwH3X2toDnfPnRngv5bgYtbz9ZrfuocDODohT9BJQqfV3cYSfg
xHA0AN/TMdKl+8sxz60SVghtArrwurWMaSE8VWA0wxrly0Cl2nsWIc7p/o/Lcc6O7V2cxVaKCVLd
RSpxLK93bxEayXzHLu8xi7CU/8WbM5ieJi12Ukl1cd5R5ohbSEAFeGt8CcN063P9atymEjtdg655
JRc/OzLNlCksUVoy5XkXfJd8eXqR6n8JrOiKIq86GcKRoNWsxjQfv9gpVuRI5N8WqI1eWYnzDHyf
ZvzdBQAs0qia8z6xKGvRPfKqcCyxX0/v2AKhV+zkcvu/eG3vYsyDfze4KM5U4G7EGCKTllh88EK8
BizvETFpjJMwhoRu9u9DApKaaw0UbWx5sb/MyibW1AaF08M/w3PF/wboq+6f0l5BIe9KsHNH1Ptg
ix0lbxUvMKOwcMwYrnD3S8P6A17WSlbfkKFAb/4Q6neXx3futZEVcdBDrOXdLaYnLpwgMOaQkpg2
g2jIXVAk6a8Biz71D+bpQQuBLjq9OW47izhTW451aUSFA5yYLPQRH9vO2gRQTHRX8bn1rIr0t4Sd
bzpc2cfOPVSazjrS4CwH3VxMzEiOTF0vWOvyMJBZAPkMn2XzpZ1rkQ9IAtEDerr8TM/tYjNuwTa4
/HABWqxBPAH9qJZ4piJQHvFouGlTZR3og1NlV0sRy4rc3+f6T6xlXwYoaqdhBc3hG/8KxgypQC9z
dN14rvxwHWYoGuDeuIJ2cYdo48vlcZ47e+mAU2qlBWpQ2vy4HLPZA6uVOfjtBCKr92CTUmVysrKR
RcyKKxvbtWCLtTFNnY4+FcE69aftb5UGRlT0WpZrSGpXtrL5Ry23svfjWhy21YT6UmXOocSLkrz5
5ZUj4ezPB9oCmdJWNJBGH5+bLzdYpNv8fLQOHkXQ/VDSa2W48yG4+QCKlAVd/o8hCrlS7Rx7c6eP
cY6DJFQEV5aVcnbmAe3+fyH+/v27zThDxBQ8Ocm7eZfTkTkO+3g73pdftY3xaKzeij+oMq6BeK+t
rUQ1an957p3dt3QaKPSgwG0toR6T16DC03CsmnLjAP4ZKZ1m3e5ykHOHqfUuyCJNAHiuQlcjiGo/
l+aezokyWcjJqA46o+nPy8HOvrJ3wRarCVXQsdQzgimQlkWeONq1JPLsMwMeY3NFpU2zBLhJWYZ3
TlUUDppxBs18L3T85FlE9ZX5fT4OBgpsCnMhaLHXIy/LYm1JVi0rQCKeG8467oLMFaK+Vj47+4YA
5GpstCSNy2sOuoLwyHS2P1uu1o1xE4Wu3vzWC4x6sifVe/j3r4itbu6DC4PS1mJV2SjY4U7GlC/G
16ZOYH5cKdCfe3L/BLDkxVVqLCcrxXitcIz+DVGsVWneBNeOjGsxFm8nMLS8ziJijFivRCckuUi0
Lz+ncwfg+2Es1k0ht3LR1oRAySSIHK3eF60LC/JylGsDWSwYPeOy3apEqVRsQdEsw2MN0kG1vhzm
3MHz7pq3vLmbEqSHft4ElHLTWHj7Pcd9sYqNn9m1JvTZAf1zl12ilyK7HUmtiVR4zcoo8a83EOG4
kvCJc/vM+/Es8iGsEtC06HlsXTiddAthoZJjG0K4ocXPncDaBz2CHl5GiKShNjUYkeThJkkikKHD
tQ9z7eEuMnoYSXhnz9f39ka6sx/HE6K3q5gWDljUrbyHluLi8fxsvVpXpujZqsX7x7BYyyONamXW
VHUgm7z0VXoXTvkmKSl25cHNoCFUaAV4PytugBXe5Rl1btN6F9parPKAOy4k1PkyH94Ow48SOcR+
jaAfltaTeLwc638YJ+huC+oC5cnFOKuyycfSIxiYHW+fjGoKq9v/isLsPipxN0ewU3eguD7mtn0j
l2OxufwBzgyWyxO3pxldzMV0Eb+zvEDNq4bBAgFIm599bjG7HL3fat1NdG1zOzdcwmmQdODPcPrM
a+xdVpKUfWQjXMfZE0hfNKwvNL2h5hU6DTIZcdf/GgNjPco1SNRkd3mkZ5bvh9Dzrvg+tFahW0mL
w0nFbVSsk/Il866EOLNcCAHVCjAtakJLGGVmIJI8SDU1mfIUta6krSPYWt2hUa90+s+OhXop+Faq
ldYSDwOUQOihyWPsjJ2ChFz+EvVPlx/X2bG8CzHvU+8fl2T4sRcSIgvXUXtbAuyWhvU07OxufznS
meMIPfB/BrOYE1OFbn9c8GKaeJOGN2PxffBPXfTjcpR5Ii9uDWB6yOe5DtECWN6kk3R24kUuBYHI
lcBlz8ne1HV7hDt3beuaj89lJAECAg8sBXdbZbGkYCli/hDMc/t2vPEfxi/hdvwp7f19SrT2Ctju
3HmhvIumLnYrE3soOZAwJE6OwTY6FsdgE95aR3njb6etvq22zbfLD/LMAUX7QeDRwf0ZZ5DF8EzU
2QOU/cjpIN53eNigIXA5wrnZ/U8E4B0fpx46JzhstkSQpftuOFqoS3ru5RDnCh7vRmH8df56N70t
aTJ7b/beGU/Tf5N2nT1y6zz3FxmwLdevLtO39/1iJLuJLffefv17tA+QzGj8jrC5SAIkuLhLU6JI
iiLP8aZrQF8Zn7U/rYKX6F1a/cN9D4/V6ImBIA2NZdya4eFX7WcMmILEQB69OLNTADw2mSDjWjpI
R1L4Sr9ZdgRwNLhAdNprq6FjbZ/HL+38/fB4rAtfBAaFVydFFLrEYCHONacAzmK8kuIXm1zn893l
fVoyBTSRoKUa7bPo8uEWDv1MdQayoRKwvjUoQXujAWBtGfnmbOmC1VsS9UV7Z2LASEET/KnVlUSZ
AQQANwQSiNRYT/F7Zwq0WdogzCeaOK+sI4M3g3Iceq3J+9Kl0WdNgC23og1I0luBJme9N6g6YeTh
jxzeEMI2BogFmGFdOvnKKgR2goOi2q0e+KkvHcpc4PEWV+5IHHdlKROa6XUCteQGLTTARh4H4PEI
TqxICPO6RwfWbu0eyKssHg0P1bBJm/s43H7f2I6XjZyKkIoUg9sx9FB0KFCsJkz5osn+spAl98kw
J9goFxqVeccjdbjYI+tDYhsOXjMzMl/7H04oHodRvkI3uA1PfaqHbkV9pgaoLkUVwWVldAt0Hqmo
3MaFfadFPy2SCVZuKVnAgBqaGtHphFd2zgJaXPSGkJUUQEvltH3lqNI9cEHBTSc5VBfcwkXCOEuo
AA4PnD5248v9ouvcadw1wMycFL8TsR2xleJD+bFenEUUUmlZSQBRDDwGUIMNmteD2M8yD+wcgAsF
zoQlsI9FOz9aSs4N1cBGn/oW978cdJFJbr8CPAtMO6AoumyHS4k/bASPUGhJNRS+BNnPuIqHEoIF
msUdNXmuzGcQyg7mVqGbIBJcJJfX8Y8wvhhZtNlUmCqElSHQQ9P8AHinDbDAtqBJRBvX/Es1xs6x
JPm7bWlfnvCvlipnmKDtHQygSMGp6+jtrZ7GUHVmepWD5frycp41HfKSOKvsAjjdnqk4qOWPSNFq
R250xJLpYJajn4EmK5ajm9F6k43AK6wnpGzrGHM0wBi+UcvHEBTKnUEdGTQCl79s0aBYZzk6YFCH
44dpwFSdkhK4mIAMDoF+gryAtr/Ruy9wOounEu8M6HAGj5TCVy+VRo5aIiFSG/JjEzy05KbO1zOA
OV7+QR2MaKsKRhZBoMDtKMAEewlUQKWbYDZoQvnDBnBvM/28LGVRG+S2mL7+SgY4KRWwFwBbACky
oKXxLW6SArd4BIpyWuxazLZcFrccsY/kcdYzFzNguTtENxRxMJkjf87RezECvaXTQMBMrmZlegzk
J7OpXXCjCuL3YlpyJJzzcsko9eg8RtxT5XRv6Q8gHHsAFN4KdDgCSUu2iN5m3P3hejDPzkWmEBxT
ASkgqagOmenX1SEyfcFSstsB77PxtAdLRB+fDaK/0+hHSzx7mKOM6Gd9dNNjiNGKUcd7rXYNHi1A
wztq/ADeNsEOLoX1Y6nMoI7SE1xwJ9uMIBVtBEUruwbwaS4rtrBLrDERXReMJxGTp6cSKrQvYJNw
wLRRfUoILl+UhD+7EXNWM+ANLwtbsH9Mo2gYnMRJQybB2f8wGbPRNrB/SflE97JnTMlWyifP0oHP
E39cFrZgFSfCOOM3x1BRowHCsnTXjTWCkDMMgvfJxdU7Uoiz8bScZwKMmNKd0eQ1q09qep80AzBq
Pi/rshDpTnThwvfQSDIAMiEHOLlPXaWDkAn9RjZAbyz7CrBPTyFIkoGULNgv0RJyxmHMqt0PQJd0
GReygYaSDFjkoke9BRs/0Y07WRZIFoHRCd1CCeyAFjBWWlFfnEgP7hh1aNga0xB6xCPZ9+0I1C8b
iqQCP7SQ/Jxowv770WmNchv5yAgxs7k22oPVAnpVZecJPNuZWwhsYnndTICXKLhgqvy1D+SJmW43
cO7lBFDbZl9RUc3p6y2fc3pQ6I8I/sYHKuYmH4F05uorshncydfc0cn30tO1fDO8hQfiqo/ov7kq
14Gf1E7yM/udiD5iKYidfATnNMCwAoZLVtwFLBIo8WzlMOquVbgmcEGAWNEx2FbXEIlddlV/Vee8
R2T3UquAxcgFdyEmWu6y7K0cDz06pcNR4EQEG2lyToSMQDqtWNnVwKDoMK0toGD/i/v4qwz7giPD
LND0DUhIJgE3DQukSqE/xOssQXtf6cXKesgFtTbR6nGOg+IZc5wzCJwrwNx783xLh8TtqDeQ98uq
LR/tv6px3mPIbXANypDUyOupQ1VPcXJFVA1dCP4nJsj5jwrTX21HkWDIE7qjPYO+1Pl7q2DiRX7P
Y29SAfW6vqyXyCg4XwIgJVWTNehFlOcueBeWKkXrxuVMStUbhj7i57d29AM0lRs5y1/aUl9dVmPp
aeZ46fhnr9Yoo35mxg1kPkeyVlYM5Bg3JTJeH6+M3MvVnZ6LhAoWj88zAOg0ZiA7YtUQ39qCShLs
L5t8T7fwHxpA6G+kR/gQYHhfVpbZ2pm7VAGnowDnaamGjcwnUCHWGkKPZvKWoFBhSh9A3hZEmkUF
/0g6q2WDDB6kix0kTXXiGHXhlM2/nKsjCZzXBdFC18ksltVW4pj9hw7euEagxWK8PJLB+1gLpLM1
JsdcPX0z7Ic5vEZrwphidJegg1wgbNElYdgbmS7wnmz+jRAEK2ZlVAPOsHpHFLzWWGCgPXT0ppQE
R3fxaB1J4lwSgGy7LtGYt2juZd3TZd8uRR5p2QD+asN5JBKqtJgHaDNISJh6XyKtD8gmpQQcA5hg
agAxgqCZoN3yOcneChCYdYJDJvoCzkFNJXgKyxZaNiA3JR95JzhMiynv0SpyDmoGPFWQjUzD/Dkc
7m0FZMS3QYeD62VN7ONp778ZCD/Hrs9g1skjKBTGGzxpu8HsDuFHiJGbXvQUJbBFvqphDCAJAJ0S
LASFI4nt1yudXvtkp4ue1USSuCNGkqIdzIZJGgBjJu2pFIFgzgF+4Shqrlj0fgT1ICDXokGPb5mp
5qnFrDFOs2y9SK3qhMbPVr9tRO3gi6frSAx/ulSaNiGr1MzmD8PG3hyMQFBXXDTtIxHc4WqtXulM
dnMcrIeo/T1p28txQqQCd3T0uDJIGGCl1BzwhknogRiGBL//mxDu/ExaZYGAAUqoveGBQBUkWWsS
vv4nIXx0z0BH1KJOgHsp4lCs+rOkOyb9LqQOiqDYjT+WxYfzugcmc8PKWIr5FGnvNFyno6D1QWUH
4Sx2H8ngDgoGF6s0YZqYimNvhszRb97V2/gGtPHXlRe/gODKS4H35DWHpxCg4+CY2ksCl7p4WI++
gZym6ZWFDmSL5XyjBJjo/pkCUaEuwLR3UOzRubxzi+71SBY7A0dXAomqUWJWkBWWPwJ18uYqfZZj
4nWD7IPz0KuqbKUb2dtlqcJlZkfjSGwUFIAXZlvZrpSDAggZZ16p/vA7c+PBM7bzujgE+9rPn+XV
Xfiz2T1flr+YcRxpzTmPFgg26czuzOHwrpVPEpk3fW2sUgVU6K0B8rQE6CWXRbIfecmwOGdSRH0w
YIgdGpcgJgeyL/D5cUIk0eSWwKlYnFMxjbxWRqaaOm2tEbQtL5ImCMkiEZxLaetZkxHzYZ8g8xrv
8/SncLTha6L/wnLxUXgiZlnYwHh34wPYydbKPXXQJneLJBT0xOGVvgZda/miroL7+MV4kZ1ho153
ru09kXUGoiVBTiDQmA/UVW5JUxd+bd5j2t3azb1GBcFmWQQmRtgzJ+4OnH20KRkqmZ2IaQZFTgx0
yScwd1y2wWXH8lcGZxudoQYjUFzgptPpiWatQ0dtlYyBU5bFW66J+lIWTxkaUmSAQKNZ/2wyGnih
akaQdJgYY6oAw293q76mXlXuohjMTwKzXK4Q4eEbcJ3AdjP4MaPMyJtsBGmGm90DpRWAsYpLDxjs
A5fprXYNYorLq7l4oo/Eqac+DAx1YD42oR6V37RpZ1XbCEBO1vayFEUkhosGwBPKraGAVtLGupt8
+YrugISevpTvtaNs43W8S251N/Avi100xyPluLigJym6THJIbckB/Yzy+BJJAs2Ymzg74hjOB1AM
duscQRH8mAaYZ1Faw3iyvFESH4SzILj1mnCtASp+Tl7+QacjgZzXrztVSogEnVJrUg/gphjcoNPR
jCNPIjSqxeU7EsWd5tkqk3gERbXb2cndnEcuDc19OgrmvBdN40gKd55VHN0m7CDFSNcW2Q3abSZf
66JBmDMQia+860gM7++NoEhGmzU3zgyxwU3l2jGia7ATj8VzX7gW3WOsjgb7HvD4sUtA9/hPd2mT
zWACtxEPVdx6DlocaYPBHsDwMkXGgz69GyLvuGiPRzK41QRaCLrr8AbB7usR8bLsp9n+aGdfCT4r
za9EkASLm3ckjlvVRgpbuQ6gkqa96hNoGR8Ney8svLFzenbIgO4NUGkNT24Gt3DWlOpFzvaumUa3
r35GgcAGFy39SAC3aoMGhvTShIC6XSfZLiO/wAN0+dwuxRGUhwhA4xEe8TJ/6mgBdCBFVghHC/LX
/L6M2h24jBV/7mJ912KM7jqUtWStak22uSx4aYvQxwm8UODzoMGB6X6UpapjPup2PsJhGPemeYcu
xFHdJ6IKytIKEhXop8CdRz8v3yszqIykJSLseKleQOVtqM+elJP1ZWUWLAF9jhjOZqCugATkVrHR
TbCMWXrqyph+d+UokJ20rES5Ib9XGJBiNAmqbbOGEF3mfCxmbSdSUdDMZdVPagOo3fqsKEAuqus4
3prqN5u1vqQBV0MGuA0ar7+qzkcbBIRKAgY2dElJ1rwhJLgDE5CjdP2VBqw2MovSQN4emDiTNZOj
/x5ovBYXFGVDB7tXY2MOCM8LUefrZFiZs6tg6vbyXvEmoSCBgb3rMjBdGTQ7d2rBvBAUIUjwHK3/
QQsZpLrmSiLF42Up7Kcc+4YvKQZqoDBwCPzCYD9avaTEAPRIo9AtG+WjLfN1UE6Po2SC8xyDj6gP
WQITXFKLAIgKgLVoTQSY1+l5mrt86iUlCTFm85iX7XVETVcxRIt3ljExggVMpqKxF5i4QBbmjm2q
jnVWSCi2718zJ3FCB5CrHy+u7959t/wKScyxAhYW47wEsk4VijA/EYDNJ3LVde0B/HW9PqA84ACX
9fJOfa3M6VadCuIsbyDqCJ73IHLBzfrFnFGDPSN2DZ/gXwRKsj8Zfu1fX70r27+6WTnbkSm+vv3Q
nIPmVJ7ul77ufzi3moMChpM6L2v/wd3cfX7uRZWa84Ny+rncDoDvPQnrEOsimX3s0i6nuK+Vha+G
yb2pD4rg5fTckJk49L+j6xlIA4SLQaMC/IEBhFtu3I07EBCuZMxOWkOFAat2BcAtwbafmzGA3wEx
igkjTJ0C0OB018tOxTAt+AVd8JvumkrGbNE07EtVBIjCJyT/s66/anFeIA0ks7UqqBVZgUOCVxCX
+mgr2czduCHAnjf0VEEipnuXje1MPTQAMaR2MAPBles82N4cag2xxirB0NbsGgBq1RPDscg377sK
pNjYNgPYmpjhJVz6A7ALGxDRINEamoNel446J2CdF5wbdixOjg3GSBQMyiDowR0Az/x0pyr0Zsok
x5MzXrE2OvhF4QoFOcLCakEFNusMb21g6PlURDeHHUlr6DEH/XMUyasG4Oxyan7f5hDegErIQCzg
aDhNtEBvKoXhfsUogeikBjXIIUlfL+88M9yT5WK0CUdCuBttVoLLKwWkojuyZ3olBMVxg1H0AfEb
AIVp8Dsa64fLIs8u7TByUGsBnw1uVENtl1u/npYDaEdHCqhQehcN6kpDX+BYyx+KEt6NSQ9eYPkF
dLyAFwdglpYILOTMddgwchQoYCU6Bid4M+w6O017pLDuIKOxHI8kH3Zu6j8qgn4SBcQiHqZCp6fL
Oi+YDA4WqKuAqg40MB62ahxA9R4bwE2oY7XyDR0jIcDAo3444FBfFvXV+3yypdAPaRikWZiKRBJ7
ap5RDLClvlEoxv5XswIE5Bx0yvNzkPabJnnuUswLhYfelPZRypYaTXKP07g2snhVJvJW6q7r4Jdp
bvVhK/iwhaOJ5lfMamKgHtc6PvmY62lIKs2g7pwDOwao1DGyKDtvwO4LgILsKpkKaqAVpgbhNZWM
rt0UharfRqkq+TJGNYJNRq0w2tWIDJOD3I94ICdV7wYwofZe3U+lvFKkUdpbMs01V0lAc+wWwwAU
ySqryGtnUnB2glEGo5SXVTs3abg2hoGryDJgYHCgTte81gM5mVBCdmNQThPFUyJ3NraA0uvR9arm
Hsrtjl37AEW4LHjBriCXdWED0QeYCJyPmKsoD6QS3KwhjhBJdK9oJC80RUgSX23tnE2x2PAFGoTh
Xv5aZDSjrWd1DizClHUORUDvvLOtJ632k9mvAXTbUr8KdiRc98WzBNZ266GWMV71oyz3gBG0NH/s
bgBDeln7BYNCXi6DXgSHCgQg3KobSV/pdCgTNynWoGp3FLityxLOmlhYzDoWwT7hKGHuxgoAyw1E
lB9oD9dylxZOv5teh5/jmwiuecEx6WjogP2A1pwgLp3KsudqrNICsiwUxdDRNDQ3rYp5uMZrRDQS
S3YD9EoZ6jHsNZ0LxSGKtyG1EfBBfL1pA9TXE31rFd8FhmA/HjkTwHVhnojJZ+mM2o+SXMduCXDt
A+BuZ68cApRb5h7VPxoagsh8loQyeQCoQUADJP1Z8E/quVcaA5SgdpTu1PYtpOoqRG6oCS6hC8sH
OahLASsTgYTPl4Ac2ashbaDXVF0jYn20QbUOJevxsvUtqcOoL3B7UhE4zmb5oU+E1Dl20/hd0T/7
fmWQzzISpADLUtC5BCYW1GT5IXMKFuCoo2rshvK2nT9nGF843tL+87IyS2sGVwVEAII7LpKaU+uO
0xbJbWBTN0YmvZaojspRpVHq2DQuBBWqJX+FbgQgmjLjPo+BMcgkCrxGxy76wOXnMTNtwFpEsXI3
TjIIjCfwJ6uOLKnyzyYfzFUOAt2nlIbzIQPHtXlbAzc0g+/GTXmNtiIZhLpyE3w2QT0+zlGYfphm
o29MK0dD29Rb5psWF8qP768XMKllpCqY3kK57XS9qg5xapCB2dNpkxdEIHq3i40diJ5Qlnb/WAwX
QXI1QOu/CTGggl1N4wYlSldPEvRuPl/WZ1GQhrKaAUIxFCY5X2BrlVrOGvL9LjNBcJYDc+NFsZLq
HkUb8jEbERKDyxIXLA4jsailwP+AwoZP9ABYpUxWSVMwx2PYACzUGqb6AjRDXBZzlkIznF6EH3hu
qAcPdLpRpFYDrW2j1A20mjhNhwd8Vd1Ndmej+Rv0OEB/7Lrf/yITtDTgCcV1lI/7bVAHU2hCpo2J
XNrDbLelclcXuDRmt4kIH3ghMH0NvxBwROkM8/1UQxBZ6EZBEuCWWMZeRpKY9Zjg6H7TFuR8Zr+6
rNvStqGyguzcApbzGWxVFVhgFdZB5B3O1k5mELOW7quNwEUsmCOg3hVUcIBdidsVp1OnD4lkSzlq
o4WxZkUEQCQ5QxY1Tj4IosXC8sHece0F8jt8LG8gjR0TOJQxdoHM3fu53EtXcCI/R7QWOzHI0P0B
CPSC+siCev/jqVNAjmdifu50y6TAkipVs0COPeA1r8L4sSyBvjbbBEN2e3m/RKK4tMWaSYzSAQq/
SfFcWpEDPnSwwL9Gojrzgl2cqMSdMyrLLR5GIQfU4l7YNL7Z0k03a9/3Grik4BcK2gwIg/NTMpVr
rVYCtnKW1yn1NQPTyWktsPKF3BWz1GAJw+waHAcPU0n6uojjrkncIn4ZjBoX/IfL27KwXIyYx2Jv
ZxiU5btey6BMIqPoEteIBpzUbFWQ2AGn+veNmxGFoSsdN00gvHOGJusNkHcA7eKaaXEAHD+YTORd
l3+CF8ihdPr+5pycWmaLR+k41aQY+TNOLantx7QuCaCJ9XnyamOqBW3QCxsEUXAPANDDxYdHkqd9
QeE/IEqvpK01mTeTIkKUFongtJn0qA/LACLqcrTv57COUVYMw/vLhrBwPk8U4Qw6mkA8O9uQYqER
dIbv0fCCcU8k0V1pwc1BDmMSBPcU3h25O8VQm/KM9oHUpZX2wCh7ejvYzGrkV1NyRSRLVMdZirtH
8vgRpckiURoGAE60ywYsBjVaMYo+NJ1Qrd6CwFqF6BaMikRwbhel4lWNFZ5xseHvnEMa6k1IgeE1
F+kO70Jl+ksFmzH42jOiAJxYIG7pAork5a88ZkNHFq8OudlIFeSFvYqe/8mRGt3BHQgY+g8DQNBR
J9Yn3479y0ZzhmeDq9uJXC4+AkorlOUIcpVgXpNopVV3E3kctHULbQH/UDSTO9N81TVbQ1RuWLSk
I525c2EEUtaFGWTjVQmWYwCvf5RupzS8ApCGM+vZ9wvTJ7pyJ0QbbQR+wKeC/uIQKplTNdHKGETY
9Yvn8EgrZllHOzmXcdjVzHIm2/ZHvX0fmg7E62EMhrvZE2zfojBUWMHpjvoFCPxOhaVtGvaNhlJu
q0slHi5rp6zMj5zV+mjwGG+KztGmQ15Th8hbWV9H8Y/AMNw+fO0Lgf9ZMCVMToOPBqw3xMQbA+cY
ZKvo4jQYdGeobXKfz4rMXk/0/ajPNaj97Nbpijl1k0BFFMmzyO+6oHPiLh78hlDrXzbbstGkht9o
ROIMu1dBiNWVLWpUtPmVWXSHKBw6qRUKAuPiDhzJ4YyYWBjs62zsgKQqHt75XXTGIwN8p//05IGT
gGIEaiwAeuUSo7BCpleOHY6LNNkOKezKyeziHyIvq64AIA6QD2dFe1R5xkyOhhQsJHhTCcuDngaH
rrWeLxvu0qrhSoMxe1B3owTG6WKWvRThNR/WEBv5owHUvm0dhN0hAkrMs56J+sOWCreGjWIbOJJw
tzmzzaineAKhU+qmUuL17RZlkKJ/M3CZm3adlAKR9SoFrE6wuqwmM3mungod4WFRHgNWl80dz2LI
jb4LZcRKiWJauNTWSTPJjlzoza3V7qL0eeyK2jGF9GHnrhVACYAxAB4lJiflLzKnIydU2ZjVoKTT
nbCxUZKeW/MgReOr1BDVT1Bpd7IOMxxgrHxph3Ly2njS3Cah9yEh74MSPgMgObmWjGleJwCSd0Jw
cAuevc6TInwfVoahOQLVga+tpZh3BwSrjOdr8tiWL0P+ennpzwP46c/n3HCeNZGWAU/FKZR1Ij2b
6uOY3qXZWre8MhSNnp0n4afCONenxbk2lyiHOUHqyWHkpCRcAe5EMMKw5GExeIjfuKGjJMk3j6hN
2+PBC7ViTFU5mvmsJ++EPEn56FT6IVGfqmHf9Cs5uFITYevFwn6xGi8IL2zUkVHYO400udkXaUXA
qaMqbwrQxwMcmt43td+m7qJhpm4G4NMPvj08BUmzCuwr4bvyF/7U6Wli5whtJl8QVWjNOP0EySgM
a+xh1OZUYhDOSwLMaNBdq4F5E1Dl0k0XJU4f4xgb7oghubxYjZhY6XxM9KKDUkWrXLSpkIFPgZOo
g9vG6958zMeHofaIHAE2MHErPVoNFgA/ggAMAg9avZly6oxW7eTNDzBye4l01ZbvmfarqR9s60az
1/Ekr0N0vqDAmGYPnbnLc9ElbyE9PFWds2ZKzWDOAemKt9LEi4zUGXEFCycn0m7GzsPwgTfF93on
aotaOEQnK85tejyOkpQOENtPq27A4y3W8QE1OBhbeECJzbl8Zs/d5YmWPCYlxh0TC22voHmdMK0x
TY6c7pJxBDKYq6LR3Jg+ZasUpFALR/dYRf75nWLC0ZDyXnf00cCozAwIssyhIBm6rNrZXAyDW0UQ
wIUJV2hGEHxqvME0BUbSQc40j25qZ04dPOTpL1vfKd2daUpOYntz4gGCfKgTz1BWKvlE2cIZdMNR
s8GR8PBVkqthXDcyhkuk0hd8IPuA89P19wOZAzgKGUEGkt9CweLraPNsrV08w+a1DOJw5k20pvxK
J8VBa7dvhrczfS9KkCdmTitjxHu03YmCjsC+Aw8uCGpvrD50avNabQxBufysZflrHY+yTM4JoA4p
T1ODdQzRUymZrp080WhboVEL/UixHXqaeW/hCRaVdLt6wXtsN35qhSVYrUWrOfoK7jyqVTCaSYCv
kEG7qqGNmKESdJkgGTvvd2NGw0DWgEqEhjeNV1ZGf2+uAKonre4ydRXVW6KlTkQzx7S9zn41izcZ
C46bMf780MfCl+23oUb/yKPAOhYSipMv4RQGGy8hpMGXNP3sxNWmQztmnlR7S93ZAZLe2lOAtiKp
N2wkGiCy8/U4PWlS4GHWtsMDZBxPjtrtaga6ZfmZ3roxJc6oteDLfjUBYDYV5fryNy8kfWz1gNyL
TFYDRoF6atFSkg6mPUw6mjpfA3Vtmm8SiZy60dYj+gaCfnZb9BOAo1MRwXEsmge2zJTBLI8eNW7f
Qqs3CuCw606XDoXTtU3hAUf4U2vxZn5ZyfNEmun4VxK3L6EVBBqpIQkvfrgYgCE3WrX6uDVAJvbf
JHGxQM2waUECSSGRvQChEuPUDklvNVHX9FeX3Zkn+qsTHwa0vLLMKYLboVXgWZozq/hruiu72cvo
XSfFvgrfFCrAZLpW5LVKdiHdazbSkOfUfiXls2nN+Mf7MF2h7O7U3Q0wRICt7RfqM1LNyb67vDLL
PolVEAFih1Lv1zE+cp0GSQO8FOKDDSm4HiPAG9TmXaiYuJaPZJWo2mqUZ1RyTC+z7fck+KhrcOkA
9Hs9271XtCLC9mXLP/ogzv7mSAMcHJCmndyYV2zCSJFbUBwcmkh1bQmT1XTfyLdDa2CW9/vxFC0k
jPUW6wEYPM5MMpDeDDSDo8jbCPUq6SroUx+kk4KHjyUVIcfEkx9rATxrcZaaBHMtJjzwqEuxK4XR
4MRTVHrZ1KJnNmikFf7fYB0E7IWpRkjLEswC5b2V/ovCrOEJNRgGHsd8wdHmBxXovXO8RDtgmt2m
5rCiM/BFW1ETzBlgN4IAxgf/yuESiJQEUxxlkBPXzY8xJF5hK8+kNTx1LFy70B+CcNhacnKw5d7N
tOjOGJQbqmkrvU8Ej2rLi3/0LVyu0CV2imFHbHLHih36ugcZpHFVzKB3CG/I4NZytjP1Q5cJThr7
uZxn0HWVrQLcA3qBOLtO8dShUCY3iXeGAnK/VvAasKzZkQTOnyq9NlE5xypn9nVovoxki9mTZHgh
411W7NC9pqmHoRCY0FJ6f6IXd2jwNh9GmgW9dPNJmV8CKVin8k7Kb2v6O23RRYHelu8/m8OeMJ2i
IkaZ7An21G71FrdWY4KmmoFzEWibDKhURW4LLq1swc627EgMt6C1XEeTycSMYeaWwzpK/CD3yXhf
EAPdT4Kqwldz4SVx3Eoiy2ZDN4hSSXGrZIAXv0LTOA1/pZGNSoOf5YiMbpF/AvIPlOPry4FgIewf
LanJA9CncZYqbQq3S5rIH2z5pifFVZ9aglMgEqOc7tycJqhxpdCx1O+b9iY2XufvUiJ9OZs/u4bJ
mFMRBZUjuRuxa8ksOeBmdHvp/r+tFefOAFsi6+hugAuJojUB8vc4hju7EJFWMSvm7QFdaei1A4kD
60U+VSSsRiljoNp4OCI+rWInsK6UqkVj414yRH1wX3kdJw05AOs0QJEEs1JcLAg1q9SbGDtTKbt+
+q1H6iZvN1UxugY4HyP7Rp67L6zr2gTNlLmWzWZtjQ92t+n0T1u7lslnYX6CgFJTb+0295qi8LRh
L5k/LAMMrcBcubwJS+7u5INZenkUvIoYL58lM6U4UZsbNZ5QASnaD2KXHWbIUuDHVRl9BvFhvo+m
mbrSIN9YUZeKvoPt9tnCGcgb2O0YrZjcNpmgUwy0SNGddiwzP7IAfKmSWj4oAehlej1klAHD4Gp2
/BClWQYirRkTM1RXEerRyAZULoF5LrlktJXZMq5erDnla+WOVkbCptVmS3RnTt/sVHb0/DVMUses
ngxrW42Na5oPkib5lzdkwVxP9oNbB5TYcL8tsB9RhRKIarQyLltdv00yPBqjpaR0ANLfCMIP84ln
i39ktZyLDjPVoq0Eodns5yihDfnk1DT30R/mdrEGntInC1iMlzVdNj3kyl/VPBWIsaemB8BOkhsj
TqY+1E6zi1MLTgYdnZ51nZo3+VT/1ozsvjZEw+lLVVTEuz+CeUibsCdpilVml+rHbnhT1N+hLXul
9VjU2zbGrMp8V5r7qhudThcEwwXPDdF/zZxb6UjtGhQwIdrQMzfr3waMxvS5wHQXuiKtEyn8yhpG
1QcTpMQIsX3SrOn0XEwzoq1HrB+15ShR7qBGahaAuZHdOYm8GThFxfRQxq2X0FXRvqo2KqWpM8+v
/7Tt7EEfFILoTeaCVwMqxKyccNKL7mmc9inZknTVY+xlnDfhhN7Lfaa5Sb69LHap/IY1+StWPbW2
BDC+kp3jIjnYKCYmfgK/QlPqtxgdqhvPUiy3CH708VoB33CR4jXIBMMyCCgBRSTdZ6qnmm6QujHK
kK21b0Tfxzb+7AgyTkoVJQM2CX/6eUVMzCqSsCqGNnjxRJ2EIZR3t4G5bZK3aRaYyBnqPOI7a5r9
I48zRKkI04I2WI6YjhvUcBQKTGNlVZbbVNrR8qm3HnT9Cgw90dih9Hg1gXI9Dn/Fo0eVO6MUwRAv
n8mj7+FMFqjRmdLHbHv017ybt3U6rxS4vI4+qZKbdM+TBg6k9LGa8EUCn/v/uPo/i8F3mGB0Wx8V
UA2jqtoipzqkQbkygqsAD18Zrk/lpx19xCKKCN4VgCwZs83oaUR4wVAJP2pRqJbVRyRq3Kpmh7Fy
dfLSJqLBEd6ueClcfE/rXJOTEVLk+KMBwF7nVdGHnvhTUjlxLIgjZy6dl8ZZsS5hPNdMMBQOzixn
Ml29vQUGOO07r2u8qPA6vQSu9TMNRcVr0WJy5qx2lSzpaOp0226txvsx/TVGoi4u0VJyJtoCokDJ
KsiwVXAJvQ7ZNpvXFu4ytamuZkNQ32A/7dghcEv5Nf11lH7oU027nm1cZvlS59POk/NPKYi3s9qj
s2Q/inA4zqIGL5FzzKVVSpTW2Lx0G4yOusvQc3do97afOvSqWcXASHbvp9VTuu53g4NHOIH1aAKN
OQ+tAw0yQi8jjCdp/dA03VaEGssnV//TEGRQGOrW0NfFXTn6TkLTgxo3wJZ+7qKtae/b6jlKfVNE
+C4SxFQ93rwR2WMWQFA5raroc5Z3Od58Bq8zRES5fPmXV4kdjCNJBsDbo1GDJLn4KAbHMIFmbTpF
IchblvfGYqM9uNXIfBfrFGPEKDWSxo3xzpGhxc8SISYun66/ErgTPMkROJgNhiehxM5EAXlKCzcw
tUNfSA6a8bxmMAW1nq8B1PMz9lcmd6ItPYrsSoZMmlcviWoWeIvIKzyhpNnGbEqNoJqFFnWHxsn0
Rjstc5Mmq/ZGaoL5OqcS+al2c/PRjYV0qFG+OcjDWL5rmBG476VYu8KrLaoMlt3TTTY3rReXRo0R
wdb6nWLi47kDOtFPTSWRW1aj5k1AMMIzWith4N8IQ0xomMEqQy80AL1BK35l9mF/hUpKuKWyMT7H
bXvVtOwGNBXa6FU2oR+9NZVbK7H1zWw22q9IxoiUOiRZ5RqS7sdkfJBLM1snlf5AgEC40TB36dcS
vS1sKkqzF88A5lpwzjCh83+kfVlz20rS7C9CBNBAY3ltLCQlUosla/ELQpIl7PuOX3+zNTPHZBMf
EcfX9vg4xhEu9FZdXZWVCXj66c6UcmKAlgmcQoHyCg3ISYqYoTIt2Y//XrmDX6VHpoRrR68Hy5Sk
DJ45JjtdwkPb3JbWq6TF4JO8TsKSyZqb6vblkHLJQwOFwdu2NU2WRa6AqhtiKddwJqYRxdwm9dAY
ag9Ft6tpvglR9poydPS18vNls0vzCmpwwL053YYmdhnkQNx2k5k2tt/gsBv3PY0TbJDmPQbmQlbW
+B6WbtZjc4Ir80ODSvIIc4l8P6SN25g/4/bfwgy4Fzs2IngxAxoXc9HDSFB8om0rAkQrva9qhaXF
NfF15/IMngWb3+ZwBRjoUUKrKxXMRek8AIhdNraeAKrjvw2A99aWowIVMjx2OH9o2LDwBramlvnK
+2XrixMK5VVuHcwCIoovlbQyNosW+QPyG6h+OwIEq1rxbEvOFKwl/9gQFq3KQCOQjDUWLYQ6xbwZ
AuIYMSKIV9L91pqVnOvyiNC9CLQg4ODiQ94EBXFAB5z0XFWZDGEe7X2kxUo8tHQDmUjF/NeI+GhP
BnDlS0mBcLlonsKcenltuX+zMn9MCAGQXs5S3kkYR1NGSEFJrJpaW1/rj/w/guR/bh1xJJM/G7Xe
4NbJA1cqN9o4syzuEP6/VDKzpP1c/DSA9O7XDtnSMvEL/L93uCkML59ChXQFQoXcn5kCdKcPl5gY
7N9P4rEVIYqTjDSfiwResZpcSjtU2b3Q/7xsY3kKVZwf4AdxRkRsb1BZWpJPMNLFD8G8kYefM90k
eJr7wSaLPKl5r8OfeNFeNrt0qtBA9o9V4UbTJFI0oAPhnvctqp4iJXa0/lrqd2rykNA1zrrF5Tqy
JlxqqREB06DCmiS9RuqHBgKJefXm5Gt+FgEdGRGjrrGIA9+Ckbi897tbYt2MMvAKxdUUgqsR2aEC
DOlOUkord+fSJXZ8Y/PBH4WtZQhujrnFjW3U/mYeR2jLhTfdENzUxvRmNJl3eeWWzCGVi5YVCper
ig7fUlsrilA2tXvlqU1sooO5aI4dJOshfLBWD17aJsfGhG2itupMigTGrP7B1+8UINYG+m6mhUON
Xdj+S5g7v8sQZKFPBaEAfL5wqv0uLw1f6RpbJeUmMGoWj9TNk5VLi3+zuE+OrQinOpZjCsgyLq3C
uvGTFu+MTQLu7HTFzFJIdWxGeKB1wzhP2gwzwZxv01bbNH3HatUEYwmyP0hB5+OtrKyJeiydtGOr
wm1pJX5gDcDo2AF5tbov0l4R6/HyBlybP2G/R4alNmhIgMNqx5RN1hSy0iSvgCFdN8qPy7YWhwM2
RcpTrEBQC44jN9Ks7bW+sQfsBHC1gTyUvtZowL9sZnFIFsg4+JWPxlrBTNkW8QQEf2NTPN1ABGLd
daX2pQbFJhvXpHIWzi+qBKBiwiWvquAfPHUXdRxpVZ7UtU3N7S2BlN3Q36jRWhFqIcQ4sSIc3HzS
oL4OMSo7rbfl3LJ6LSxb2N4wgPQuKPIM0AQJ23vSp2hKfBigSeNkscFmRfOK7nGugSP0pY8Qyt6N
6a80qCz4IzQCELAagvkL3V7CQll+CC2Cuq3tykDUJPts1LV7A9wucb5v92Bdvf/XG+PEnninBFAz
8yXYk3pP7VjcFNs0282r3CZngBi4vhNDwvM9D3U9bUIYUqpdqe0osVsd/RVuYj0BhUOQvE+T7Rhv
6NyxtjPxCJxXzsDCUTv+AjFxjIcRHUqCL5imQwq4MjG3yZrQ1ll2WhimyAGQBR1eR3z9EmlyfWh7
ahBQj6BsA35UxG+x28GbhMrwUODJszLA/8O4BRFY0J+AIEc4E8lszNNAutpWETSCzooLPKXRc649
NBIkjY0dauEsllbMLh4U649VYcuC6YgMstHXttF5CoiJCfiIGk8G9wp0kLLEA+HH5T27vJB/DAp7
dvDVPJNmDLNuDpV5a40o0q88YBanEjwECqetRCe4iOWdNMMvg3LAdpWj9ma0wtGRq8l3fUXNnNHK
S6bqpGNWSGJGtRmVO61Q/2KcQLYAngduUPQoCo4009tJSga04wV43voBscl8E641Hy1562Mjwp6R
UnQmzf1U23kV2GPykpKN7DuWYQ9r2sHfZCJCXAI+mz/jETZKK1t17acYjz66AZo+yvuIPoflw9hu
rBGF7NJNk0OYvqvyZu4gIA22O3Sro5b3enn/LFyGJ98h7J82QjdWWuM7pAy4TvUplycHsTWLV1U9
lnYqWoDw1Kbgi0E33OlVmKBsRMOKYMQqtSeuNS/ZZeFdHo6yOJ4jK0JIFFplmGoprMQ0c5TGGad3
U77q5euw2vj0ujcyzyf7KDkohj12rzT58ud3dNNe/oylm+t4rMJuBc+bDKVQBc4nco0Jy1nYUEZl
LZR59Rp5yzV9qMW5BTAAxJIa6FZElWFoD/ipZMDePFulkzYU9R2DvNGWrr2S1aVYA7BtUBbBjIp1
PF3GNK7CpAwxwcCXOJU7OgAosQkcsMkNCq27mVXu4EZXXczSL7QgedE+fv4s3eyW3ESOssFl9pza
4V7e/tt2GH7bHH2YiL1GLhXAhwEfVpkPiR+CanmXrBGELjkIInP6AEBm8RoT1nVWhylNc7W2s/qp
kuEj4m07XVHwsZO1wvLSPB+b4hv96KEZTZYyziqG0zaujLpFQtbKgmsWBBeUVW06JDMsFNnEGqVi
yVo1afHmOB6E4F3QhZVFWg8TUbyj9XWouUP2FsrbWHM76cpv9sqaWNLSSSBERoEa1CWcnP102ro6
z6ZY4btA82TTraK9tWbiu4Ip+m4CFlrZtNC+DsbMUxuAe+HlAMocGxizq8ZrNtAkaj6izfPkdF7J
Mse3fYZKZGawZlu40sp9vOTijs0LO0MqMop+Jj6pZW3L8NOIjA3tKpr/xg5ifVO20PSF/X46TFMf
5LiJMMxpvI10R4vf9eKWkofLrnJxwY6sCA5bJtLAmfLgsGMZXQhbPUCz41pjxhm4ljsHFZ3hAKiA
HQp/Ph3LQNKOt4EitWFmN5K8qdGbZz75wVM3M5UW14l1l8G+ZnpW6lprJ23JPMj0kQIGjQ4KLmKu
I530IFSKqbHJeNsAJzMa90b4TMcPkj9CJDGcnUa/Agdlp95CBffyBC8cc54+AiIQOBGQzQknojHw
/gRzfANou/TbLCswE9E1aZElG9B8BfqR0w7jwXY6vV3SN+1k6cidlgD6KRP1qJGsvM4W7lTAYJFF
R+iA6oOI+pYHRU/qPmxtGppsjtx51lhtfnWR20BBPVrjNVk4ZSfmBNelh1MmRzPMSQM42SQTNB8j
q3vE9HTcXl6h76tJcCgE9GwgUgSNj47Ux+n0habW176VtvZwVTB08dq+UzAassTprooNugNnVrjv
plMx+qO3Q2bYaGx3PjIn2UM1gRmva9xPS3N99EHiXSpZqTbMGj4IoF8SfU5G6MBlh3XK+uBQ1tPK
Q3/pQYwJ0CDqgoNK0R5xOgF9QAvNyGFPgcIdk9AEAvJd+6N5CbdWwl4heVcYoOSwV+ad/7Pn8/7H
rOB7CNT7sGlh9ilzR5kFFes26Ehh/k67i/bz1vL6azQsM8u1fiFFn7E3a/fWbP2AqSzwmvebYnZa
b1oVOlqKYjEfBjqE8HRVAXA9nY+gjWTUKvFh/k/JK/eB0350FTMdfx+4CphSGGCudrZbI4BZOsbH
ZsmpWT9IJWVWYTZoVKaoPTOfL8/4uWq7CVjA0cCEhVblgfaVAQvjR++oW82Nboqb+KX5Gdn+A0UO
mAUP2kuJcBJwBOcqdBP29f/5CcKiZ2VCgzTIWnuyG9a57buy15zi5112+HgtIeI2PPs2VlpyTEad
6XpNinQJrXQyBUL0YJEgQG0VUyBtD+Nt9gX45pbqW3P38VJsANzzcyb9Qq/6g7Ux7if2+/Lwlx6e
J+aF6GGsgSPSoLNm09tb09Y3/bvijAycyfcfUK+zW1e165GtFFrP+gxxrAma6hToX0CkADm9051l
JWVUZnPS2p3vNqUHXnVkx8Fwo4MP2pbbgxRcoXQox7bZ2vKvKHTHtULA4h3M2X2gOwSg6hm961Qa
pW4MmPe5xeNabVkC1gs4ZVurNqq6K6xbs2FBB5RQfjObN+WaquXShQIaFw3jp6ohi3ekNJK50DrY
B7GQGaO7eJdbAfLBT5cXeM2McIYHNCmQRsb6+iBumatiTxT9Q6rDH0rrr2CrzppGvlcVyGTws6FB
RZMFNxXmYatQvpesW99unXDj35tuuhsfzUdlo2776/GHdMi/HuhvRB0erhKvcSY22s3z2qla9phH
nyIMu44bYwgkzG4y4dj2eAPjaRp7mY3GmRH0DzZh/Ub25itjd3m+l944POYBw4gCxn4kL0639jgp
MshaYkxCC8IxY9yAHMZuayztmM3oeJ9ukWB9a1sVFKHDyg225LCRGocgD44WqN6E2C6VarUCeV1r
kwCg389+rZdkITgnOuREON+NjMeU8O/LE7WGgF+QJJymEbzqhRF4oxKk6IXPgsq9PJX8XxOuY4C7
Ed8hNQ1BKJHnGVxhYW7IqOlmEEpsJeuhqk07oikzo199ucYwzl3OJWuCI6x9pQbFOMde5YGdp4es
tn3fcAr9RzI0LGkOmrqyVZYtIvECpDwvxgs7BZgdLU8aODwjSt2mxjtRe44hCtVl6sPQfaV+YPfJ
WlFtKbbiakqILVFsBd5LuHJjLe5bnQIcorR2Q0FsETBCcgZmfHnYkRQUM5DTkFA0f6NdwepkV6kr
8e3Cup7sIiGUjoOqmaoRuyht210OTdu2Ud3J7NEGpbEpfL28ixbPBLYs0J6gFQXk8/Q8NoYSDN1Q
tLhKIkATm/0opysv46U5JWiY5iIxyDUiM35qI4iLSZZVyLwXxcRAxMnAEA35BNNN/OK6z/MrfwjQ
fBBtjRokAA36NpUUSWTVJnStMYcsOXxgWw3UM8GzfFabI30WqH1Xt3YumW45tmg1QyfKlG5Gf9wq
KfHyPPWM4UEpdHDsqpu0m3Y5UVhllqym8R7dgHYoFbsONDmd/yvO3xIUKykUWfMkPUyRCQaXNkXh
3FhxXoueE/2GePeoFMTUYh4l0UgoBTK+XKlejAFC0oy0r6W56cI7WrIxv9bR+395cywh6DgR1D82
hVOv+7SW5QY2A07/CtRBrkpQXHYzVfLk4na0Dkqaon8F6ESv+4u08IlxYduEqU/GeILxbpB+tg06
wc3HRmndOM3YCEoobXpfGe7S0Tsernj0cpM2Y8uHWwJriRxfmL8mSEjrmqMHOhsqR623MhgeVQ1p
l5al8iaS4A0/h+nasD5Xvoa7GsHlnoyfO8ijnCbqYmkgj/gaA52A1rj/RgxT0AC4s5+4hn9X5S8y
SIzy5LlKPyXzYcU+Z6Q/s4/kLTjJNQ3FeMEV0kSpK3SyYf7JY40oVwufkH0hZEd1cP54VgKs4Vpt
fukpbRzZFJ4bWqQo5aj18L3pQ9h7oHOcJJ1ZqtePJSuCFc+04PxOnL1gLZwGVQosXGqqUbzkDbqi
rJbUK3HfwqY6MSLcY1o0SAEIAoE+74NdEES2Tu9rkOOjkuS12l+A12ANZT8uyMO3j7Bp4tbIxhm3
phXJrkFmSLs+K1H02BamN8UIEJRyd3mf8O8XtsmxRSoIGyBsU+K+44hN4HlLkm6haGsn6V9k+GEG
+B0NUQ/adAVvIIGKfShigHklPMlYKc2/ZPnt8kgWNt+JCeH4+0QtB8Kxp3Kcb5EYZfrocdgB2OBG
aMUR6eWyvcWdARo/aGjoqBSLeRx1jAAgKyoMKWe9pHqNf1tHGxNs2PnkXDa1dAeD7f+PLWGr97k1
gboPtoy5kO+mtjxYkX7fzdam7IGOVon0QLSoYQoyymxs0unOR77HBU3eVZdm8W1rZtnPlW9acHAn
3yScDKsvh96K8E1+Fj+pRfMrk8ubNE0+/OEpQwEw8X1nAEUGTWI2a+hc9YMPogdrPmchJLAspGPx
2gXXImigT49MGUDgfKwArQOD5FC9da1jJc8ZyNdWhsuPnnhQju0I7z/kMSpfbqBp1DqghwrcaOuj
U8iGY2V08yYdJqe5nd3MCR6kve5eNr50SI9tCw++3urjySi4bZJsaBpDxcraZaBbv2xmaSqPd5kQ
LxQF7WKTI+6b/KbnlHcNqDLHJ6Pb/o0diI6BdRWU7mKH19zkBUp+sBMFtilvjCDZFWhhWwWUfnsV
cc1QCvjHkHBsNNqPkdphi/bmhxx2G31qkV32jZ9BmG/V9BU6vVvFHJk6tU7WPDekv+uo9Vxisyp5
chNPshNZ2YrHXfRTRx8lnJsCWIgRXN7wU5yxb68hNIPQa2YAqoymn3FaWdSlvXM8B8KiSpLUSTXB
ZHcTygitA3G2AtCkv1lRrCaQjGgRESuRgzzm9RgDOVmVdmiUnl/kjALHligr1/Hy5P0xxP/+KKoq
Yt3vp7hBz0T+W6PznQGmMdODTGA3faj+mkje8oH4Y024jushbCKgdnEgVBVJACZbzUaCCAWICC7P
35JzAWn0/+ZPvIULiPBQSLo1dhi9NihApLKTtZnd0ucqdAwzuR7XSHCWspSIMghXZTKJBhmg05lM
fIBAv/so5mzcjtXIFCBD8qhkqVbcJOpoS3rpmfQ31HJo/knQiYzHF5Nzy9G7bHN5+Et79PhbhFWd
KalAUomruxliMMEBiuEMlRo6WhQm28umlpb02JSwpCUtUjPWYCoZgl3aKyyIul08Z/Y8EvuyqZVR
ic3BU1eOZEQ3gk0V6VBUKJ6oZKsb95etLMYGRyP6zsEfHQnsmrQwfJjxpXTTRdqzVAA8T1tXClSW
gvkrUQAKHPTNaKC83ceuAYL7RtNYNKzxbS6dTjhbAuYvqiPrLNyRpjx0UkWxjZtgsFNQZuutYTcW
3Q/te6SAwTef1+6spSgM9C8AqZhISqpitXlAwFeHJrypOqk/rbqLWFPEKYzmlVOpBNo0gbJyWM9G
qQAbyCXpQR8E+IX4surlAdLGkgltC3lH48keoFNA96ryVPc/Vnt6z5cXFQSuYwlYsIw8jNhFwxW8
+lkqQvvFe/d2n3cf7s1D4KxRY59RTfBCBTq3QPbOJWqgxXrqDgKpVLtwziL7iTIIaTO2h3Q1s93t
SnXEOjuAvCLCZxDJTyQ+LeFOJj5JCxKUke0coNj9cvjPD887eAcGs/iFH+5//4c/bNiO4RfktP/7
d8x1mZuz/d52tvf326/7rXN9/3T/9PtpxVV8kyCehA8oznLxdxTxQIKCOP90TgAaoppfdNCmtRvb
87zI/v6xDVduz3OQDTcEyDxAbcg9Y1+dGpKHIkuyCZPvXDuO53gYtMtWvNHSCoPjHtIP0GHW8bQU
HH6tWllWRVWEeuP19dO1c/jlbZ4/NPbsrizxeeMXH86RJX6AjjySnAeKb4WwdH04YNkg/L7i8s6u
SxjgNQiCVKAKXyMMJSosdMhFILq6PjjOy8H7ZBtsB3u7ctC/k/DiBji2IwxE6bMiTArYOfz69f74
+BiwmT1C1R1BJGAK/OcjTLt7194+fJX2w9fDwPjPrwlF65D/Z8XZf9cOz78IaDzLRDcHKE9Opxbg
FpqHXE7Y4cdld7vD9HK5e3u7te2V4X//Y5eMCaHjYOSAzlfcmIPdz7wfG5xMWHK2zoopnbuXM1Mo
7SCzCh+HLPPpuOSxCabWaripAz8B3o4fe+4IMDyMz+G/Lu+i5bk8sklObQZWMnZN1cJmBowDfkMh
Hr8/YbSJHdmfm+fN3f5uv3dXFvE89OLb98gwf1kfnY+u6kkoJzAMD1gwz3vcvNo3a05l8bwfW9FO
rRiBQiCmwYfnHMD4Ce95t8FO/bm2Tc7TzMJwhD2pR2nNwfIw9OJ4uw27WbOg8gk52x26poGLCsog
0F49HYoaF7mUQCqDr9S1wV56r3Mdb3P3Ubof367S3vIzsPLWWD7+R2aF45+ofob0GMzy/ZGwl85+
eWrcAdfBhCxA4/aOY+BUMNyUGmvxM8UfnwGiAbIATCJMZ+iFw+l0Vi4m6yy3y2f86MOE+8LMQ0jY
aP9ZWn6NOofv33Bw+OHhNyquUX5Y+W/4HT/2+O/3YcJxwg+HH+PL50nn5+XCKomPGKnyq04++arv
b/Oc/9ze/Cv4t+AXbgT+Y+0LzvHamBdAcIFGhwgn4hhhXooChLdaDZUJbhgRxfcPuMgf7Bmjv7Gv
uJt07r21oOYspgE/Kzgm0M7HC3FnIu9q3YRqb8Ju300163T0GFnoEUmoq6ZrAnLfnUQn0ywYE7xy
G+dSHJoqLr+C3QYsYOCos3v2iT/NwG/x/weRm4vxMgx7s7+zf+x+bHaui+F/fd3/xrTsPH6Qnu6v
t/fO/dPT9f22Y1+BM7Dfa2mzs/Ac8TGfFAQE6EuCOu/pyaXJkOWgyMCDBD1tABFPyJi6s6IioV6N
fmds0LoU7YI6T1ec7MKSgDaCArUBkB3qhYJTQm9bNc3akNijAm5yoEXBblXML3Si8VWSg7RiZfOL
ex84G8TOOJPQ91I08RFWd4VR9/MInkDgmSooslsusbhYqnvZzjn2gxtC5RO04NRAK5QwrmCIZDR5
wZCCdkRFR3VnBDFOyGYofaheKL0E/s8m98b8mRgbaGVM5CGVXFPfrHwHvz2EXXjyHeIuTEZL7nx8
hx77zCS+l1qekd0B76uVaM4CsmtvwHEqbpUDWgdkurTCbs2d76UPEHZWM6P/bCL4AE0JgT8xA0Zl
qDtQSMLncuJmge/W4M25POyF7XwyauFG8NWyo/EAo+0YunF5VYNUJg09qd9K4+tfmALaCCJB6D8h
YvtF41sdgdx9Aib4AsTpm5K4aY2mqN7x17BNfM+cTSVSCDqUwA0Fz3f8/VE8YiaFoQU19N5G63Zu
oSf8PK8xdi+bgEAyXrEA2IjoqVjW+rwi4NEMpwoYe2dSvtLg5fKMnQci/GxA+/l/RoSALqxDf4b2
aGLLDRTCIfghN66kBt1L1gPpriPvsw2SWX7IR6TQ07Ic9m0JJld37KRol6QRXXsILR6Sow8SAj3U
X+cyArWfHYLZRbbrEPl006H+tQHSgfDeinaV5UUdUmrGIaJ2rax9wFng9D0jBmqJQAOaeGCerixp
E202UAzhRWi7VexMclVtp8sHinoJjVghORb6NwcIMX1odLeyHmdhimBdWA9p0iY6VdjChbwJ25vZ
8BmJ3s3JGYZnGR2qtdfUKyNe3md/BizMuDUkVZ/XGLDq/0qTH1N5yLSvy8Na9AHgyvrfnApxdVHJ
s1JyE1DXkesPFLkz87afIVK1pvS9Nhj+90fnUssKVJkLzJ8aTzdF90uyZI+E/5p8UlglwZNbCfhL
6p5bAawvBCpW2wymbYD61qhdw1px2zwEO/c1f2ZPcNuFlScUsBT4mvluGJhm3ej6fsw3EYTC2iuo
hVxerPMSkDA6wWNX0CuNOwn2cjCzvPhfDVO383v6HuyKXfwDqKBN8ogN+U5XouGltVPR/gIZOCT2
wf5xuna6WqW1X1iJXaLbdXgLYqhsrPGCr9j4xhwd7Y+OJEqGGizIwBMfEkcJI+iehazF5SlciqSO
RvKd7TmyQqBTM+gVrGSp+kgG1UWJVe6HBKD5lcO7dKUjfodkHNBdULYXDi8UtbTaCqFZA9GqoPYy
CGNML13UsY5eD/7m8rAWJ+/ImHCMlZTqY6/A2OAPrh7cxxqEq/v3y0YW5+7ICP+Io7nz4QERFcKI
gWuP9IdM91Jk3mV/zdUujgbiSbzjGE3r4svHbPNgnhpc4SXgPcXH2A9soplDFbeuiGuGDynkgJQC
T4Tc7mpnUm/D8a3uVj5jcbh/vuI7z3k0XMAN+kgq8RV5vM+Gt5FeqemDL60crSUrvD0fcpQ6uHm/
swVHViwLd7ieQGq6nW+0xLHMG2l0zDWVgKUZRXjNaZ6hSwVEzunS6WUfNgPAuahljBDPfm2gPzrE
K7xA5yk2uCcTtQSo3IDk7uzlOA0KJNS5FUWGPk6XVqkGtaYCDBWkgiYV/D94fKDHW7tBYnYH05xL
dA4MU3EYdaNBz7WZmtXnICFXCk3FIrCIPcdh55hBSj7lJqUxFOwC6CsWNJcrr5kg4OVqZta2+75X
R3mTZnREZFJrpeZoah6sVTaXFgsN1IDiqkjtneGcU6AvpS6CwG+lECf33UyBnJjJuunfgsH4RFLg
VAF1UxDpC/dKWSpqJRmYyKoO0JgaG19pSdeINrhPEC8vEyQBEBrgEkIi5MfvtFCCUC4ePUVzHUFB
NMjDFR+4OF8WlMK4HCzXQxO2XR921TxH0KIF1sMZx181eqD0kYKpoFqDFS0NB/V69GpyOAIaNU5t
+ag7VBOoJtBHkDGzuO/Tu8vub9EAMnYK0FEE6C9hMOBUpVKaYjBozsfltIvbj78xAK0hsGvBF4is
K1YQj4GlhWCMGIzfVirbJnRsVp723xecuOroCkaHNdaeQm75dJqKmmRVHaOoODb+Rolci+BFmzmS
7qj0KYgHp5L2uclZAVcsL0/fH8P8748cXV8G4OdIk9Q2qvwNjKK2FpCVY7O03Y7HJlxQSpOaEJLG
2MCqhc5kRx1dyaTeRFduW+4tz+aQoww03VDw0BR2AtrIDRNV9tSuDcW3w+pj5E0jw3Pdx3fWCFIQ
LU/3crIWhS0OD2Jv6DTVsEfEqmaG8mPr9zA79XoI6LXqJLHxnhbg/pB+X96Ky9sE9wQni0cdTyxK
yUgW5zrXre9L1db9vVHcTvpNGO2I+llUW0rvJfJo9NvLZvkZPZtYHRcHytGyhvf76R7RomJCUIAR
6nV4R9DQmf+uID5qJhtt8C6bWrwRwW7zzQaggTLo1FQVagRt3XDlUmXdDBGxlUHdt0HiXjaztGZI
9P9jRojY00brihadqhD3VXumDqAdBOdzBMmyuEtXZm/NlnDJawl4tMGCjzXLX830Ok8OaXnTrYlc
n4P/+eWEqisQihBRPxNRCbJoalTcxjYeI59dE9uV3DEjDZEq1lgW1ndJnjpF9R7Va4LQiy5E/xYv
QFYSamyna1ZofWhUBNujavG8a5QaDb2rsO81I8I7P5aNHDsDRqIheRp8+dEAK/3lTbG4zXFXoaWS
x5dik7A0GdY4S7hJJqn7rIJoVw4TsMTW1hx+VXW/stOXHiIAR/1jTRiQKuORD7hyanfKjEBa7lyk
XFkwvJmh9Oz31o1Cny+P7xzmgS2CPn8I+6LvHzLlwuGihiplkQSTRVjeD8AjKWX00wAFPkiK2ADB
cporTpuXJfPVF9WaHNJpTmeWrlGvkSgsz/WfTxEOoA+waZpWuHYsOtiVhKN301ZuB0RRutYnujDR
BlQhkTTHzYCXsrA9m5rMVfat/ThC8L3ZxIYTUmCkAKM1f0lrHYRr1oRljTqz7ecsxzHEe1mff1bB
yxgQ1GnwZLKu9DVOuAXnAsoUQC0AIQF+TxecS1PWdCZDh+ubGhvk/TrpN21/mHPlXN47C3ergSgO
DwiOvDxritJGcMPXWZ/aCVRZ6kd92FLpKtfQD9WwGlxlXblSGF2aR7B5EbAVYmS4V0+dipl1UDz2
cdOl891Y2WE+XhN318Vu3zYrbAkLexHtAsiAo+vLIhjiqSlZ0utALnHnNJ15PSKuYGMHaXUKKKKf
GHe69m/1FgHogkE0u6kqmggBcD81OAfF6CcSXHU8kE0nmaxFSWPAObu8Zkt748jMd4X3KLSrG1LS
lpvx8SyKmwPwuX5JvJGseLKlqAS0/oCQQc4KnUDff39kqLJo15Yz51Qra6jKom04YW1Oqusp1e6l
sYnuzWhSP/xKBz4xLxIvjPUuRLeQnlf25TEvXYMoy1ooB2ItOa7qdG6l0CRZa6I7cI73JRrQ6YAG
dZ/H7kxVPUmGQ0M9xareLttd3K5HZvn1dTQF0MHLxj4kiN9H6b4qcBBD/akIzY1kzXeVEUNJbVUq
lA9FCMtOhirE1dQffbXJ1dQuyedYumO/IdousPaGtTO0W6v92WVehW5fGu8Gf+UJueQPjqdZcKpo
KlMM0EHiOh5/RfKvgXjpzPWVr6hsB1bDorUk69oEC351bvwqKnQYLCYJ8k/P1fwzA28IKWJ7yH4p
4fbyei76BFPXAVhUobwuokG6oZ2LgDeZtjIaT5tta6DBzLTlPmBDs5KuPmdS4P4AOQU0hKNdG62U
p5snCUa/lyKMTdVLGbnxCACQYYIiWaahmVnxP7QgLt0kHMgVmAAfJPBEOoPR6jYSwBYu8XCtfWBp
9AAZQBkHRW08rQUHZQ1lFdNcw87yTdeg5bUWb+LGM6VkU0Hq6PJUE7504j4+siZm9KB4FrQl2tLR
RnXbKWDrqGoQx7T3cF52WGjOkMVOXpNDFXql4hDb2OnRYxnv4aSl7IcM1tG70ZEcJV75sIWQ08DK
oA6O9BlXyD1dFkltJKTUMAsj6qJJVd7iathdHvuSiwYrErqukF8w0dV4agKE0yHIC7m3SiIjcSY0
WtWQy0IfeT1XkReNVvvw7y0CfAtQI8jWkJIR9lpfoWJm5tCvm6M6vu2CBnkyeU4OVa9Ejh+0Dbts
j49AXFy8RgBdAUYCtM3CJOLxQSUgmfEobyTH73Yzdmz4ednG4gV0bETwvhBOaOQhhJFesiw2lrE9
BpKbUtVp44EV/biZkUnJY+t+NKwIZFe/Vz5goQoJpq4/68jX+cj9a12bEMTzCOat2C6qt777qc/u
oAAs8TySQxbiIfF62ebi7oRjwg7EIdXOCFxlKUjiGlsnHUCwlDX7wV9rhV/cnYC+IrGKtBQAvaej
UnwlmQGsQad9s5fTawPsI2RjDfeXB7LobNBBDDS/AsYPQzgDZqHWlV5wZxPkd4kqXVVh9TCZkRt0
3U0Y1M5lc4vzZiCqBGkdemFErLvcBkObQTTZ5k1b141eWHt9Np8uG1na9dgO/xgR9gN0XSDm1MMI
pSN6BSsmxYlTkbfLVhaDnW9md+AdDHJGzpgimM3jRMe+17L7elDs2Cp30RBuJb+ES9G2XWldD/TT
sP4qzkK61YCHxOZTTeFcgwAjtPzIwsOjwymLXhU0YYc18frQBw9stsnor6EYN0Bpr3jlc8wpCM2+
bfKeO8Sd/CwenTVl7MCuSGceeljbIge5wGg4QfSkTmQrSfpVUz7WQXiN0opjaWCOJBq0tNBlGCNA
aY2fWhxutU4DpOfj8mqoZyHK94ch1a3wHC4qBKcfVgdxXwDOnEJUTmocqQuSq5AWMrFTK4qfiC/P
r6aVWju0Cw5g7JwSp+5a1KfBG57YQTv7rIIA63Nel/Jd7pPYd0B6S3m3dNJprBjGFuJxaAmGPKuu
OgYJy99d3AeDQ/4faV+23LYObPtFrOIATq8kRUm27NiW7dh+YcVJzJkEB4DD15/F1Ll7SxCvUNmn
Knl1C2Cj0ehevZZSjr+KKoPOV9SmYUdGcMsMqaV/giHA3FfDlN9OscNGP4rb+Ym5rfZMezV/j7pm
AcYlXQht5648QPXGvctVXktq9Gs7o6F6aON1sAYoA2STlx381Ib411axZn2Dbu+e0rbdG0ZdBpPj
RIt6GZe8Ii8O+0JvvZBUERuTJwC0nX+S0UnsbJ4hN9/T56hCmcGQgQ8vTrpgQbhPB9DuTFmZlChY
UmS9B4vdRDK9nosIudgg6FejyIYhdpHnppyAZ3eHDKvQDuoYMP7O7dDI99MgCVt/XPTstv5jCU00
8MuoINYSIj4zMjueImQHDIRyfbBA1e0Q4cvTj+l+9ukjuKYkL4nLqpRgc3Gek/PsVHrPLbwZ/TEk
X/ntsHGCeVsfivtmD5qN0NzLPtnF20UwKGS3hdm3ls1hUN3GT+VLesj344b66tP1eLDi9Phq/+yl
mNaaNE2soV2SktAOQd/chSaWwyVpgMyK4H9ZlaA2v+RX4885iB+jA/hOleCvmZbOt+xPCn/6jWI9
ArkxrGSHCIyOyfcu4Js0tCWdossLTbAj3CpMIz3abbBDHrWQ7/rbdoO48FZsZUnH6rE9+ThL4DhZ
0KzbJfIDGLLU3RwFcbuP9Jfr3/8yK0XCi66hhickoh6O8LkNdBi42s8pyqzFOwU7M1KZmm8m6ymy
Q8eFbM6XrYa1LalmXSRtf6wuj8nl/Lri9I6ZsMiCrHnpR4u8ddp7abRrcAnUsnO7eJYQK7A80O8u
3H+oYwmepxWs6HTMlPmdxTa10QB2+L1W33Dre9Ah2jgcnOGdwrZAOATxLKUfXPmCSHocUH1AQAU8
uYJ5SqLMJTVSLCimDRsaVrv6YGQ+vY12S711C8ajaqsd4+/Xv+rK9p6ZFeoQRdZrJKHLY7W7mbmv
GL+Ak4BMtOTZdIkpQzKBCQMMGiyLA5/JufOg6Mt7dMNQIOctlNmTJOF3SA+Gr5ShHKESBjCyldPx
06kIu6/GgUJxj+coE0CX7Gawx/apwNxqDN63uXxpU5I/NIXCPqmrzJLb/bJ+gd+KOqaGByWY2C4a
J2lJzQV9Uvj6I3t1vXJj6F4SqPv5pg5r7qnP3e76R1i51s8MCh8BClRL2RgG3e7RACGhLSPDWPvK
pysS4lBP4t5RkKz5mrEBjXWtoCWSqn5GgusLWXNiFIGBKrFRd74YJlEa3rBUQ37iWOh+sPy+MlBL
560EArSyX3geI01fWABBqyhc61XJm2zAmITPnCFIFSSeo399IWspCiZ7wbNhLLOf4iNuAGPjwFss
RJ8AMd7o1YYz3euAy281mXTJysdBrWRBTWnoZqFuf340uEpowTGIjuKQx6uPdvzW15ssl3n16pJO
zAhXBB+GBuRiyIWmrXsEpYzu10/2bfEtekj9/quKvTz1dIhhK0EjCa2XFTFcgw7E4AHNwdselHjn
KyRG3kd5jhVqR/NIbshG2WSf5PHTvEf9ETR/e6fyGFRlPT/dG/60y6DrKQlAKy5z9hOEI5abbqo7
07LJ1bvl3GUywaS12/HMgPAVMzXlZurCgPnTSL0+8lKPeyRIdQiHbtinJSuyriVKp3sqfM4kLRKe
JfDQZM/uaozNgfx53hLmzTeVpz0q2+k7JKr8V+O5l6RoqxnuqeklCpwkG4pSGAXRsdT2DSS1+9QJ
+HfiNbWnLY7k9095+PcB8mxzlyN0YjEBIpQX6RJXxspTlU08/nXTX3BRIaRAB9Dqy2VNlZ7vLZ7t
aipZw/ox//cQLB/0ZA0NhGeaecIamioOXQN0euN3CxOQWng9dK3aAQH+MtG3KFsJjmhyFNBBO4IJ
N+1xNtGCd370xr2bJZIQuRLrIRrwrx3BAS2Ia0KDBC/FWHmY+F03fFeYzNOWwCDkZGc2BE/LrUjv
0IcC00j8lEXowpWbCs2neNj1853ePqbVXnV/TP/hujwzK7gbyueukjpLsCA+w9gHa1RIEd0ask8l
20LR6ZIaA9wMy4uco0m/tUDNGnlw3R1kNgS3m+o5KvUeNtr4aXZ2NUg8iXRuejW6YpgThA94ul8U
IRnmOGMCtK/fgLKamYELpi9Q0BeVb6svkI8j6WtbHDtQl0caVFiLZ0WWeaw+tTA1ALwQ6CfA3y24
fd01ZcdruD1rQgPi4WVYaeAibkC15oKEaPDU8VBI5aTWdheNYqDvcRKW58P5oe7NxGqnpWzYBmMQ
7ennjJH4xnMxyRx/M316pz5Bj1gmZbSWoS796X/MCh81U4wMuwDePGtr4105hrHntbejz96aY3Mr
e8auRZRTa8LDz7byeWo1GxXKckfJHWZSnQ64/811R11+s3jWT6yIpHStWzqgC4cVs32raEDmOwda
IWB77sYwKt+uG1tNSU6tCSmJpjTj3OiwBk737RjE+GTZN/seKVDmlVu8f/S3GPWi5Olo3EA3Mwsg
b8dlegprtd/T7/hnPPzkTqhHRvsIksH+/O0j9fK7eQc6q6O7+a3vuzDCoA1F5/D2VjYnue61wE1Z
AE2DF1zw2plqee2oSAWLNmjbFmVk31aeru/w/8dH/zUi+OgwA/TdTlhbH/LA3LF71BR/lIchiMC0
PuyYLMNbzcAQg/5ZleCmDEQfeqfBoL7VijDajs/xY/02zr5meaonK2Ku7iEw+hpSdxDDiOUCjBMQ
t1nyvbRC8nzos90ge+asm/in2ivKz9dDmw3piJBGyswDYHvMY6/jkmt8JXSflT2ExJjnuao4Kcoe
dTp6lXOvybL/leiB8uvSfNcBHYYUwHmILGxo/wwOCjgdgnCufI1ouyV3iewCWNmsMzPCOvrE6NPW
hRkjPsTZgSc7Mwqvu/TqVp2sRLhiZl1xmjgvSx9SDcHQqR6Nn69bkC1i+QUn8UBp4xb1CCwCfRfg
674S3nsm/bhuZO1kWiCxw/A9UKGL5NO5lRlIZ0wcwUoWEw/CG16UFOC59qrqHqUZ2BvNYO42tH4Z
2Uskm9BcjqEQ58+sC8lVrhg8w3Ah8lOebTvXPqocyCpIYMeGtQExW5AB0FQ53fb6qpeYds2sEPPS
Iovx+saiZ+Opiw6FeTdq70b7YcySA3X5DVE4sEE8Bgpp9DBFCGMJzlmrU20IsdcqJJpYc19aCoiz
E0lh9HIfgeMAJoxAsANFg4s8v2dNX00WZgwrzG2zOwquuAbMasZe7TFY+1ANkubT2sIw8b4MBRCc
AhHmN9LSwgC4nfsF4OzaS548Kd379Y8kMSFC/ExmVW5UwwQ12bYlbwazgk42wrPyfnUs8N+BCgoK
lcA5CP4faW6PJxJGkmaIuXw51C+/XI/eQtOobz37Q7mzjnlQ764v7TJ4nBsV3H5SqD0MI4w2NmYn
wW8+yCL5Sk4DE84CWYS6AWathUjb9H2cpE0EE5vqmYeFX4bZttq7h2LfAa7rg7+1erW31H8cPPeQ
bd2DbHz9Mtaf/wIhCJdEsSo1xS+wOQir96a+4QbHnfV6fS9XzICpZikwQsBhCSbnAQzHC+wELMUC
2Yvp3hpjaKvPTAbR+wMLOw8ZoEqDh7gQpMV86J/s7SQaq53uNmVRIiP1yqf8VeNevMk0H2UdL71J
t1FQeEbsZ3d8E4fl0ZVmhyun4cy+kNA0xax3UIJC9/JmDrWgCMm7dj+Fule8OHe/7O2PX9e3deVi
OFuw2OIDcKotMwcGow9T8wbVz1/5LRTXNuYdG0PtC7BPT2LyMiyj4eECMAZI+1L7FO7UTJ2U1gR8
GA8o5Zg9NPf8CEC7dbAoymfz1v3QfCBNIh+awLKG5poXOQvFA1r5S6VXCAOmMllaDk0zDGlHhTc3
0VOhsvthVrq9BtF6yflfW+ipteXXnDhTbpvZrBgYHKzSJvcI/TFWxbMevzuzvpv6r+vbuuI5UHTB
LAYuCBMTkeKuZjSJmgYf0q0hQqv+GCfmWfR43chKRHOWI6iBgBGaVWKNfNTGvrZdhrx0QUN5aA7a
j0gBHYlXrpmxDGQrYCQCvvziM6VOmdnKgCc2Cv0QhKHO36fyDgoXoGEGOSJGFUWUQOqmSqnnALrM
VRfo9iuGi71ENla39klAEQoU6mILo2Dn35/YRUoHB402xXnkXViwAHC+6x9kJSNwCCgAwOqK6aWL
Bu2UuKXW8B6wlCjM57ekHbwMUz9o02ohZsfQXChlx/ePOpAQI3HjoEuCYS2sSuzrJbNSukmM+RAD
6PTZU0k0+WWkRg+jYcPP7QSVNGwmJb7tcBa4QzJ4jeYAu4LSF8Q1sPNK55NBQcU/nbthPwwKeS2j
Dq+RVOV0l1EjnwNuIKFSofKebNlQgOuYI7k6dO3ADmg3tveNNsXsltopebBmCzfPPM2h3k/JraWX
6oc+1RiFSJ1uz3AQU1/TMMHpkZloDQZbcqX1mti1vkq1HsOZONNnqkzmY91F5TFRuvw7xSD5LQH5
YWjCxiN1YuuWVpWeBOXo8htSWNYbB85vq+dTssxbDP0UaLFS3depw4NZLaAQMbUq/4G8G8hjPdYg
qGPB37x2AAXUULX9fAts2hA9uIpqfMtGF/pHg2u4PYRuknpvm8n0SlmbhHbK3dirtR5DEENubZPU
mFM0q2sK4l42ASA6QzfnWwH2sLe8maPHuu9S4MZsswFNkZIFNp2G9oYT8ImhHJ1UtxXN6xt8RiPe
GG4+/dYbvS69ecjL55TpFOUzU1XDquvSr65voBik2G2FIpBtsxzlNpAF6WTo3+s55onHEyf71OLW
2GConEA5sCqMA0k6VNV7K5KN+y5FBNH9YFxD5RGDepggPT9VKXLVRGlqvPnL2SdQTNGVfjtnUKnp
qY8p1t+ZIqsz6GsBCcM1aNUhwUfAEGzysmmSuEfcU44oUFWHtxoSE155R0B2es9vIXdyNO/zTROw
h/Iz2ThIw/RFEfT6YV/9FRhCBzktiI4xQHu+cjOKbVKVOOxGHlpgrWajNP9YuSAdMLH8Y0K4sowh
Gmunhwk3Ck3m6XeT/4k6su3pD24VGI/NPj20nruXXcyypQnpHa0Ku+4H2I0NgH8KzPJV+//b5gm1
qX7SGFhGlkiJ89Wl96P+eN3AWiqFlAJ5BQDAf4Dp55+nx/ujrvoJuWOtKx82t+33KolRRGycCl0f
d+6KsIxc8CGQ0uKz1ydRqgeAXZe/2tjI4L9pd0vTgcsm39Y29/Q6FVKDIo7GISa4Tgf2oiCltRJJ
c37Na04NLD/gJNFx2j6vdci5+c2gv+Z6tW1c0LlP9KbS/4Ol0ytVeG24ZYWIkgGG2Y0fuWkFGaNB
Ww0AscioCmWXt7Bpas1qOii4vLtpp7U3HZ7aMub7lfwQAxME+SjGJsyLsfuUTzpHNEM2mldhadZh
ubWOYBffkEjbXndOmSlh38ZaLfNJQe07oukOlP5VAVhiH/TqXfLXc0cEqdXJqoSNGzU75nmERgVG
BIPeguAeCYr6lahNUCmWf31da5cBBPcgFA1ZVgsqquee18Q1Z52LLRyon3apRxPfIDu3NTxz3A+Z
zCnWHP3UnODonZaTqYIUtj+V6PbzYFK/Iu7x4vX6qlaaBIvcBBpbkAcglimOLUBVpk0GyvEM3LCN
vXOPv9FD/okrp0WvKfWMrbobbt0dfRvcQIYtXXN8JPko2y7KvBeAHouNzCxM2E6U3gO22wFORJvr
zfUlSqyI784JFDpWOuFGzZLKcxKMqD5ZLLxuY+1rnaxELI6UMyaQ8gkrMalpbQfwt6FBqN2BV1VD
WznKjv83c8IZSyfSFF0Bc4bxs7B/QmMRw2ejl2Tfr9v5U6wVM6DTdQlOnzWloynLKyz94T6rqDV6
8wFFM1yeB3uDhhZ4V+6dMP2UmF2Q5hdmkXYgDQI6Cryq52etRQhpI4ZZGo4btDQx9/7E9KM2oYyb
Bkkd9pMc2bB2vheApLlUCjBJLSzVTbRkiJfJGqOuqE9n47Zm7MgGWkL0/J6jyay4EtTUWqiE9oKF
JaquDYjW+TKRCQ+GvcyFKgNhIMZ8MHMG7ta0UvfUad6ggCDrpa9aXLD9aKVD+E0UerJYT7omx1VT
T4UNPICWzrt8SLUPPY+UxG9IExXbEiMpkq7ASl6A+RNMSIL9F88KEd2LT1zlFkgT/Cox9zW7s6Nm
e91nVk45lHsBHobMAfp04uicAsC1Qxjww2qelxtzVpPAarsRSET793VLF3sI9iQgaFH/WKgE8O/8
q2FAbtIGl1U+6XtPh8op+9WSRzP9acnIbS+iymJpUezG+xfTQ+LXYhnrba3mlc9BoZqpfWCkOwsV
s0hyCVy4vmBHWFHWuQwVUazIsCHWyvKfDiZrQYQW5oX7bkbkhuYywKDM5PI5T/I4uxpQsZphEo8M
EKIFSfLUTVAgrsGZ8DOBpu31b7a+k8AJgghIvyTzmDC5Wej2UKEphW4Jv6dD5vH00cz/OtFattKE
ZyylHrR8hELMDDEsXS1hqCu+m+WdUoQtaguVu2mGVLKm1S08MSVcAhUdXXs0YGpSQNSke3rJNkVx
E4NzKM8P5l9j2ISVCfHRSI1EddtlC0FblyfRbTwMu+tf6TIZEWwIjlhC2y0lbNm96aOyniYN5Cuj
50w3fXbTzmE+gMbJK+gO/XDFnHwrfRncJ6t/QKMK6Plnya9ZNvDsFhJ+jeCjmc7qWiX4NS0HReMt
xOs8VCQ9Dpw4tW7dqPV0NcRYZFJtpGK9l3iDxThqkph9xJQ7mqnnB0Sxmjx2uqkCekt/z5FGgH7w
XgERhKPl28mF6HMFVFD7UbkFctGolH2K5e9fLB6Ejqjv6lA5Eq9DvBamIVUWckrNwtgZoMmgW6zY
i2qhQ1EaOwU4L15GP4jVvhFVcjFeNtGweqjKo/KCq0rHqOv56muDcatwsHo+fB8qK4h0UGQ6pW/G
zWvk6nu7tjd0hKjwNG5iM38bhmoTWf2hLaFzd90N1kLH6U8RjpkZmQbUw7ER4KulcbJR3d9Gcqc2
8X/Z8VNDwgGDIqiKJzkMNTb1i/zVcLa6SqGe9Wyhtqngqcs7L6MPRiLVpb7It/5s93J1gq9bRUnh
fLtdUNXyxsV2LzURg25M65ehPoIrPhvNTZ59S6b7Ut/8l3391+YS3k5ugJngZLEGNkFVMTcbHaQn
RWBl5bBti3R85y4dnq5bXLu4sdD/XeUF5R2fW1YQJJGgO4cmetTg5rbvqvRYupWPkm5w3dol+fmf
TcUAIgQokPWIGlIFCFdqpqr424njJbOvqo8mKTxqPzvWZ7bIsUG9nbzV0Tf210RH56bFqd9uVMzc
mWC6b8YQdCMlY0FpoAaey2Lkqucs8nIW9O6RJAieY7ejMrc6LJX1axKF7eTr8R0qzeAivgGuzZ79
WUawtxoa0YD6x6bgOfY8F5VWw6YFpd3cDguV+Ep0cLJQMW+tZjtHG0sJUu2H5IMuB1AMiad2hY5p
yh2FFRrsYkTEb91929+bFgKh3w+HkgE53gdREeJ5gmGOyJLNAKzGIbzF0KMCcSsIUM7Pi9ZlU+6W
pFpk/F7YkIHEGsI3yWuhyITil790sc4TS8svOTmZ/cgLdRxgqQbLGU2SwOBpSJW/prGGky4pOwiD
F1GQCwCaxkfwuGhYkIISu51lsefEiDkVIR+5xiQjDWvbhxqHAWVo/CeiozpNW2qKqlS+olc+uIA8
t0/Avt88RkQm3be2f6emBP800IWJDbRnUNYo2yA3QLUKiUsroJaMxPPyfb7s4cmqBJe0QSzAeQlT
dXXb6R+6+2CBLrE5JPQn+loGRL21Vy3a6fx7nT9pI4D62+uHYi2mnvwAsbhSjYAjYfoLaUL9qyxv
VOegkcx39IcylXXzl20T3fLUlJAT8CYinRvHtd/N9leevOYVhvstHlA0YRyahJwUksWtWcQG/3Mt
CrubzCkt+XJhmORXptzm1FOi2ktG31DvskJ2wNfc5l9riKfnxy7SminTKe5/u6pv0rrb0S5Cwvn7
+gdbswJdW5w4DKOawJ2cW1EyS8k7HsE5K3PvduyF0SRoeLS5bmb1uJ2YEbImw0mKVCMwgyzytq9J
OMNEOpq7ttQlULWVr4Txe0xVArxoWRhLEVaUFv/rgrY7dJsiIm4wqGWLkQT7IesVNTDbMfEAFG0l
+cTyGhEc0oSIEjiuddi3RFKZijIrKcukRhcmVZ4MVtogRnW4xAkXJxOtQMUZ70mEfQfjgufLmxsj
qksDD+OyeYVmkpoeptnrog/HnTxMLnuaDBh82YIEyzrq3ID4gzd3Idk6t9jUHCR/jVr7qUM9A0N0
BeMem21/YijFDebO1edNqhMvN5W9wTTPtuON2afbfga5eTzcpxVw2NawmS37Wa01z3GKbeHmYebm
Aa1cPweR9nV3W/EBC9/AgFcjCUFucP6T5xz1hELRoMtjI00uvMbZWNGmYe+x0UBPQGLtchxkgaUA
2opeAArX4PE7N9c6KCjoizm7xFzN54B5brSjLPPRnnfasBnYVjH96ytcCbSIQzZIQNHcw5yj8Dow
a8chxUxqH4wMQRqjyWdv6vi+dQ4NSSXrWzm8cAAX1yTYjBb0zfnypnEompFieejKBzRCvpp5Rfar
7B+vr2nlq5kYhkfXAWPbmHle1nySaNi8UtKcY01jvzV11OqSfTw86zlemP3ORqT/v5lbfs6JuVpr
Z9VetnCMX2o38TT3PuPfkuilGrhX/pdHFVaHofSltQF1QGEXS9qkY6datQ/SmcKBiHbvZbkWdPpr
6niduZ/ruzryri9x7cvZ+Gw4AzgKoK09X2KsM3NMiqH2eRv0IDusit/V9DyorWQrV7wRZAb/2hHC
e1y6UCDREJRMZ8fB1Gp5pkLQu/ELKkUBLZ4tBkDcU+DV0gECQuftfE1TPLYtSWHL1h5G8qCMvo5y
BLT9WM890w1tLahp2AK4lRlbh/++vqNrZx3OCdNgA8Y/UTCvtOzMKqfxj5P26s+8+bDNUOc76vqq
CSAL2xaj5Fws0epixScmBUdN+misOgtf0YKgxDy7x9KQDdCsfsATE0IESyxjGkwOE0qTHBqzDZW4
CXmb3pl58Z0nkwTdvfZmO91FEXutW0VHnR67aDfDrzb5ZhcqdNrib6go3kDo+qjETuii7NuTt86R
ZVZrT/Ez68KxcGu3n6iL1SbdPm82TQbGJ/qksF9R/Ookh5oeoQvYGs+USF4dl0gN3KUn3uMKByVV
dL2aHFhumyxQWvTP+uRgWtm31qpfOlqE0/A0GclWiTmY8I+TASBwIQnn0s0X7o7csKZ6oNj8vPlV
RI+sGYLe9cvsG2/8gu+rGa/1750M+Lgai5auMkIRQFRi4jJNsTpWBFYTLaj6o909REOYVZIkbO0O
AQPT/7NChKw5zyJWKyasmAQZEkOuEs7aTjc/9AX99nw9GKzkYigbQTllIXHB+IVwalJ7qogGxi/f
dV6UKt9a9HVylWOrgoeztg6ZCfS0KRMgkRgVizlgsNGUoYdRXoMS5wVidRlKDgn0O9SDHaeeJdMf
WwKqEH4w4opGKNjywEMmPhEwZOXGeov8DzPetNc9vd1PwN5d38oV7zgzIhwMs7TKqAevuz+PDz3q
OGC6hPQJtk9yU8kWI/h+qjhabdPFjvMJzCo6C+iwyng7V6Ip0k9MrqCKgQFl0dWrBpOIOVp1Pjqr
pHh1640zbyBsinKt7OOs7ttJpiusx9UxAFGrMEWjbzP/3QxHOz6aveRNteZzINLBxwfEZkGwn9+5
TpfUeuQgVarLxKvzvau9JPWbM46e2f+cgb5EzPh7f0DqDkAPrnhADoWjNTVWAeUWWATi1lP6CFoC
8UED25Re/DW0Btn7iSmxZoGeQ242+WIKhPZgANop+ndwJHpz7TxcX9SlOOwfU3hCLYJz6AkKGW4H
KjA6xmbtT31b/KqiuP50qKa8DXpHj52tR+ZmqosYtJNJcSjm2T5YEyi5t5rmJvuc2XXtOWNK+geg
qzW2Seek4YFqlFyScaxEUTSydYjVA9+NdpOw+9Qcx45Ndo2cCqJaemh1DybIiArMhBp14g3t+/WN
WTswQD0ACqAjS0XD/ty/YotRTjvYS/rGy2sgg99HJJCW+uCkieT6W10b2r5o2qMSf9HcUEhbM2NZ
29y0Gghmk2mj2/SujSnmLGd6nxd1usPiJZCHtWc0VBXRwlukPi9fbElhNCmKmhQj51b06kA24smO
iXac01HXfIMX/ftgGflOJ6X51ZjM/eGOCd90HMSC3oiezx4gavMND5Z48sAf4jw5WW7mW6UmwxBY
DU+STcut/LuZQG6ttIwuyJRW+4pnA/UOTYs1aSq+Uu0HwzNm2qC3BfUoERAdUfCoDDnAz7R+18md
7kIFw3qk+qOuj0Ey3nRkg5bkdVdZ+XxnNpeAePJqI/bccuJ01FcKND2LOSinH0td1SwKrwd8t0c7
/7rFte7jmUnh1I7TEI82WUy2GxWsXGQLHu+lB6vZO6qBJI7u3fgOdaa+CSv6SN3X6z9gfckgM4NK
EmKGmGbgsgVnU8HAsqje0Tro+ienR18OHMnoPcAZrltby1Gx3H/MiQlGjpEhGmn4qpkKTKO+q937
ie9Z4yuYTlsEACLrlYL5D00e69fYyjTc1l5YZ/aFywaaqmBniLHceN5nkI9Ov4OTOlb9KX1JjN1o
vtE4k6x5JSs4MynEH2h2oymx7LCuPyb8twrdQvZ1fVtXrtAzE8JFTTkv5lHFriYQGa6Bz1C10ER7
1S135Ry0y5fdXLe4ElTBfgWqEAMMaaDDE/ZRGTR3mI0ZZMbuzeRAEtTx3PYzjba29JutmcL7HwIn
BFSr6EGcH0q3LTGKEwMJOyofdRWYEONxcjDZld44yyA1KxkPJn8w24S8SnMvahqkB5sOiHqgg1ui
i1kdkJtusuwnb3bXt2/NDzFVgrcEYtuCLBaOvcZVK+KFRn3CTOCXK5uwwiMFSYKh6+vZmzpVTzzI
rFcHS3H6ISgzjAsFTTyWEuz5mntqIK+FQAGkLi9GUHmcRE41ZfCdBkM+MfhdMUAfObYkN175itDE
0KDbgHFXDS5//hVVojq9NucUjVSvAKOyqh/ROHXzT0PGILp2GECQYaiYHEOJXuTP4RWmjAioD30H
zJfVK50yT+1uQKxXKuO2rJM9Lj7J11y8XXjFLJR3YPV0IdyI0s354hylbWmj1bh+1S813yKl9TSW
epjR52Me5u57Xb/GxmtWyWhZV3f1X8O28CIdKcvV3oBhonC/YSA7UILMfTCjH3rBvWYI0+jGbbbm
vEtdvyMPrf2Wxu9zfd9JmXxWCkmneyBGhLGfSs4s/BRFaX0TzjtoABJBhVb9kdmdb7Q7vTzEc1BN
XqwAu+xH1fgfIi1eygTjKrjMLiYPbCMyYmI0+NOOu8nMb0kCvpT6XfKx1xIT4PoWGlcbOYjIHqDb
vV5GFqxwdCOGsNB/ROXWWRy5DbPpps24b9lMsrTLusoieKH9K9ewHOOT1KSGdLJSlGBpiZUyJNXW
nt/j6J5M276LN6x91NVnx/iCRvj11V58VcHsEjBPzHZtbzilATCtmdWhgpqnNf5tyrxYAO4KUglg
VQUY+txCG2ux0XWYL1rghYa20fhLpmyJsmN55hepbNrsIsLDHFoNmN7FYQX+SLi4zBm0804CuLem
HXCH+VlP/C77qJVUEhTWdu7UkHDtd9Ss4s7GLC6h1ZHN1bMhfcdehO5lLSC1t9GLBJPbn5HWk4+T
kqgwHA5Md9K/ORBYbUCVIQnbF+mhYGJZ5YkJU+2LpvwjJzS8QDXDTkHJSEyfxYD7PDQy2MvqxzlZ
kODkbu6qTRrh40z5jQYkpGJTb3DwQpFBCWSGBLceFQAueY6dy6IbzXnhxV3bPdnJ/vrhWfs+0E3F
7NwSKYiIuR+z2ZmtZWYoLhwwoirvlDYYU6oer5tZ87QFagIOWR3/xRpalKjmTGyEBifPyK0aacyL
ey17uW7l8qUCVwAQ3UXrm4DwXgQFqX1mV8DLYj6DKR+sMba6YngKyHcnM/eGMTkMHWKgEzRTG7os
3sQ4Ug6N/YI5/yUYYkDcQIsEScsFRZ5BrQFTRngxtHNPvCrlo5djarQlNSQYan9QXJBAgbyOpl6X
zX49W5JfsASlswv/z178+wOEY2G5TVHayyiMBfmQioW5fVuBpwTy63GpboDlhRiV5CSuuezpmoWz
YUYD3vcx0EtuO4Zp/9ml23owgrn/lHznJTBdW5twNszKnVJbw9omE5IWFXhK6QAiC7u9icEB7+EJ
Gdj9pzHn2wUJm+nIcwwZEHb1ujtdrZAfk5zrzrBscIeRtELfkqH0iPN7Nn821ueU3PWAVeZk2zFJ
82gt3qFGhMIUWH6BghB22TGmJIcSOkKqlu1i2/XcGsz92bF3ggxISh5c3+yL/O2PH/1rTtjrpoY6
iwL1Yz9O5u/V1Gw4sW4oQzthETnU3K/r5lZ9yETestBNY55XSMIxipu5KG9ALJI5wdSgl3k/q9ts
kiWDq8vCuCQISRZUt5jsJ+lcM5LCTlMel0PBm+2oxYHT3DkyjbZVUy6onIDKUQEfEO5z2paJ1WYN
QoGq+Wq8M5SgrMMp+pEakgLrmmss4+mmqaPTjpzl/CpMJ2fsGSS5fa3f9GZgaY88/6ZaA3rFh66X
nPa1q+PU2PJjTu5dLc2B/7ZhrOJdteWZpnqYOer3OjN6iQ/KTAkJWJ7PDSk1mDKGe3v6WSgPkB2T
2FhzPBC4IMMDXgaTwcJX0joAzusMDkEZarAM3WaweFBdATJSYml1NSeWluh2snEZtIdmt4alGBNT
igHMUnTP+fv1c7QW/k+XI5yjrOFExeQesmKSeg1o2JrU00xU0p/LqfG68VvTbK5bXN1AlwAgCAoa
PNYF58NlE7Nqwpz/mNyTOqTqPgXpTibxOpkVwevwgnPZ2MAKKEFcD7QfHyiC3qSa/q1IZPCRy0Y5
lEBxYvFYw3oQkJYvefKlEuAGtczB/H6JZKGtQMnkUs9qCo+RL7tQ9iBb13H9mDcx4xAB0YD/aCXX
+MqRXsZO1AVegmareKRHijYgXX6CTb50ewMgCzX3vG491f4JInuJa66EqmUcDOA6qBaiRSMcNNSV
asBJVSzY5Cg4KiEKUM/EGneuUt+WMabtrvsMwQYKF/mysQT3GeSsL8YUZ60dmWHga86qtRksZwNZ
zusWVg6bo+sEmiZLHRDkoeefEJCtYmrRXQD6+IPG94CueFkh4dz/H9K+ZLlxHVj2ixjBAZy24KTB
suSx7d4wuu0253nm17+kX9zbEsQQos89i7PpCJcKLACFqqxMng0mJkkaiXoGnB2UYmuwKf5MdOFO
Mkb3ticrkX/hCfNthihRlaBEJNQxqt+NlYISRHmSWp2zYrftYFzjcsVALIP6GCjgLZH0tBCPYQTp
ZFSjeZRv39wt7MdHTQCwQfzP1FlSRRkSzpVS41k916B9pV09lQkNiWTavjSi72UaRVg4WVeZjg+q
p204jMN2bMAJEURKviFRB+zkpKE2mQ5hYs9GNXhzGMYurHV/cjERI1qjZHgyWtPPnKSOIUQYjXOg
02xK/MFpsev0TQcZXBG6a43iJGkpA7o1jz/8YRbf46AJ7syonH6OQar7D0knK+8EvTG7CAWIbQ6i
HnhGKmmffpTMJz2VM9kWjD73yrLMB6qNwRCjo193vlf7rd7fmXUigDK7SaTQk4Ig/FEDdfRDqCtF
sfKiCN/LyZAiKgR+lltGC1wVVJdzd4jr2ORs9bWDBSjahcIBEAaMHjCfucQ1mEkY8PZz0FGoXo30
tSSbsboriYPu2u3gXdsi59bkS2tB3EWAc8MaAE8UGGv0tDG7h+LGbTNrsXtuhrn1mgQsU+YEM5Ly
KWUPif/Ydx8VVz15WRs2ctGJAuMbclQT+dalN7WvhqYSakj9q49SseXMU8gxCWMQc+2F2NOLo1md
NO3htnNrLw5QyP41u3h/dh0NbRikeA+AB0D57HuVFtlj2iRU6x0Vw5giOTaC00aW0G05hle+nrnU
xXF8gloYQOhLw0Y1t4JJWvC969EHKX7OPci51Iegf+kgGKQFk2PgQRAk6nZs7+cEwF8NgM6w2E2K
7t3+LSs31MVPYdagrY0Uorf4KWSQNHTjVVtQQWCutODCBzIDZFqcfbKSSMFx3FASEOAiRo0uffc1
P49INmQYNNKeihRYFqNMLDXz7zuh+ILO6KaZmqeS8Kj4vplRmSA7N8zqD6qZlAwgDUKBvpi3vpgi
2TGAqW8F0h4wdjoOSIGSeB/PAA7sklDw9yJ47yILSILwy58UUbDaRJMgspn1J1Ge4k0M+oqCEiFJ
ZTp1fvseJur42gcQ46YxCatdOPTqbhLF9CTGuJDzgCfmuBbCyErRZQGlKFgMWfRqHMxNG/YjdM2E
vkcRvDuIRqPiVCDvwPonTl0nz6jInNTUA4WIQqHY+XU7gK6nqjFhhWczWGtEfE7QMFx+UD1Q9WY0
u8zSphe1FN1Qyl7NIad9nD6ZaIsEhogZrN6SmppK4XiKAPlv1eiplZ9IFx986XnERKqg8PhcV9YG
el1gXdSxz8BayK4NlJUVUosVRD5ykM5VSitbkT4fUVuifhE65SzSePo9Qm0hbT78Sn26vTBrmxzM
N1DaBD2oiAf/5bqQUAdnZiRC5EbIfigAYZqN/qpJ6b+nFyD5WKpiKMPgrcDeO0M8amqFsJ6GmWoQ
fV00P0Ivwyz3bX9WPvRScQTRJFgpMCTAtnsaCR1gyZhA4CO/j3h5kzdABmvJzuZdL76QzvU7ChIm
pRppCjUQMAGm0TYMNqJigVOL82uuV3ep5KOsAXFXXLoakyOKKRhJsbFQjlNB/x4CYYNJP56S1sqZ
gS+HwxVtLgMlXW3Jt89uCCE1keCG0Le13cPxefnv0aPU2llPE92EdLPhZL7X9y201FTMYIAVEPua
ZXfuwl5Xxgo3UgCBXIiAjwCayq9jywG9XD8TLs0whz7SR6VqFr0+cLHQgdxPJo976fpaWSzg3bNQ
WYnodl8unJpOkZSpsIBZe2cSX/LZTnKM6cyO/898eN/nD56V6AACgcV2kzRt9hEKOH8SM25PbR5B
frvN/h2cBDPnpwmzZmD2UHutrSH8WpluX6HVOgkTKG7C+9n/qpvInQAppDPeEyOvhre2mOhf4brE
pYlDnrkyi8KXFNBt4oTFkznqD2ixLsmRP+7n5J+Bkoubf22x6MVoANoshP6wpcwtyBkMkJ/tlWhv
8F4rqz6pCiprwMwRma1LJqGG2jZgZ2BoaakkFhTcMN10n7Y/c8HjHFzX6SV8OrPF7OKxJw2oU2EL
j1fk5H9ECTn5RvMLi+i/ZxS4I+IWituPz7cNr/iIp5gJjg3oR8BFJs2TTSNqdFLk1pB9BWCNlXPc
zISK8U43Y+c/2EKZYSGYAnzu+zI8P6mGOsvBIZhbJpDpEvFk2RNLFRMJHW3/vaEqYbYDvWnkHIDG
s+lr2U6VHEwVbDWeBhqyxEQBTMKsCmf9VvpPl4aYPVcqU62lIwx12T4JD3PpjcqnbDggaMzRb+/z
PXouovxaFFujcbqE80C4TlVhnqCXh1sPg2psrShXzTRAMgqSFHWwhayx2kizhqUfqj/lwO/JymfC
m7leuQEubDL3moLTTM4IbM4kdc3YlTJ/oys7teV11HjOMYdKWbVqXI41GvDAg4IZH05NFORMkgqy
Q9JbkehGxvvtIL1+I18sKDtNgbsc4uIynMt11Nx2bWPP5OfcEDzyrTGut/9uDWmpCEIwPLHAcHV5
B02j2Ncoo+PhX0SOMlVWUt8JqPQlYK2ouoECSsNJStY2/LlF5uOpaofZVB0UDoJUes0IIGliDYbm
RmEGLlhedrJqTcYLFu0WCcQqTOYHoEocJjX8w+CTPeU6VaHVEU2FLQevucB7pF99O8DjoH+JQbUl
yUTSdbma/iAPfddJAtqtFlivJbAdhpoMUOfBiB/wYrv97a4ylMUa5F0gCYH07up6CCM1b1If1gTz
V5MF1kA4KdD3RXbxHGQsMJeCH5K2KmL0IzRv/og26dadN38UT9iVr5H1u6eJBSSRjcV1/1n8BJY1
HUcKMIdIjr6lMM6O6r5o9KhKdYHmIl5CqD60903xGgO0lmACIsNk/vDPujWMSebjpRmoy3sZ4RFM
P1N0OTFRVMQ0T91S+tUbGLv2OXvvKj1nDDKrK3dz2+eo29JxvDdkV4ESuhR5t2Pk6qhkbDDXqz8H
c6aHsBHiSPahSzl0FFD1inB8WYtFPK5QqUGhE9HInCOA/TehHMFOXT6nCkikeaJG64v11wBzbGhJ
O81ZsRgYn1CRkKSHcOSkBzwfzMvd26qTEictTBgh+HJBAzkTXoxxTLAzmIUEcqVsWaYGGDwSvIom
5zusLxMYA8CHAOE3wmQD/ihrPYZo4UPcLDC8un6UtcfbMfV9jLHHgobhZlRHDJBYsrnNoIWaoPXw
QnuRvTdMTb6moPX3JC/Z5l6z4aKCV4P4zB7jVJWrnSiXsNe70pP01r/J1mNi+dByON0Nd/Kdboue
bnOclPG1bznJRDRp5yQEwAwrGSR2UKlWXduzue87qGrrVNOP4aIqADhr0tgij0pzNU6AswYYT0Ud
kKUEloJES/QaHuv+ocqORvOvb+jlWDj7+8xuCvq+j0GWgatj0iyi9M5kUHE+pDxRDJ4fzJaqNCVQ
p+WIK+qUZtLGF3mIgOv5rktXWKxvTTohHgKYQJ1DD+yf0cN8128+QJAbfuX7lGpu5pYvPNE7rlkm
sYh8M5rHAWZN2ZoeH7Iv0YpohoxwP7z/mOxs+2LamcrJnb5fsVdBiU8nQVUSaQb7gunEThDRSxLo
bNJqp37I3uQZh+qrtZ9PcUqnY4i9ENg1jV/EPU819xqdvyz1mfVly5xdyuB5BybCx5aYVDqHTvEK
deOajr4jePKPkHNzfdNBXfsKeheUeoBgYTFHRRZJxbykAPFd9VW9yhbK4XttK3njI1QfdzUFjmaf
iJQXs6tuLohiaKnjP0ggX7ppxPM4DyPcHJOCaqpdos0Q39eKpUzbUrVj/77i9T9XnQXPLA45UIyg
HsvYbBK/70oBzmYZSMBFJ+9o5eV79RGzgHeTi8n8h2EzerHzz9gGfNNzw8zZqjVVW/UiDCfmfSvS
SXomwC1W6ub2cbp2EJybYU5TfEv0CWSYEeV3zK+hf/TntoHVXPXcAnOkCbrvyz7wnhhQsyoq70qX
nFpKg7smsDVq0Jdmk3sPylY98fbFyvWkoJ0pEnDDoJDBDq3IYxmqcz0JtGpeJPRqKpDgb0feRNrK
zQ4ruAwWqARm0pgDR4kzU03rGecccXI0T8I6QfuaJ/q98p1QtMBYuIiqJFAozIEt+rWudDkkjWPz
xdQfxJAz2Pc9tnyxq1GBBAcwZvehlbQoC11url6qVEw2Z6G1H23DCjbmUaGGF9u+W9HWjfaJ0+6z
B2IFzmi11vx6Gjz1XsNLI6fZqTnirNn7Drm/nz0wrm1lGtgvqXU7lK5WmvmJyxqdHXOhEbUCAL0h
pkfuk2GfaI7i/+t2gAl8Qzy4QSWEoXVmmfsA08Ug8g2tMr4T00eicP7+sp3YVdbQ09EAzNN0wFAu
XRB6MYiyoQitVvmS6qeh3Q2hC0qoMOIYuor9xZEzQ8xaBaaPfRFAiEHGdNbg7yL9J0kdLtmNvOxe
1qHvXEhRkNVe7bF0RllSKTo4ZGuvIwX17B2G3e5/ljaAFVbgtXfRrreybUjje/UhfTS3mY0MwBOe
C4fXNLvaI4Csi+iAoWqP6Xx0IS4XV8lycJvlQ2hJ8lcb2R0GXm4H4MqiXhhYFuMsALM2lrQpggFV
P86+G2bbEohUHm5hJUbQdUPsqWgLQNKdicHEzyRfbRcr1SH1G5rLm4XiwkjRUbFvO7Syo85NsdLf
0mgWijTC1DifSOF1za43OBntmjeohnwrRmLUm7200yIkQ9cq+Cjkg5TQsdj7DdTH0FJNOCG/9vnP
LTE3Zi5rM/BFsFRAEy/O0cXmjuNevT0QYecmmAgzc0MUi5JgvVxdplFDZce3S6cJvAnMDDg358/b
H+j6ScdYZEIuMIFxSkdYrAV3kVmgxKqsfB/cVUi1yIdqWDww9HXhmjHJxF8rzLgiCEx2u1w4lGiZ
Wn9Ma7TEN0gIqBOVMluwJ++2oyuRiEo14h2oRoBL2OZhOwx9QhoVvKOo0CUvRHPimgOI/m6mMWcV
bGDyCLwDRMWpdbl9FUGb+3zUQqu3q/uA6tTY6cfsEXp3Fth3vjQb6m5WS5O7/P5LcQZ6D9gbRDwy
+mugwe/b/l6/GDBBev5jmGg16qxRIeMYWpMVQ+fUDG2CgX17viNW+Lt1fDenY2UVtm/JVCuoz7nv
V46yC/NMJGM+yzdaH2uRKn8MQoNSpVX8WIC//baf111oxk8mgONFk6qZYWhyFJrR5r52ZSd9BoPO
Y7uRNrP30lvEhaCrQ+z23vTMXbdBc4YzebrqrgJeBrySkMnrzL1rGIMJqhszxLSnHSuQOrA14zjz
uG5WTiB0i4F3BjEQWNHYUd4uUuRIm7vIUltgWp6j7OX2Yl6/RrCY5waWH3B2AdUB6nlRCwPtR4ND
zqTpNtoHjrENf8/34lH1AisLHcfcSluO5bX9eW75au9ElVz1sNw4RUr7N/LVefMRcp3AOR+En9Vd
E+Fe52XwvAVlNkkvd3kIcpfIKhO3yU5t+XXbreuwWIa70Zr+LmZfpXtRCKHHpg6AOo3ldmP67b1B
5mbbFgDSVmPIg49dv4XQEFh6AugZ4wQC3ujy+6XpXCZdj4JIqFiDA7Q/puBae/g1U8NuM6emkxvT
1+QZJYPA+hTR5eFsx+XsvjwC8QMwxIPzGzOshDCfkRijAB1O/IA+wmGznHbkGJwGyi0SXH+5S0OM
pxWJ01SOYEh9Su+Ayp0pkPLlPtpm1g/5Q3YNk/JI1b4xUbecY860JMtntdFgE+DVZ3EnWuS9w3r+
MY6RBYAuzX7zhD/WlvNbWhZiTNh6LOlLr8uQyF1mz9RKpSR28tAezRMgkGJsQ0mR+jyg7moE4Zo0
QUAGxNoVsa449VoszCEmQe8UO95mzuCYDm4OdEcgSBZ/Bc/6oTesier2+NGBs4gTQCuX6ALX+/sD
mA8bmRrmq3X8gIwqrrCBAqp0Z3y1d2+fhjvtRjvYj3tMJzjAcBc03yfPBHhCS9zdt7NV+RS4DM4v
Wt3DZz+I+ep4A42zGUcoLkyO1oBFsXYjpMoY2r99Vix/h40uwPHQqzSQxcpsJ6VJ587vOghmR+NR
ChvAfd2hPHVy45bDr9um1sIKHLMgZsJTFMzNzG2VVCoQmASmjKIzH5JcHB+GtNnPU1Jvir6JLHka
fivNNO6TaPy4bXt144qaqYMBG9om7JjLECijUBtYThVnk6/nTsObml5ufHYhQQW4POYxygL45eUh
GMTgM8u1GPAqFbJ6AnIfvQWBePSj1SerB3JHB3v5f3Dq7Nxljr1Y6aKwbHEyRNUpBnNz+89IZCDs
zvlRmCynSVsi9ooI+cNwfGjmjyJ6a6HuMCXgt595GfpVxC/GTAWj9BiLFDGidrmA6MsGddyBjAWv
b2SGukAw3Ze/Fab+JqSAo95euxVri9ouWHOW/Al4kktrYqSDp6yIK2s0sh9G2fYbOTJqJ8RV9tD7
Ew/4cJVogEIRfGRLoQsgyattFgZ9ZFRmUlkixtFpVyVQr5HkhI4tXiT/7hnIyZfZ8AV4xDLQRWnQ
m6FYVxgQKL2wzp2877djpG/aruHkn1e7Cl4tY0e4eBHxiPzLReyGASTrDUwZcbvJ9NEL9ca+7c3a
wmGmCccFWvNLj/7ShB8KIto6eQWKCNAC9kHzqYdCZ8uz/ue2oes6PJxBFo01wybGRbQcX2dZaIXs
tyzroYJ+CZTexG4PUQzH7P1tKeqe2Nb3iVztpKR0JZ8HhL86GTEhhhkLXD8EDAV4wzGmTWUK5gKE
R2Kn3Aup4UjFuzk+6vKrPHcZVTtwOlX/Pt0NhzH9Q5AmiogX9poHmXMXAxFdWbI/Oa0/O0WbbqWs
d7WqPqDrCsqzhmaCYmeZ6uVTGHM+7dXVs9hH+wGQYUAOFbYqWXd5q1SKWFnloAGfPE46hl/7e7A/
hw6JhQzzf53k3P7Ka+F0ZpNlPuuEHjsBVWFwdNnQwPspgggpT6GnfdvM2umiw6OlzgWQIWEOzkzv
U3QI5MqKItMTh/GjktQNqvYbVJTc26auMfVYRiCq0BjHoYmXIJMpRLWZkhnoYauAiPAyMUp6YgeQ
0JKi1k6gS290lZ31rwkI1vo+8P6P5hlXjREyQ0EF80036k6WgeGcRAOSCAJREujeW7hBjshbJrzE
g9+6Gt/5Rv2b8yNW2ICABgeqDHsH7QS2URmhUwEtCBU1pDA+aSpE6wfwM5h+9Uua5F3sK14Hhbwu
xNABziwObmntY0OtUQVCQYJqvMjs3tyoJ6M29coCJ9JhaMbHMpgfhUB8q2bz/baja+F7Zur7DDs7
o5Y5WYigGDDVlp1dTHl2jHtUIbSa8CQP1s529Asw+YUauIrH1eWZJE+toUBEETcWdAeUqnwfiPpx
25vvysFFzoTQNQEEXGbR0aFhD/cMMyfI/uQS7MrbigDXgGTws0s2aarQvHkLW22vBS9TufXHp0r6
jM3SqtKDULrZvNFzj0xQ8XLKwFNLd1C2t3/c9VfF1C4AexjkQV6McY5L/5tRDUjRR6UlVbYszbQD
5G2SP2Lz8T/Y+e7NgIAQbBfMBTeavdKDKry0itSnKriKY2CmUmVHcp6e9apHcGlJggGhZZu+oVDW
/hClpTVhkqGdH3XyNvnHMeOk+deBA6lUlFLB8gqmV2DJLxfOHFUyGD445toh1axKaDXL95H1//uy
YSeghY0JF3BXM+HZdILa1CHIFvtyTPdg6BMORS1rtgyBLEx7NRx65OuNt1DlYj596W6Bwpb5ShKQ
JOPsg26s1n0kbZ2ndrqlFbyEe23tAARAOoqm6zWMG9m8kqQLjnnUN5n/Kadvt1dtOYwvNxzcAFEV
fMEMPFLqy2+jJ2E/aVlfYvjdVkrqYyaDhHtJVtFW2JLuz21r6978tbb8+9lpJUl+pKQJrEWD6sxi
cKelPNzUsguvHPrfzOlKQklJjUpDV6kE29Cm6dxQ9SbREsbMizTIRQAuBfj9badWIkFWUHFdptgk
VEeYc8EYw9jsRwWMuGj4mLMrzKINDpzbRq6LPtg4JkikFoaYhR6biTd/HIoJXBNg61czWytGSzcE
TCDFeCPHP6ZYe+6LVzxl7cR/ALXCxySWe4hj1qZiVzJvnO2aI4L5MfLld2wGkFP6Sw5umg/CjBO3
dQLIcie4jWhr/Mi7Yt9DZMGcBScdDuM4cU6UlSXHgxDgNNxDUEZm28vyiLpBXKBvkAXGM95tgQXe
sMZKmpSXTC2nBhNOBOo+kBRaoBVIKS49LUopijAzVEMtm2DMVGgRQLN4qvTgQ9W6Y1KBYur2l/6G
FrMmkYOrYPXCsCAqtpcm0ZjPjUFvayu/k38uFdPI+XiPbXAOO4kVurUD+g2n27wMVKUP/z5AaGAS
U8LECODqSF/Y5JEYQqjKQ1dbzUSbmgb3+WmGWVt1gkNvKa9KSvGqu8+eNwkVeJnrEjeM62ALwjDf
0mFHPYhZ7QBpv6AUUDyRD+UdcBk7Y5tYP4q3Ypu4PHmytSAGPRHIGLAf8MRjuxij4oMMqcU6C0+N
NW+ghuGBjHQ7OwB2bGLOdcG1xhx9YaoHs2bCtcrRdsEOgOhjakeQbji+k33Oe0mtvF2xMc6cY4JI
N9NKkno4Nz2APQWDcBSghdTWvZhfj17uiKuvdmZrSTPOTnVNirFVO9gadp3zG8U6r3uDdD0FN5I7
Hnlp2NpJeOEac9FLpMMs6OJa+4axxV/6vqf9DgNchJY0eGq9+uUh4+3J6+fE5XIyb5ocsmODVMCm
8ZBtQhtEYPZkhXcmddHcqOzWIe7ovUMZ2M2919vnwXVrHKMVKEAsBTC8ZQB6vlzeITWFZqphW/ow
P5Nfrn+Q0c/oXFQH5l2x5bYXVo68C3tMpKpRJybl8jnJAU/uI1Rq0blt3yqgXOaAykcox1jpwbBy
zhW3cnNf2GVCth0mE2KcsNtZpQt2yd+PqieK/HBd9w8SB4A3LxBWJn5SSS5Dyexxwu1kr/uTHRQ7
tAF8tEyrdvpf0fZXuOv2E3c4dSX5gX9/7TIxZOYY4iLxAFXCt+QXqgwB9e/q37UjWaOTp/TlgSdC
umoQdXUI1Zlog30H1tm+VFtFzeUlcAZhvsO4+L7NefxXyuqJfWaDCZZ+xkB2HuG6mCyCbnbjHKXt
ZB0f33wg6tAlofq9vD1EL380Or0D/0UD1wv3kU3uzecX498zMRWjnMQAIQiKZmzBbojUyIhlGTul
eC6nxzT3Jt7uWHkyoeyHbM8EPndRKbncjLNqJJWfqLWVktEGB6Mkg5XDPwQ97ypcNfQ9kIpXMJ4Z
zG4QilgqkpzUaHRb0y7azFR+J1R90CDGMtDGru5E9L7mUydyFnH16kCKiZeuYgA7wfZOQ1J1VTMB
Qje6vbEpTwHSDkc7Ch6mDW8fbas+nlla/v0sQMG7gAH0EZYWgkUL0C8KZcj/YALCPKgpGkCtsnsg
6tI+GFJ8r6p/CcEn4iubKtoavMxl1ZOFVwPtUSQTbC5R5yhY9xMiLxDutPxRrtAwtCaepvd1VxRX
ASpK2M0SqF6xtS4XLDEwderrGq6+j9EGwyFNPN0JqLY17sKUzk67C+n9QIuNf9C3PJHVJeLYax7v
DhndLFRnwGdxadycwnKsdESkbnSnSTM2XWu60UA4X2zdyb92FIaLK5sliHiNsDPtMETfKxb4qQRL
8nBGPg6e6cwqDQXAlgonXFquJrRc7J6nDvHdXLr2FoTUqCXIyEmVS2+7PAqlpEDgaIfml/EY4NF1
B+Jce/rQ3XoT/lJmqvysneBZ3ICX7yOCdB1nIVZjCi+ORXUQiGUWy5MEJINQDX5BNm+H8UH3KwwD
OAYEFv7DFjmzwxzhU1YZUxHCjp8pbghOI0TYSxdnGD+cOO2htSt+Yen4H5eYQ21hc4uNDqYmoT5o
ku8OqmkXVWHJUv9aax9pXWLakZO8rSZQ51aZXSO0uTL3NazOCxdKgomZP5NEK8wao62oky14ZtBW
aEE9Y8hbuXFuL+/KLYwxOBNMGwsEFWP/l4FUI+fP49xHIOmxBcEzCPf++wfU0WEGEhilAbSsmFAF
jBb07wu9fy6FdIK+oP4OWp9otm87sraOqESBd2S5GBZi10tPSjkAZKKLGisDL5NbHsnWd9WD+Nk6
vQOdCmgB8SyupN0XFpkvp8tTZzYgCwEaKwWKRz4NJ7OhAHs0m5pHmLD2nc69Y9LCXk66slhsRRWw
kbo1oK53ewFXDtALb5gEUO6buc0CWCjNrQqWC6GBKCJvyZZwYs6tCyPMKZ2Vo9bVJnAboqc9hHbn
QHMydQb7afL0z9v+rGUKmAUBwQT0rZa4YAJvzppUrIsYg+Yf+CqYfMkoLqKR1p52mN85xlYyTWR1
BnAUmMqWCducHCNoOwRq2liyZx5FZ977rmmVmDT7BY09j4v4Xw2HM3NM6FVKqQxqloNyslfsBuIR
ksH7VCu11wuPmIhLfJLP0MtpwARmDw/ECwsau7VOJc+wO5O2jvKwPElKWtxFX+ozZz15DjLRCJrG
SptzWO+sYikt3f/uXdHyT1ANeio+ayv8c9vgyrPrwlsmMIWxE8eqxIIO5ilKHSGnsgI1ZJ/mCgfz
u2YJTCCAVwB9CIXOxfOztFIZR5z2YtFYU7avQQrtowT6WUR2y5uiuQY3Y9rq3BJzIsqCXM2CDEva
IRbosNM81TmejmJJy81IAy+lO4g+ddR3Ol5DeaXLe2mbCdC5rnW5NWG7eOipRE3LPyZe73x1gHRu
bn+6tUA9d5MJ1CoJZLCNlo1FfuZ34bHdCAfhoeEY4X01Jh7bLgujuoA/Jm6xQVoGEZUKwmcQ6OPx
kq0ld/huy5wZOOUBY2YcaqEVE0lJtTg0u6CMCVCrgpa9M27rzXvoFm/mQX4OH6d9jCJB8juZOKnd
Wg3r4gcwzoKgtanNAT/A8IG5r9+q4n4Zay0+1MnOQV81fBDyMTf3aOIqak0hGM5Va7geafoO3r+L
wGzIOps7CFkti3CIt9OD5kl7wxsx4Sp+ZtueAvrk9nQEQl/CrGvk6hh4C73xaNJXffvPAOjL38IO
6FRZ3YnThN8yQyK91x5IwZHT+q7qsPeitohPaSiFgCCF+eRJHVVzJNaN1aMsgRTGy2h3HyKHCUJU
RckGc1Sb+SR6vL2zVvgF4/5fw8ynzgWMFjcjDGMudN6KeOuKQAlD6nY546OSC0le9v0tR5nPKoAB
Pakz2GslmQ7oXNQ+lSVwNJvO7VNh+UM3DLGD74YwgbHLwDcTJ0uXrMbfk2i39KrRp1aJq4Qft+1d
D+wsQfJ3JdmWK6BecQwW8Mb6Geyaiv7BDYJdO1tIem2RdpBJ5SRsPA+XlOTsIikKUJEGGjzs4k1e
2jVB38fNVMw80DL70nnm1vLDc/+YdMpQIUqrtkukgA9MtMf6d9CeOGu4llGf22DuRnWssk6VYANz
n1b3x39O98LPmGr3yn9oi158LeZubFqlIa2ExWs7C4yrmXSf9pwIvCZBYCKCuQNTjbTB/18xF/px
lrzL7cwDpKdFRCTbxgUafiP/II+3F/G7mnMd+aBXw2QBqBBYqKhapUmr6XDNfNJ2+l75YaJ63NBT
j1oMqOPc0vqBk9NKUdoVN6Itvf+HchPW9u8PYL7iUMVJlEf4ihK03Ko7EPWHijfy6OrWMkR0mwFh
VgC3VL5X/yz8IXioCzNqgaD9EiFan1GTO2i4hPTVShIdpVTMi4BqgQn50BxTsTPgiOahL2bFnyEk
+u6jk2CnTuoN28C+/enWs6Yzg8zKdbER+6EJgyoSDDoN9Me7TJunaVNsBs7psR4mZ7bYHVChlFf7
sFU4ou9o4FVIqGiNlGxbdOypRiGsffJPH+Vj4LRoXiV3CqRSOL9i5SNC8QXsAOgDQHzxu9p29hGT
pPbTSgaxmobmNUXb1e7VkSeCtNxhzGfEvJYBFBGwKrjqmM9I9GRuY5OgRVTVtqB5dfIGSO7cY0Cl
O4Y8/fM1l4xF1RE2xaVTfHksVynR5joEEE1LxflJa6uXCZ+U17BdeUgDPYhWApqXYMVgmQhAPF7N
eNDg/gxsf7TTJrMDjTbiq9y+taljjHfQ/Z15NKIrd8C5VfZSzWYoLDWdgkZj8Vmm6g+5lh2jyd9u
b4MVK4BK/V1BJifpwPtVFCkAikMEvmci71qN4C2mbW6bWQkLsOSiYr2wTqOFyaQiVexLcd6HWEJU
Mt2q1yGGmUBNJM+LY1WbxqNPquo5SrlsHysXN4BzSPKA2gB0g+Wqb/vQ7wwoRIMOZxsYTmeeaqS3
8aFKfkISKEkebvu58nS5MMdcQySA+zqBuXrCLhedRCiduKpRX7QlhOltYyvRj+FOkB5oiEwgjphT
JSBm2WVL+3Kutj24C1OIYN+2sJJBXlhg3NHTVC3DdoQ7JfSu8wRCjI8kOxTNaN82tLZu564wGzkc
cCckMQxp4kMzYIwqKJ252ktFBsq9/1DmvvCKiflSq6exENF+7WahOmZhMjqdUAUP5Ww+iHkrc3xb
2WLYYAvSG1Q+yw16eUhNWUfKSYW53nzIs20dfXIbBGvLh8oyjkCCUxeo20sTfZWM2STPaGQXp0il
Q7cZEkijP/U5J+FZy7NAW/7XErN2ow9lzrmEpcnzvexrdtv97xlNGd1RH8lTcCo9EqDqdzs61k6P
c6PMCoJNByqbCYwa8SbD8SSe9N4mnT2Fj2HPeR6ubaq/tlBgvFxKowORQljAVjs+RcPO4PXJ1x78
ONeXFAcgWBFqy5cGglyffSnBuT4fC8MSnewweOPCsY/XEi7+AQ8Y08YDhscTthaG53blS7tTEI4o
CMNuFCzyST9iP7VFgdNhWTfyv1cl+zAbitQsswFXJZ6bXlIiCU+LnWLwhJrWAgIssQs8HODwK2Uq
34ToWkDgiy5+FelmyB7nIqF9DUJv3Mu/b0ffasyfW2NOQRmiPG0SwRqGOrSfRjwmW82E1AqQsv4M
ZhRFcUZE56mVAtUCE2pxp0NseYtZocaBJnBkjWnfbMM40+yhbg2nTcrP2z9xrVMKsDyUyjHpAcoP
VlYgKpR8yrQJQZXITt/+6PD47kLZjmPTHaoPWQdJG/gCoadlSWJ/aJWJ0KFCxat7n41TGtZbQSI7
dI2Oqgh+D5On47W6huc/kIm+sS5A2m/iB2qH0Y1BpRRsUrzQSGv5G/KUbfNdiI3tYaLp9sqsbedz
u0w+OoS6XPkxegJF8qMlh4xX1FmLxPO/v9g/S6oLEpOEEBwXMnaVAsxg29t6uIvjk99TM+N0Tde2
17m15d/PrOVlD11czAph8vfnVC9181eVx+61duef22CiXeuMeahKrJiQunHyrKB+k9jy9Hj7u6x1
jDBsAGYvjJeBR4l9OUPKKxuzFK7M8itIE6262tZSSwtUFFVPa3YEcIKKV/RY8+3cKPO1GlOpDF9F
FA79S5o8qyleyweN9ypZPeJxtEOx7v+R9l3LruNKsl/ECHrzSiuv5d0LY20Hgt67r5/kjrnTEsQr
RJ/Tj93RKwWwUCiUyYQG+TK1d/2ZVPSy0Anqbk7t4uDN7rkJqOHha3nlMfRM5PwGW33ilS3XjAPT
2gYKYhibuxmSpUbXZ7KJHR3KxKMVKnBN/zbnOqemsmbxlzDMSTYzMxSTCvYRtcFcuDjTdj9j0h18
5KKY2KrCuZDXLeViXcwRFmq9GcS/Bjm1zgj2ehWDYnhMHDIldodCNMDoEp2hTWRbVc+JPHh7yhiM
HEGwXhGxp6H4SLvPpAvqkSNouxa7Xe4nYyyCbBSzmMBY6Jg+9Sa0iUxQ1xr1Sx31HjqJOJ9vLXdq
XeIx5xsNAq0ZpsBTnl11l/rGhwLJuefGn51pi/qi30zu/bO+bBKTE7AMBexkmEPELCnbwIbCmEab
EIh6Kvye4uFHnqociLXvhDb5ZcIPz/QbllqFpmo7WGiHUrOHITmlxoso8jzW2oe6xFgOxoXzVRBk
N30ODEN2xj3mfZ8Eh3r6dojt+bHb9jsoEwXjp/SLx1y0ujgTfSNg3EezFVuw6M2UmEmG+EObGz/s
E2oXTWlnYchJdNwyFyGxjJEcvLU0TDhgQPV6hZNmtJM+DuAjeNaDwpN+CucQJ9ohp4giQ+ZKLhrV
A3FrdvY82eoH2oB35k/xZ/Rm+pTzRVeGH5YfAyFONBaAyZvNJLXUIDpE1Fq0L2h+gdcGiFSgwGn4
0gkDpbFNQJ/UHJTf0pakdh7Egf7Kc3W3G3/9ExbDvvjimOqaalDbg8Ej3lmyJ6O7jve0ub2RAIFB
QszCgbUTpAPXEFmjSpVYLKssf3X1H0vtbYpMVv/n/hG8td1rGMZ2E9TbI7ECTArxj/6HOGzD4ljI
oz2JPL6UlfragoUXDpJlyMqzQ37JnIxzFAKLjHGQdr9mVd+38jfy844+lLYEQWY0t4NhPvnd6tQ1
pv5oadCWqNFlHpu+kD6MJHm5v/6VS+T6RzFeT4VKediLVevg7QLpkcYT0OU9bSfqKvrHXG1M8aTw
BFEW87j2e8A0F1oHsB/dTuyJtTUViow0U2aKj0mmP6exwQlvby/jawhmWUqUCONU1a0j54pXx84g
BWLiCiXZTsIuAnXv/W1cPRAXK2KstemsVogawEEpzR4wvRelDbjpKw7MqrVewDDWOuglhO9CbJye
SBvS+EWM0omyDO9hgGX7HywJTBjwMjKGndjOJTL0UdxDXsWRUEjUKnDhtx6G1e+DrJqfBcErMGWD
4FJktWn0vE7bMcOKaulPhC4iZOoQWNPQgUyVncVOpNuyvLkPumZ+FrodMZGKjD9UR65dizGPemVq
+FhlhoHbWjmlQ80JJta81yWEfA0hVCBKqSiWJdDYETDHBJUKpMaV8vX+UtYM4hKHCQFplWBXS+Dk
RoKw9oyH9YyWe+jjtgLHHnhQjM+v5EJKGhVQiZy7kWmXtYxWbqduDyn9eX9VMu8LLcft4n6p80Sf
MrHF9m06UCHKtnlst6pnOfIZM5sOeGPBNix5c7Azz9HTa+y8Eldz7/+INQ9yubWMB0G7xdCJ7WKZ
Xe5luTfMhT+gH0GT9gJxBeHXfbg1D3IJx3iQChwbU2ECDkNOL4I8I6WHacqqRL7iPtCqaS7tHehK
xCFgyaskZDcUoetaR638WYGC2NEk3zPPWlZ37wKF8VSWRdMMA6etQ7NgMPuNAHInGu7HJvNK84F0
/v1FrbSZYazlAo/JhOZVVRrgZ28xhGqbfwxiZx+KKz4q71pmk94uiSO8oQViI58qv8V8GHm+/wNW
P5+iIO2GQQp0TDEW2yuaMEYT1ivE0Nwh1KGqo/MkIVaPxQUIY5Jk0iPh76aGaNUT5Xfa8S6YlVac
ZTxomWtdOKMltlF6TsAKMobYx1w4V8VDTj5rEhjjT6r+qvuzHu/08kiEIBFf/oP9u8Bdln5x4kOw
RSTRcuKbmbgS5FY1AxFR9nQfZbECNvC4XB3zlYS6z/o5BEqVn9TitzodZCTWUNgjZQ6RkNQr9H/N
c3K9n8wnG4uyspCdgl00Oyv+hOohaT413l29cqaXjl9QYaA9GxEzcw30yALMrQyUMhSc2FD8FKWi
xDz3EuXcAispHEBcQDEfikAkeDByPIWglGc9S709b+hxDoSj+lDXdrYF4cfe+pQ4TTkr7gRVMCRC
kRBDkYWdUSoboVMgmt46bXk0w9HWIfQCZVhVKpBQ97qCk3pYOc1XcMwiW2VIoYAAuFI+ZMKTFG8k
gWOKtzK04Pu4XBJji6NeDmYlAqPWniD/J9TgGzp2qdvnEOqjntT/aVW/Nvei+Vj3ey1/aOgZOgkd
HFvE2d21JyV+i4mtVTGzYLDFYKkRoW4/JFivS07KucOXLb5V54ke+kO7iZ46PxPscLPQIev2Lnpt
eBIXK8HF1Q9gjkkeCqjkJ/gBY+iHo19GbmR99tapjAznvgvgrpW5aOtKpCnVAKUQt4o3ooYpU/VX
5P9ODj9jP34vJJduCYhQ80Nn05cyAOXz/Z/AWyxzN5pmMRoVRF4hB+kOqquCMazOPEq+lPjtv0Ni
bsXUKKY2hy6XA9afPtxX6W5Kn5rpOaS8i2M5EYxnvfyAbHeqCkYkNa6BVMuHWv1qE05AvdKVhKFB
Fc1kYHswF56J6wuiUUtIh6hp60zjWQvPmHEZU79S/DnfT6OLxSkkgtgkT87nL+sYszAMleNQKCBd
QzM081iISNOUYF1vHatV3Br+bQT9eRzErWXLg5ea4B5KHGLpm6zck/4oRHtoRE/aXldOg/ahD4/o
QrPlCdJ/JEhCNy56D2TTg7hPZn8oXGPGy0exoUYSm+G+CyebmqPXQ/u8zQWngQx7VGLu6lvugjTT
HSOb7DLZT/XZaEV/jBwLDyYC/nmeB1yxURmKPhLYghAK3AgXIiGD1s5ZQxwAD4gO2cI6JoljiV6l
1e59I13x7VdQjLMtBnVuU3mBogequ00ERjto2YJDH9TcJcezr4JhWhH1FfxzQ/xO5qFLMwVgKSiz
x2z2RUG3W+lDGA5Fd4rL1r+/uJWbeQH6PzzGsXXNBOoxCXiJ8CZiiEWRX0ij+3Pn3cfhrYvxahK4
ZspGX9alhdBezHxT/llogTJHQWmYW3PmdcCsACoLLdLS+7UoVDAhhyBHZijrZudItSeSckvnr6k9
Cnl1ppL370fKkYSQMVGHBCxy5ez1n+UGaOGI1TmyFjpT+TqhvBzp/pBzrGPl3r/CYUyxlJRIbcCg
6OTWeUyOqfRCe45LXnGUVxDMta/MikVRbOucNlShvDs4Ok/ncXURYBhFghHuCl0A155SnhWd5BE2
S4269xaK5X0ZPeUxJ2ZYXccFymIfFwF7L5mCTkWggFvPVtD5WhSb+ybNWwfj8WMhsmR0HnVOlf0u
KyjfIteFNOl/BcJOUqtaoRAcEHQAQFKr1baDqcLzcqrTnL1iOXvMDH19aoGViJ12jnrZxfyee38d
a8lljBj+31f/y0Jx8T3qOqlaDRwzGKmfj1Q/QNPPGQpw1k2KW9L8kLUoBkQDHuMieOwMr4Lg7hhJ
btTntjaIQTg8twmvTrB8IubyvPpRjJPI0TLUWgJ2N+tezeK5mk6E7EFf3ZOjlHh9x2kyXHG2V3DL
d7jYgzgU+zyWF5ukQ9BTyxboeyoHYcKpvPK+J3OGu94ym9JaznASP3R1tc/yl/ufk4fAXBtFRSxz
FIEwqB9hHsitxLH7tcTr1V4xXkKn6YwhGOxVqokvZhxDPHsewLJsTQ9jL3hWYvojLey2ebJI8t+C
M84jIjNGBoYQB0J8ycLajnDIu3M2PzT6bowtsLHsc0HmoK4aI7JeuPpRc8BI27V1NLWpE1WIIEEF
jxXmHlVjtPo4xgjqyG/9SWx/3/+Ga9b4V8keeWb0P6nMDpuj2pSjBbzO6v9kdfEyIhfWSbkrKtwN
lVcO2iUWs6FDC86DKqEYwT2gCbsm6Jcrv41j+PwqP9U/C04z20rTEiaZoSCs/e/SGNdshmoKQXLA
9T/FE30znpPT9LuyoOoA3nbFc7Xtm/bIHUxYOgxZb3KByvIQl4YMHfsUqHidesMftM5rR3ULVo/I
LnnsYJyPx0r5mVJZiPkILBQ63RyU53PuJPGTySMtXLvkLte0fNgLlxVpMQZlYuBkirXVU3UfDZAg
mngJIh4M44g7KaqVrF1gNNExh12M7Bova79CfnBlFRrjfidzMqZuARFAfGcG9Uf8kh8kN98XH+pz
rNuU44ZX77zLzWNONNhsxD5ZPlKTv5FvKP5+teAdEzwa9A7aRoXf5V5+QfOj9Zi+3T/bvP1k/DP8
ZlrTGsiK8nMw32SlsSvx9T4Gd3mMA+mnRBLExTb0o4J2wC/Jbvd0p+VuN2BJxce8Gx8SVyttOTB5
z22OQ9EYh4JbW4/GCtioi6NjSjqrKMTbOgbtifcpoq3A4MRIK+03OljVZW2hwP1LTnV9EsIpo1bZ
Spi1LSne9ucs3SWxlyouxv9dGj9P1TEPN10XVJMrVKc4CTjbvbzkr93L8gPQxI1ucRSm2RcNFGWJ
leYqRtaG2k56dGGWmjOJNr4tOLJiDABHujeHXlZ6HGRj2c170MzJKUxiUjQMgJ5T36Plr60zMAht
kmFLk6NgnbPiUFcfhRLUxpsFsSeZ2kLhKeJvSfrW8UbRbHFMHq2Ft4WIntJ6dDiaVbiZ+8Qxyhdk
SWThIytq1ypjuwHVYVt/jZHotO2ZgNZYLTeKHKFAue1VDAQifdEcmjlBoebLBD2p0KrOOPmSvIlB
Y5pttWpXCLlXDdtcCMJ4q+ez3aLB0wz0Kaj752Q8hspZIzkkeYmb5b8IhKky0DgiqsjQFzc/pPE5
l11d9tFwWIIGID/H2TaefLFFvJq/Zej+DjexsTGtt6J8VFpkBCATPT2m0LKREtesN0b1bLZ+lih2
2R80fReTR704CCCwMt4tFPznQ1LvCwVKMMnWKJ6yJMib73B4Qd0kt56NflPotjEFiXLOcX7EHgRR
9GcDvbX2PMw+xHw8Ckr27ENsPguDOiiJ2AiKEv0YmY4qvebxs1B8K1PjWhhOR8DS6gTbBYK3St01
gmvRn3KhOSr5FKdTFp+FEsS6KKTIPfr0TR/m58TFa1iBr9if2z8tlBqsgxiekcbqm1cz+THUEGKq
Dj0EDFpIDINw0xqdpPeJ6jVisxW66tCSKdDkc6oMtliYgZl8oFvIz6iXWby600p1DVxn6NrE9JqI
shBLLJJpJKy1qFuacRxpa2xrvwVtCrXTQ4MxXFt8UI7Ga+3Bwp4xnTdxArc1eMyQQtjHktDCjYav
a9dQpVrR1TLg40Pqys7gQGr2XIP30H5/1g/EzXc/UTh6bzzeaMDKfCJS9BfIzMHUi0k3alxqf9uD
Qk/eVfb8Tio7Q+jqPBmecYTk42HaRFvDLd04EEZbdKF3y3EQK/7h6mcs19FllNA3RUugnenICxUJ
oENXD+CMB/AwvOY2bjjXOCT2h/XrPvBtFHS9fOaa68vEnEQD9bKRuFH2VcpeU5Z2p/DWt/x+xv9d
rY+56cQkGypDQ/0qs7OT6ij7yE+wzsrtA+gf7ptN5/BSSiuFrOu1MTdcFoFZvjWxp9lbZUfb3K9U
EDog/+h+t8dTGmjOwAmbeatkouZUqUFTvpixYe0ULQjHkyJs7n+wtVv0YicxWshYCuil9aQGRqyT
H6K2mcV8W8aN3QzfqDi5Vjp+t4Nsg9Q8saEp4UwSZB9o/5gkvBfmX6a9//9HRdHu+qdYViqX1lKS
RzD4aEXQCMu3sZucQvdHEozu/IRbDVJsud34pt1Dd7N1Bnenxfbz/T25MWLoI0HoDlzJC5Gxzjad
D0I0paIcIoyaIDiJYcMKzrUxjtzW/ZvvC6C/tLto3IcLZ0VFrXROSx06Hki8gY5Pz+1S8BTZv7+a
2y/MoDBnUu6VOR0boNTUNjHYg/jMLuIg34TPxVZx8tEuULzi0fvy1sac0BxTCQap4sERisc2fik1
f5Cc+ytb/sSVvTALYw4kMpZCI3ZYmBCL4jZNquxdFhQ99sZiKo5GF6d/hC4eOXnMNesAPzqoZiD2
jb4NxkqTGG0y/ZwOKAcGIsjuRExd1HtZ+bi/uNsn89/V/YPDPPRmVYYuBnq8HQtxnSuNvh6Qnfwp
WA45mM/5U7nXjslWcxpeJ+Tts2xBBtcTei2VhcWb+XTEmK3BoglIirc4dVtDtN8xmeApQbONPURp
PE5dLiDzITtSdbTuAKgfofmNzHBgOdqj8TWAADramSduOuImMcCskHGsgjblgxEBsNLAXFM4Pdhc
7BqRmp87XBnb28L9NdrfzNrFZdzladFPItBGVzqbQf8TKqgNGDad5X02B/q5QWAEFfRvWNO04d1b
qwcRbwEIUUCWXmRL9ZNUFLk8ZwMaq9DS2m+GJYul6byQa/VYKOB/xuAc9ELYIoLemkZpYVsRbHXQ
dxWh5yocql35I3wwPIiXzafsgfgtT/B83XZA24HSxRLqsZcGZqw6opvARWHpp/qIxno/dNMf8gvm
CZ3q3P3gHMvl2N04nQs85lhqgpy2UVSAKFZGJ0vb2ug/dWjQuKI7gDAHrz/Ozt72Hyzmc4HIBLNG
F6Z6JmCF5heBvhPy1H7uCz147aA+BUGB8wSyJWEbg2bpDyQsvsqdcOBR7S9h682qMSYKPkwLO832
ANZp2ZiFsjij9KBKf0yeiMn6Ii8AGBeAzrIhIy18eTvq6PIubKjAOrFoPuUd2lO70kK/C0r5dWrH
k4oUdGSHI4rcQ7QhZQwRPs2W9RBKIdV5KIdtYiq2NNTPptYj1SdQ3gPjNsxfvsnFz2UcSJ+AslqU
l9tN3+pfiwhvofvRc7l5KsGjaf7M/Hlw452yGx1Jd0dncp//dQfM9U+wmMBNEdSxTjXsGKhsK/FL
6B5NComndwitcSxw9eMvPINLlgOPOeY+iHutonED/zWj1pXP5WkcxYBzrFbdB8aOJBMaGQtFyHXs
N+YGnqeLRwZPkwaiulN38rW9AjqZz9YmL9oOGgTokfRr/z4wD5d5r8VhnSi0Ba5F5a1azgdUqR1S
TF7Eo9pa38V/Vrj46YtboI8nbW4JkEzrndI3lXr3V7KcEPaIossFLS9oHkDQysQlRlNGZCAVTJJo
QYOkR/gAdcMhD6AxfMp47R5rq7lEY9xgppdz1KRAm6z3jviLYPH95fAAGIPQDaqN0gKgm8+q9AvS
off//lrw+Je9HK8fNOoYzAmW5ElR9L4enN740WhQXA4a6mOaxSKcKHU1/r5AMpmDWozg/jUSIFFF
7KGdFyHjnMTHjPwiYeITWUFzadq6eW+9DzQHXVHevok9phk0sziFacOx+NuOXTgOMLhAkWbR+kRb
97UhTkStlD7H70n+gIrEcls0FTXgQz2hSQkJkVbkvGLXjhgYITFPCMpvdNAw7kOlimpGVTM4JATR
hHEolQzTNV7RuPe/6E2gs6itSctLyoCqE3R2rtfVZzHob6oSysOQ15ndpHrEbXwf4jaxtGBAg1XX
IPwqot/pGsNoK6HsxQZq9V/jOcYtFfS+X9n9Bj3PloPRKw+0wBMY1DOX14a/jq2bYEeDfK8Muu9r
bFOvR4mabeokm7izx+ccXL0RpOAbJCEdAbkP6/esO/OR+ONsN3tulL66v//gszRKKCyUijoCH7mV
RwyX15hnNN3ZKYLB287OELmS88zZ75tTuuz3BSbzTenYxx06bCB6Dx7fLbWTHXSKC/tH4lQ/0cwG
8QsPbJrv5ZF3u96ekuX1A6FPE+8gA3LWjNWWctEhP0uQVaLvRuiIdFv1mxEqiCaxC+Gh7xIXnNa5
LqINPLi/6psDw0AzsVDZjlJLFUDLxrgdJW+QdG/sn2Yur/Vy0q+uDAaIsaiWylKYzwCCMNSv2p8/
sp26VY6YftMgvkMRd3Gc7i27xjUia0Nx26hxKgIR/JbqV7EZ3fg8HclTv0nt7IhgCUF7/ij69BWR
rbErOTt7WyFj8Bl7ymNoDFId+NFWOFvP5C3dVm/IMR3Ml4l40LuEUK1TvcinWeC4jtvTc2VPBnNh
Smk7jK0UJQiiUltP3qO89FuBs77lg935oAbj2uuQDnEzYHkzeErzDlk8uXxqLGR4WvGNgBQiWzJZ
A08Q5DZXwWzrcplfxDYj1pVgvh+fNegPYrxBismhvyfLRuFxETcad/Le9C1Xebl/UlY3dWkmBB2a
JUJA7xq3HJpEnFVsaphCRSkO6uIt1Dh7unoaEVfh4sK0hMW6XbkivdAvGJWl4/WsWb+TWTq3wlRu
oB/AuZxXF/QPGHs+ektJQEoDsEj5rYGQHY0nhNdBcNvJs3ytCxDmEBgReiZ1DLw6qnAIVbfXD7HR
ezmUKmp512BKrvyJ8t/9L8XZRdb8o3i2JikEJuLs3K3T+Kj1YM5JrELwMNrb/+tY4HqJjGFkYpiP
RoFGa1F5jMKHCj01vAiY96kYm4+sOJoNQvGpzB+maiuoixqE4y/XDxaE0sF1J8kgDV1+xMXB0tCf
rg4a1qFZR0ECPd2xUO0Wt7+yCdOtRl8MgTgESQfiV9pZTV10Tcgtr7a/GMSNW7n4FcvHvfgVUNkq
J2PArxjrrajYMuQI5Nozku9oPIP61h5QXYqg4s4Lt1aN5gLXuMaN0IAllQ1wp/hZ1h052cwldXXK
8SKrBwIwIBOTF4lGNkXWzF2s5SFwBBVipirWIen1JgwLF6Ltox1NmVOJkis0yi6qOenkxUzYvQWT
HcjmoGGuQM7keo2VElMEzgXMiEwo71RekvIygMs23UAs8/MQWYb6FKuvVVEQ9UgylpdU5k41wAMr
onIyKl+Q1t0S3h1/O3gB9wKJzf+Fg8je9YpGDDIXk4zm/xSKGcbvcpRcgtp481RCgK7Oazcq/Cwf
tggY/72PuQRmthLdxc0kEwDnMbS8FH1LaO0bcvjUE66k53Jd3+wpRgKW9kAw6rDhYdo1I+SMgGU2
GbFRYoEA/GznWupOOl5u5egt/75ulFMipRsYnzubHJKR9Y2++A1MnFh1Q5unA36DYMThS20Iwz7T
c8GN5wLvTLGU3EEgc0BGc9qVVK7P2VgHrWkOvE6c9c3QoKkkKTookxgvJUVpBj0T/BBRj52wdfsO
zRg/hdZPNDQgIDUGYS1sEtpNRp6HXHMRqKGBAtDEpB/Ycq+NTZ4sKxv0CntAv8wE/Rm/LOjjas59
y1rz9cj3gTjGhHwc8gXXKLEwKkJR1kucoe06vdhEHZLo04/7KLeZApwcXQSR18JiYoisLzDSkkpm
jDBK7uFix9B8yw3IRWptiQJ+l8qvoaL4cZuFTmgOP8ay+Gga47FSQ8uRMuU1bFWF451WXSOG/DBA
CdYhtDgxLrhPBVxMNShREwxih0r4RA1kvefKEYYWusj0Ue0yTxszj/BUtFdj9YXQTAUZkQR89tOi
xt8rQgro8qHWx4DW6o90SuysfZql1pVI9NtM8Cy0XnvMvPflZxvjFhpqedtoCQI12datz/tfaDlR
7KnHd0HHGSQPEAoyHmYymqpqJzhrOsa7pH/MlClINcUOUZov8t4PEx4z7Zp9XyIyz4ayt9JpAiWj
U8ZzZSsI1xox/aRa62hCwfGfa1Z+icVYuSS08ygPwEoQTVsDtY3yrRw4Ic3aZXQJstyHF7FErYH2
RLIAMsE/xnFlUxII1i7EQ55HZb/2GrqEYgyoSNsuKqISXLutjI5Pz0ptg36FCXFlvPOg/A0mbY5P
XodU0TcAdnewkyz//WJ18VDSpNexOjGsgBQ7dSJvJwuFId06hXpja9k5EWZOX+vfoZMbu4QYI2S5
l9idTUulYaejLgX/pAb0XXUmG8/YQ3FU7NTZC97khFvrMLoYVHGzY+nOdvgC6Vl1O+7oS/hR/VI5
33gtpjEwwanJuozGeY0xJJBEa1MkwSkjXwSCVPNECTdmWzVW8B5aMkgcED8xjqnIs1mDchVc8qP6
JPnFjni9hUqL7GsB8RO3HGyI7N4//mu2u3xUEPiDHBRkMNdftyiROyiaFgGGbkzlQzb1Q+Ym8Jqa
S9NycGLSak9NUxg80s+1xUJDXAMq+ObBgXwNXJcZ7nq0LjvZdE4Uv82h5sOLEtc8jYlUrAlqdrS0
svOyYjsOOdWGxOm6b2E+keiVWq+66d/fwtWVQPgAn0xCTpj1oLMxTimuUxwQkz53Xf8W15FtDrN3
H2Y1fWfiHl0Ua2VwODKeurXCkIgjRppS66hFnp7shxzdo0HdPYiaV0iegoeSfpD6l/vAq+u7wGX8
dTRKXTRE8+JDkZ9N4q1SPRUZT6ti7R66XB1jiDGhM8kG7GJkqKVTK8bvBXRjUTV35DI3fFp2klvl
OYecYh1Xw0sJ9IO4kxn3pg15pTQtVjfTDP0E5r43dHeaQW4H6bFcEnxd/3N/P9dcCTzI/0NUmcdE
2Ga0V3IRrqQgYLg5WR2vvr4a4lxCMKaCF55a6QQQJkp/ZYeT5UXkgQzvpY5h5o0MeTUoTN5f1to9
gWYMCTLEC884u5GhVmrNHGswk77wTO1zyAsQcg6u0rcnCmLMVs0O4jBt/ytUdjNV3O9J3wPVHM9z
eY67Bzl6q4WHRt2gQ6NSOdaydhYuFskWZCzF6hJBAdwQPxfpPlJUMClz/MmaRV5iMOetAB2yTmRg
qAnKahBzViNbFlKoBrhT683/SX7uEo45eFNmJlMlAs6IvtMcHF2jV3ecr3Tb0qLKYC7BPQ6zX2h1
GBAlIW3VIJBwuilNKfroe/IJOV39J50Ty7cKKX8eCzM5gRu7BtVoTYRzlos6yiEJGQ5Rlab7FtNy
PIG1lc+J6xz1fzBjayIKI9eXkJlbtGzxvl5EEkKoRUGryex5ep5rpxHsAaqIJzXCB0yKX6PUIDIu
lB6JwmGotINgVvIDybR9OoKKHwW+YOrlwUUMd0RpaLKjuJid+4dkbZmgAsSYEKqjOtrfmB9goJKe
pXjMhuazqT4U5kbiNi2tWK1+icG4HKUv59xCztxpwfaWJLOntoU9zKJrhLXXUuEgt4Yd9ZiAkqCo
q1hOkvW2mEs2lB02U566oyKjj/7LQE7w/upXooCrX8acJ9OAFHuzJE5r4lnK29DhDO0Ir8K14tVh
3KauYuYcEjpswk3v0wZpBLwq5fpPUr9E9ev9Vaz9fQW0mQtFIGIA1vPoBd7wuoG/Dy1Q0K3mDi78
+wirdgo+A0yM4edrNyEZmauw1QgeF4W+t9rN2Hhm4aTGp4oxGfBujwNSLpxC+lp+APmmfzAXs7p4
XdSRpku9BfEQ5dmSbExz2JKtfqJb8gQS2fitOViuysn9rp0G0A9A4g/kF9jN5b9fQKY6pgDVYnmu
CYdUDwQ82rj6uiuXoX6JsdjkBUYtiSGIvJZlVa4kIkfkztkxpK8itNhlu+OFoLf9mPCvqH+gW1BC
YHjDDQWxKkNqRjxPOqd3xdeR2r2NMohjQmaMHsyziAq+sG/BQcxralndzUVsF8TAywuRieObZiKL
cATyB9JOjXbl+GVyZxwXN8y8BdG4/g8GYyRQKlS7nOBhJAaGTTfEkz/DQ+dbQWTrT6BK42SI1pek
w2Mjb7V0lVx/vKxSaRTNWJIp4Vb4OWTHqeVAoBtnbU14T0N5CC8HnOlrkBZ6NlNChdhJBVq9irif
fkDYr39TzazcdGUof6VNbm1DGgsnI4/bXZxJmRdDSWYTFmK0JXHdfqpjKH5XcRFuRInMfixomMvB
g04Jip6E/kjkbifqcw/5QyOfP5MJY2w6GVOYx6iKpS1UJii3prg7tjSFjTR66dCmk4/NZAjnukJD
oi2a0xxUUkW+5VhKj3rWlY9h2YwHNabtQyrUHbJSUWmhkyGzRp92IOgiovzDnJMu9jBLGMq2jGv2
pesoxa3Q05Nm1OD0pRqNZ6dU0AUCVgajMe25mJq3Vk/UABs3POFKIVtJqyQPE2bRbHedqW6iEnxy
KE1V9YEqyvLLMH7Xm5bmylWX52ARimLMtxWDX+la7Yv5YGHiHO3YG5QKhq0eZpQ44hwprySdzd2g
Q3QTo4O5Qj1MdE8lJt5E9SCXmL4jgzXGdtmIDWSrsYn+kGEUU6tn4XOU0L+66Tvod3QY2rH8WO9p
kM2W/pG1EXoORFF4iXHFfc2hGZ6bclA9QYqUDlJTqpLatDUm1VVSovYe+qild2WGLPpIRn2fZp30
jdFa+bdaUPFhMNIYQ2USxZsylLPUFfIifc8SHWP7xCrSX3mojbtYEbK3WOr7bZFLoFMapuyI/73D
rJ6ZO21qKMdQmCQUYJVoa45yfJSpVrl1MUNatEJZ6N2qZP1xyIkV21ZXK5AmVs108MOMkDToykje
FmArfsSsQOVjzsTCdI2iTDthyIcvo49EzxBqFJVMoSDBIKkiWmmolj6Anrw5pWEVY2rWWsIcayTP
JMnypyKf9cKNy6jcdkVVfRJVj1Bkl+rhW+1jobZTaZq1nRyl7UecGIIfY7RkF3ai8pJ3pRJu1SGh
my6R50dpUHIMQk6aI4SC8agZVbjFFK2G0r2KGr5XdVUo2XqO4omjxsnUB2nTjI9p2U8QYEyt8DBo
QrbRQ6HbhLQUQCQ+VsWPHI06Lwr2JbKrqBaeiaQ1uZsbffpSxOr4LJNW+rJKK3ZIaoEqOy7j/CVX
+upbS5F5tOUcLeR2lETVezGk1mNogfbIzktFCTpBzfbmMKJBo+tHPy2a4UWuJrm2iVAXf8b+f0i7
riW5cSX7RYygB/lKV659q430wuiWRnSgAz2/fg+1OyMWilEIaR8m7sTtiUoCSCQSiZPnDKOvAPHw
RTUTaG9TC4/KTq6WY+WjRTh+1rIwvckTI4YsMO6vX9RJlYIy7LTYkUuZgv02HIdXjUXg8qY5s51i
MM3TAP6wu0hrsYFL2Rixi8C5FedVfxqGTP4KQmroRGa1jk83rDD3pr4kdzlD4ctR4GWHOkwkhA6T
ZdMugc7TUWdS9jClcwd5BT2uDzUar4LCaFFXN2YIujWtMd5IyL1+AIc7vFTgZjnkFrUBaMNjAfpO
Y7+Ipjr2Klayj8gK4ztEw86TWD59klwFO6uuSbhCFmOMdqUK8LR5mqJT0ie43dmTGe4Aqs6fR4Tr
QE4bdel60KNDaVd1YGlWdqtXZfokhVO8N2PNwHbIKmwkM279SCtGNNTOfVDOZvYVHaOSo09x5+dT
RvaDTHpQLEZG7zE2QQJPUtSmDggoGAN9IqCV1OvBT9JC98s+M4ZdZZrMdq1cN6DgoSmN7QxlUree
CkxpjLoFA3zFqKDM4fS6VvgdSVrNJRHJfFPJKNhHNJRSi2aUZoQwg03u3OhzBbaxJvsZmwXUSsey
bl/r0g79SWPVV6KH7b6PaRZMOm2+apHU7mtQWbtM6lqfEVaBYgeTHhfS/KYrnfxz0DPLISQrHwET
IzdRiyZZYlnzQYEjvnS5BETa9ZRyM/VeCmMyzm/cs/jkwJCbcGpwkua2X9douabOVHsWWN2u29k6
sQ0oueOaBbA1gtj5YTqoKe6WGTJXLTyq0j9Q+rCooAwuMrHk56uMTjYmdH6NMNFZz3afOB3z5Enw
6iiysfx9ZaPMWA/OFmSmVvmzzvysvB+rp+sztb0iv2fqIjG1OhxGGEaFUFEbb1b5LQR2lYnKu1vX
lfWKcCufKGocmQbsFN3R0F7S/s8LMeb697mUEIp8gx3qmKo69+uYuo3xqliv1+dKtBxcHphmqtbT
CmNom2PavTH7OQsfr5sQTNOvK9lqxe2wIKbCYELV32Naw6v+lM0NFwPIrRoE9Q38G/+mMMldNsmg
xXFz5ZiMEDZIHDkUXeK28vO1EW4xeo0ORG5hxHzMP+q76G7eS67pdcHQo7Ou+pD312dt89a4Nsit
TEYBWV3IftCZpeBse5j3D/0J0KsHbfdie/KN6JKzlayDvXPpnIVODQhizzembElqbbeIY1MOvMfw
YEmPnXEbWfdAJ18f2mXH8HKTW90LuGqFptORDRnuBYYDCGvA3tvD/eBHlmvu0gfTI1BVcIb39mg6
9q76Wbg4Il50xdkPKKz4179lC41x9i3csONEmjLNClO3157mJJABB1HIV9V+W3ruMHQJYsRToPfB
dbtbmwIQZRvId7wOXVxmwTUfl8qCGJSaXT3mDmVMMMub1/OVBS6YR12lRvYCF7S76Vul/AAPmGPL
oWNqePFKvoNQ9EFvRbrtm/UV6G9B7gOICEPhn7yatNEaJf21tCq4Nx0DhYc95HIghnKffF6fQ6Ex
bk/WDUm7UYKxzEJtLTkYfdBh81tGkMT7MXkL9R9p/VNgdHFO/qK+HiG3L0uWovifwygkgbQ9+5Ef
UVZ29e+yhw7mXfEiMLeM4dIcLhsG+JrxzscdMrpc11EoLeCSR3ajefTwmbjRbeuQ3Elc9SEMmgMe
Iay76F70WrXlQMBl/WeZm12bzXEULi7KaFAd6M/oRv7OXlMhI9Avwc9rQ+RmtLCzJGQxDIHVF5Rf
r8G8SxzQ+Tu6Y/7Ib42n+BPXvTu0MJt37MUS7JPNKgUQPGA5A+0wwHxclaLBpU7VKyzobfnU3lsP
egVSqxpplouebTf9Vj5MJ1yqbS9/+5u1XVnm4qBhx6UdL67UvluGc4+0WNmZnkac8rsVO1PAnMRr
TslnuusL8LEIrG868so6F/kSSZMKJM6pW6MT3on29wpx6OvgoRF1lwSiPpSt4wUAC+jUIoddcBbn
x0vSxBStnljkMrxLEmcwg7baDc1tKHpa2spo1oa4uNdPbLL7BeArsS8de9eiQycLXGYreK9NLJ+w
ymjSGu6aLKF1JocxB3BB0f4ipcEzO96TNM2GnDy3JUobVTt1wSnaw2mY0KTk24agRLxkwfyuWz1m
8AB5pckbWenxZCDN1s1g0WObZJ5SJq6WigSgt9Z+nVpwS1LjGhoX8ZJayDsdrb/McnTzcc52pe0J
nHp55rkYlQGCL8AuoNDB66ynNDfMPoep8DG9J4qP86c/Qp1E9bUf4dN1Y1uetvAU/58tPrFVlSqs
C5Chu73iWfrdrAf98De5M9FQxccDwsJPdO5pbDRVqoQA00EPwbBB0ylSytj0gt8GeK5FWrSlacXL
k07/UgyBGZ/KcGdqgmR2c6YAYUYroa7gH27DEDkp6qZbngrIbogCqc4cNGFfX42tkYCQBd2tQDmA
yJ0LMGU1W+ikBXQkjgsnB5bInBwKDb/Uv25nC6Nirg1x3ixLKdPzdjHUtNUNCsLZsUBB0idt0zwQ
hq4z1kOwpTfRbCgrjWfORkDNRHM7PRHlW1s7C49xuPUAgQqxOe7soq02l7OKSwLJAllFI1b8FMmn
Fp13oyJAq20FvbUp7rAqKrVGsgBTS9NOoj0OsQjKtG3BBJgeiY6p8KmORmlO0uWZpW12VXmn9YLN
tOkheKD+9/f5hKaAZAwb8ft18SPtUi8qUOm0ia8llSAMbTXM/WK1AMGhDJAK39EFRwRkA1zNrtWb
Hhp3kI1KgRHlToV6M2iZgbUmjholfpSVN2hKuptQt5+bDlVtMESgf16bZScZ7H2n3HWhjaK1YC6W
wMHHyYV2498P5Jy47ctu7pa56KQ3y3yIzWMe+zGouNpjDZpAEcByc+pX5rgAgPcCJDsJXrcy4D2a
pAXD5OSq5T5Ccff69twKNeuBLV+yOpsLOzUkOmFgKToWtJdWupNlQQTY9FMLGlBIx/G8yvvpIBWL
PBTwhKl6E2cK3tyF4Kbt+fptgnPVySx1PGBgvsBxXbtx7nZ3RRD5oPP2zPvuIHnFz+RL9yykAxUN
jTtv+pnE4DCEXXSwJXftgyo5eHhxfsg3qiehUbgCydf19dqMYL8nk+fDSApql0BnAvGXyC5tvjQk
KOg7bW6kXNRdtvmCbK5scdEyHMI2i0GfCYak+UY7aR7q63e2W/nJoYGKK+jSQPFnIP1/mgVvoYJ5
tbngGdomG2oVLhMn1b5MkxtTp39xxq4Hx51/jaZOYxpiIm2z25XagJeHwqGECpxftF5c4Kj7jOkK
6DegzyIB2+KQonfqzNP75yGl3nXf2N7L/+0CnmhtqmR16k3Mmtrqnlm+5GbmmJZg3n6hrC9D4W8r
XMRA563eyHjvcbNX+0Z/HD07CNFOPXxtT2FAj/3T5IjcYTv6/ja5TPIqSIWykhC7wVpFECZCfw1r
bqfhtjZReDO9QtnZWnB9JrcNAlWPxAi86HzIUjozGQ3a4cbyPkA9OLvJHuYjCJDerpvZzo1sCPka
INa1L1ryqnTKBl2HHQKNl/wYjvcU3WOq8mYO+w4wDd3RFRdIOQf4IkEg2XSWBb6Ph1fNuui5LMY5
w+MkTMfNsehiV8Yrb5zuBAPcdP+VFc5Z+pRkRrxYaXxgrJ4NZw6SY/VWVH5kuuw0Hern9EVa1O1F
93XR+Dif6fVikszl1LGtXUp2LG/QMvo3YWo1Ou7YqYtkNmYDNsY8Aloewb8TbOnNQLiywB0w0VBV
iSTBApbRCSVwuImavi5JnlBdRgMS4ChQQgfmf5nI1ebKQ1udi3YEksYddskT9YwAPGZ78zUoUdHp
b833JIhxqFlBc/MCIq694CKy1f179gGcj4xGYgHdig8YvdvQs78nJ3aA6ph5SO80R/JAGHks/et+
ubm/V2PmnKM0wD9S5ugCKKz0S4ocyMnzobmBfDi0pLQJz5J0egJM4QPdCIfrpoXD5ZxGU5OxNWvY
Bmtyj2Zqz74Hx9kueSzejFsSu9JOtx3FTwIi8KXNaAPpcNRIFuUlSKSfr3SdDU1qLSudGNFjboGR
x/4yNDWerKubviHgyJQf2fg5t6/oYfV1SaSNtCwkf3IQFR0eChi2ADnljtxBygeVKRh5nipZGshk
kvd6Lxk/bFqBm8IqlZfrc70VA+DYJvBv0ChD6/H5gMdkUNq4x4BBs6pk4Gkv7meQy103shXi1kY4
94XtMal0GIm17wkBbmNPkRN17EvTvV63tDl/q+FwXjuO9RT1HW7S1QiRvAGIDoClQAPvau3X65ZE
E8f5KNIhkwJvgaul/RFF4At5JkKJ6yV7vPAGUBmh5xHCdajenS+ODiBFIy3bvibefKODYji/kf4x
jsOX7hTvro9n+a1LWxbeB4E6QNbH2VLVugY1LDo6ivCDgACLANNWAeUEUXL7Q5OCOvq8bnB7Av8z
yPcgWLRDJyPI4nFp03xzBNzTBC87gFXXzWxvae23HS5Fh8qDqkz1YufIevdLk3rqDzB89sB0Rq2j
pN4fM8nhtACa+d+Z1NXzVatKQ2FqsfhgFpiFr+teQZ81XRCqto69tRUuUhiFWuZdDSsae89Rzq8E
xVzR7y9/X515JDHnMcplFGdGN20jZ0hF6dWmxy1pHZC3IHfiC4V92lAINipIfMgzayc3HV+ZrAMS
BTTXIZnwXJoIfGEzDqGxDQ3coOsFP9j5mKK2JEA/wKKt3CSgdS7SoIjAYt0pqCAE1/1uc/5Wtjgv
UC0qGQbD/MVg2pHwxK8JQt3mc/7S6v7vaDgPKKyp0NkICzVar9JjxZ7L6ImBmLHedYC5oYqQHpUo
GADMU9DAVIiSkmUEFxEDb4gqaPVV6yIzD4fcVCA7iXJ/rEB2MSf99KInEmBzLLVKEOmFBZ7Ax/qJ
EjO/B9dSVroLkvJWAZsJc4A4E+28zZCC5nT0ZcuQGuDzNKJGQ92EGr6of07BOD8cW9u/vqwiE8sB
tNoWWm5PdUJ1pIIpucu6AnJQ6V3BcoGnbu6N1Ui4cwyHS28lM8w0PW1PBoEocygpx3RcZC6N9GjZ
FBrGaXTS61JU79pMvwCp+28auaNtYJUygUc4c58g4WLcq374FWINxV4+aY+QiPLVJwTPvegGu7k5
V1a5A2hou8Toq2XI2sKlHbDsuYx3JaRZRa30m1vzt6VfpdbVGqZp01sRg6UYUj9Mh6qdiGpd4CV8
oCFaSQgrYYHquFNVgQq0tJ4LsHWiYXARxh6VCthfLFOvvBJIg4zP1119c0EsDVLuIKFAZ8syyNU0
FWlajEaN57wE5XnZcHNwtNFbKXxA69F1S5uNbrie4Z6NeIa2Zm4oGVVSCt1YHJnW5ITaqe9/0hDc
9HcSo24LyS5tT/KvU3hbGQ9ohBJY3xooHjqWvgUUUEw+9Sn0LJ6TEu8Qw6Md6Lvyad6XmaMfWv8G
jMpAFDk3zO0gtC0ALm7bBUTAgngQku/l76sJDk2pSKUQMDYchR8sRtPs+A0tAfej8UUDAen1UW5F
FDDxgLECTdc6ivTnxsoS9Q1rac9Qddkd51Oefo6a5RilGxenPvMakYjdpkFo5S2S7yZ+mzMoVUhR
KpRHAaUpT1PztbFQBh3vYgvUvmH0Zc4nLwIvwvVRLj/Kn0lIGqyFfhytSvwrN0G9hhQK+uMzHU08
2UHtT1MvSlw2jYD4EzArNGfqPNkc9BU7PCqh1sYgetSEYF2O5V0Tmf71sWwCyYAhsTEc9AcbPIyE
DWpmZlCTd/OE3kK4eZ5QuGfNnWaaPpqxgriOH3SiPE0plKfox3XrW9EF1E0W7sDQzcVz4Lm/mPZc
mLW93D1Auy2NN33547qBzVm0lgoD9jvaSDkDmarXo6whfSDhvFswr5UkBxEge9fNbN0IrZUZ7sCW
NWqBhgFZkkpAvqGijSwPuvRZ/wvOKXNth9vMSqkMPTjokS8jh02Av8sA6lTAziLCOm7uq9WAuNM5
sUKzq2bMW6nK4Lz5ALhIp8+tft8RryiTfWP9BXIEKR6OAWtRQuFhHdXQ2TKrER6j7DjN77K5V9hf
4JLBQgywO2hLDGh6nzubpKWoVEuogdppCllNUBDibBY9gW159NoId8iY2ZzqcQEjuWk9yGb3aBdP
131NZEE7H4amFXk55Yg+NUibFajNU8FSbF5mgdqAHK+OMiRAtecWMnlKooFhVzbWm1yCBOE0qc9S
95LGj1DljW+lW1TBZ9EdemsPrazyN7UYuTY1lvrNkM3ohn5tGXEqy4OI2/X5W1yXj95rO5wbREwe
xgKCdK5Sm8UuUafHfnxjs/1gzt9zEJVAfOjzusWtILS2yPtEkWllVmIzZVC3NJvc1bqnrPavGxFN
H+cWudqoEQsxrN7ezVnszKZTE0eLBTd2kZnFO1fpREmaQRsJzFS4cdJxcnLzsx32lYjGexMku540
LnLrk0KJCjiCa6CmH00fc4gFuw2rJwZB3CiroLWuIpP7CzAHnpsgqoPXIPCA8XByO43QqrQch7SX
j21B7vruy/WF2tpey4uWbeOfJdxxQTw0ymFE1yRMkPquXsoC1ewkcefkqYb28RrlsCPRCm8w3sfo
Xa3+gsQOWBLISaDFGtw7PH+e2XdKnqg4RGS8lg/lLkV/g/zNSAT7bMPrz8xwZyJeOCI9IzDTtmjd
a8f7Vq9/toVIWXxjO5+Z4Waz7ea6TxaSGNqktzqI8gi6XR9HYt+yEhIdKA9cX76Nk5Hg3g/8BCiF
LlEUKTRP67TBUZ+a9auuln7c/YxDsIoNz3ApdIJ92lD3vm5zc4wrm9xpLOnSYNStuoQsj83PLHt0
HA0ypGkrAEttrhnuCchrwfsOPpDz3V01LI+SxdAwlbvOioN+zo/1HAnuJCIz3Hi0kUVkkGFmbHe1
+ZA2AY3316ds+VIuyhPZgrQHAKfYzDySqQ3rqsjQ8uj2A7pQEt9mqFqhtTp3WtHj6uZoQP4AokYk
Z3jiOJ80W4ayQ7eYGuPB68y9NkK1XFQv2TZiWPg1qKKAoPfcSJNraG41LFSdwC8BbsYJVBNGJDj5
t/xMkYHeRSqOaeM5V6JoVKWok4BoT5VdGONlI9VBPK9Pnt1DRJSOKJwmpWCltkamgBvBwk0KMYm/
wqWDiYtxFYF0v7Vk12Z57RG7H4JEmwXD2zi7wEn72xIXkeaZmGgnxfBiWwf1kn4DEYxDVMQeTprD
dffbGpQKpBVaHvGucnERBpFlSO0MReBqNP1BBld4avoTswWn8ZaXqybuofB1E7c47tCvSWfTMkEJ
yM4KJ5l2OmbROpnEmdLg+oC25m5tiTv3YymfQV2FARVSAN5GxySfve332vN1MxvJLVmbWeZ1lV4o
kipHGC7MGPM9GexdWVaCAL49EoJrO7YSZIa4nURzSvAkiopWXvycwH1lv5HOH4y/cQAw9f5rhQtx
SaZodbxUibvqoeygzeyP4+76XG31oxEQlaKyA94mLD43WdXY55m80HrlaOWjP6qb5Gk6fpFcehr3
RsBOyYEc8Z57D3L+O6CXT48L1YioG2TL09cfwW2qJM/tblg+op3uRuNV6hJXbgRLJrLBLRkbB4YT
FzYsPdCj90EBS7YI0LcV+/AgbxNQuYMFli9djVTNwCWNMwnMF59VHt/0Wn7KtDSglLpGbTmWAimd
6yu4lUssjRJLdQ4MRHwmZqApa2gjjCvpK3DR3KU4Nuq8dBoWuWblg71jENWutiLG2iS3XH2l0qiS
ETHqnNwBEeeqQ/69rxTIMltBT3JBcBeNkFs5nQEZHZqY1amsSrfVx4+wkpoD7Zv3spe/ynZU+mFi
3+XAIwsmd+vpCh0CMtglFw4X/M95LEn7OK2rCbMLCFmgJckB3Nqu0hd+T9o9DhtUI1MPxEpPfa8F
wI/6VvQhS9EDjQWx4DLigPrFgJwDlHyQWfH1woGCxyGBfJpLOxsUA4ek+pZa7yYJrnvTtgf/9iYu
5EjoJx5phfHORBl3coV6ISg+ey8n0sdYhl/lUrmNDdGLyuXg8EqDrqIFugYqF54sJ5pzdaqk5Qga
TritaWPmzInLwp/XB7dVp4Qdkyjm0sIEPOD5aupg/RjBtIVgp5q3cma6EzU9CEDtaik95dnX1oL0
O0g7jGjaR0b3/br5zW2z1A9RuAZFnqadWzf7vmegeMKdqfzeZjl2ShKoUY9M4gONcALP3ZzSlTHu
rNUMOQlBtY1aGNjkK/M1m7OD3USBIf3NZQY/99+wuEk1QFuRmgzDmmKwD8nWiRQE6TjZd2N5n7ay
x+LWsWZhL4pohMvfV8d8gU8CMTzsxmm1B5WwmxoQ4gMNBQiob8dpcoFPf4jQPaim8j7s2ue8Mu9J
MrSO1NJdnXWOAtmEv1ji3+GCZ4kD9QxlQ7dsHzwY0DiwI8/UPdCuOdPndUubG3VliRv9QBhYFWOM
Xh+/6ZqT0z3F4xdAIuHSK9oLXHfz8FxZ40JwOYEeTFvGBWU0R57eQ5SnlUjksyIrXPCJh8yQDLp4
koEGEB80KQ6SYMESbZ4mq6Esf1+5jdYaXawsEX3u2nfNbm/izvT68BV9jb5uJn4SfxRojrm+WoKR
mdz1DhpsZohuyaXmrnqQzoYGQ7KrpFaQ42xlvhCtwy0I3PcQ/+HMENpUhg2hTzciEK9OzT04lXZ/
M5LfJtTz6UNjTzJGEuJK00fHlMRA88ev4TwLzGxu7tVIuFhZam1ptRNGok/RgTXVrdI/KYUFjI9Q
Bnj5Kf6Wj2wNJKHoNASojJs03W4bSYttJJ+gVx9HZzaeKFjPtVeiv49z0IX3BhTcdVBddH4j6tjd
elAGVve3dW4+Y6Tljc4wUBWFtFJ/NONjbLlDdYJcDe0+QRqEXQCFwF4FRHDwry/mZhBZGedmuSFD
3bGlIFAm4JlO3RmC3UnnRflLYTu6iMVnqxx7NlbuTIqiuIpzXGndeL4zer8C5t/od3PCkL49adIT
Vb1RJAO86UgLFnrZENoFb6dk00G2S9iswvhQsB5CZo1fWNKuwxCvz+bm+b7QMoODSkdplnOkfjLy
KVRRGjDiHpBExZc6fUdxkZn1d+SWf5wQgjkf2YwtExmMnvyb61RGuiHpJe4VGmkcltEfbW33rhqZ
iTOrxsv1sW0WnJF+ooMQXAwQ1OVcJSptq5ENmAPwUYdYa3XTNnXpGW00HkBra+46U/veJnXjjFZX
etoI0cEqnJ8huyqSN7ucZ6TCC00/kii8NfPBdCiZ1gFRSF3dGnx1pOAnyLy40R2qfY1G3b0+8svQ
fW6N26Bzr/ZpymCtncFPrqo+JQ/1+MfFzMUIWPcBCViqwstHrA4lNc7GiNgJWlfz4fswmuODRfqX
Mm1LQbFnYzRwFrzUmxoaVQz+/dLQpXhEGkxdW/rWgHSsS3xTRBFwecJqC4wCRMgyoA0WX2ZUunGg
6DXDNjc/aXiYKaR0DoyApiQ7leXb+PrHC7TgfqC5gooLKo7cgS63Mspw0QSR0cmXrL1hPc9/jpLS
1iZ4HFalDoZMKphg9S2NvtYQii+CPx2FSpCVAFmkY4td6PWoeauNSNipm1L7qHfQuqjJLRVWKDZi
MN6ul6la8EOLvO25p7Vp1EOVo8czQPJkFR9V/1hC6mjqXSAv48JvJGl58rs+tssYDJsobqNfQQN9
PA+gkCw1TsoQNtPcVZrnxGIQWDqUg4iJW2Rn+ftqFxG1SyMQgiJ/JG7bPU9FQOZ7pr/9/0azhKeV
lSodIHdoYTQGOH5iCw33yrMuA9vy5bqdja2KWUPMXRh/oRbCRdw6iSGB2S6joc9D/1jI97VIV3Ej
kp6Z4A7k2Khm215MjOQzIgeFeVEJQNLPWfSOd5mYYn/KELVAXxwAuDyArAVRpDQtzRtj9Rgx+0m2
OsGr06YFC1drVMpxOvHQOE1J4zAJ8aTWMbdN33RNgGHc8i1I0ZlQ1ESRAo8n56vexdXUjL+ez8hL
owVaWDpZeF+gnfv6qovscHcgdSwAdx1QvDZzL6LUiQiIbPGcqwvGszVfeDzG8y0qvyAD55KVrsVt
pDJRW2b2vVr+QwdVcG7+qhyf59WoCqAwCTYDMAsBl3M+Y6ZEKnnscZurbtATdfimRg7xaj/81uwm
P3dk5/VWPWqB4aPjdHbecnQ79MfIQ63AQTUEOO2P0I+AFIFe1e76HG/QHuHTsIiLatnywsIdtwz9
kcVU4DrWGZXTjF/kLnRisEqhjcVh5a1t/9TN9LHVuiBLH+W+2eP19Eunap6sMBAslwhftejyu7EX
UduDvAyOGtCE8NuddTRswLCJK6JJT+HcnVii7LTaCCZsy2kWcfptmYMMLXYlHhjg0dwUlCX0AgYC
P2PNXH2dSAju0Hy2iOqWlDbUSSdFB1laVxv7QsrRtarrPXHmkQzHCPqyvt3N1HJANFIWUPe0FpLl
tG9eQtSGH4yy1w3v+pptREMcwZBKB0wT5XX+WRHctXOrSQN1k3k/6W9yesNEoKhNEwgfpgwyDAAm
uS0e96rCZoJTvh+f8Zg3ZTfIp6+PYuv4RcvNbxvc9p4MEG2DUx35F3ufv+lYXaB1jX/U5FvXP9KI
OUaXC2xuD0tD6LXR6aPxzl5XbaeXKEy5BjtE0c8EQtnax/VhXd4j4bSQAv3XBHfwhops5Vh00HSG
/iDts5+N4aXF3Wz7avMXCezaFLdI9hTRWO9gyoYodaTsh+QbXvmuD2djb5wNh1ukrJuGRpFho04m
J6GOTl4nK3ds5aSJouRGuD8zxaVjCqlZqFQwNZTfFelIm5/V6A7R7vqALt3OQiBekj4FL0SILpyZ
RI4bqYMcJG7edMSQWqhxQR7BSpJ/shiQXRJXHg6+wkf6FHk1GdjP619w4YT4APwAGlXBf47jYPn7
Kmkqp1GtaIsPUOo+cvAf48lmGj5DqRFJ6F344i9LeMkEMgo3cZ6Fcanxp0AJMdfWw7eC9r1rg53c
b1G4HA2A5YEQdZhBJkF8uvAZziznMymepkJNgdkakEOwvifE0zPqxEXoRH9MoMnZ4lazYAydNRIm
M2lAW1dgQav93yzXf5N4ceFheGBLYcdNrDuQaTvDcGIiROOF65+Pgr+KWp1sz2GLGYtA6MIkoNdU
p5Sj+7buBTFjmY+zTGSxBMgGkhBFXU58zvnUKaOdjtFkQIiTbsTjHY4r+3XWJrdJsoecVc7U1AKk
iMgqFxRlM4mNUG/gEelxgPpCZd6gR8WZFHdcSI6qIG7z4PqybTrhaqDL31e7TI4HIuNZFCz4vepV
pQLO2O45K2pPNiR0p4jyqM0VXJnjfD7pwGdt2TBHjQlCnwezf6ybydVEB/OmHRVLh54bdO/p3LCA
IyuUaUJib9rlKQ6Ja/S5L1UgRClELTabM7gyxQ0JLCt2b/Qt4lQDPoEPc9wn2Yg3lsJlpqj2u20L
t2LgbpAo81fxTrWGKi+wAQyts5yp/CAxPaLCFHuose2ZLmxeWnL6i32wXMP/1+AvTc6VexhE6ope
RtxAi9FBrvSjmTSnJpIPRffexvU9OkkcvCnd1LmMbUIP151z8whYHgrB6YjSEB+Y65GWIUW9GYoo
lZfWkKCdP0MjFMThTV9ZWeEWsISIQtemsCLHiSd1/UGO06CD6C41SsEG3zxVwecBABCaAchFXcMC
0zqLctiSWl/tKXQ1AaeknhpB70B3rAiCH5qji/guNucRnHd4yMZBfnGWq51Z53QYEFcmSMCYQ+Uo
WuqZUiuoSW7Gr992eCz9FEtDmEs9c8vMdqn2DXK0QwHVYlCwoCPZYN8NW/evu8iyOBcOujLJXUpH
Sy0MSYNJigWzYw/ndZ+7Tf0tVQpHNgXrJ7LGV3atCp3XFiZSHxw1fI6kJ9O+jfVnlMEi0XVbNJnc
ZXgwC1MvZNgy+9qfJQ+1qXZGMvJa9OhbUrwM993rcymyuBQAVps9g8wJIH+wqADH10LnIrUjf0AN
O8LOxmPkC03GezTo/LhudvnZa0vInbVKoSS9VcJsBKxKXlMvBrPxdROXXGbLeY5UEszFOpAcPJBC
LQDmJsmE7ES6iftXVr+3zUmDUJS6h4IIK/a5HswzdcL00ZKhIYU2QuNEuoMG4dEo+dPrFfcx3Dwz
6Lf0E8WAe/Mp7ya/yk6o6AmMbM7qasTcrFIN6Lihxoiz7Kix0a+n1rs+qZtxEx3yy9MVeEr5LjqC
paJtPyOWYQqV/kejhwvFmVWL3ls3w9fK0PIha7/UtbBKaxgaqtYpe4jraK+KKYhdl0agwIQWDHR0
QlFD5nNLRhWVAgCMQIIihgTpprLTAzAL//GynJvhIohEkkjLNKw9uBJ7vCrK0G5JWhEV3OXSnFvh
YocEYoO2bzEYa1a9PH1l0Peqw8/B+PanLrDYQZEejaLIEvi2FWusjJSayH301txBCnnPbAIprqHd
DaYqqoRchicYW9qY4WwKPJsL9aqVzRVeotCuDDeIp2ctdS3ixYseaurj7oFdKwgbl3vo3CK3WHms
mVlEZZxn5nxHGua0dvR4fQY33W5BX/xvSc3mfLsnIzo4JwxK0uhnUQz6W6aTcBdm0JC6bukyd8SD
Nhpv0GCBxld0I57vIlpJ86hMOkBPWQkNrX3fand6ozr1V5RZr5u6ZFlA1zf0DBZ4KZoqL3oeu6ZU
Mys3kTZOrvIeyM+joz6WbnUCdi5zam94j9zuUxH18v0q2Z8fJed2uQVTcDWzJtNgLnG+WEd6Mz80
/nzfB48KZNKJ0znFrsP/TSLHdr4Y/uj2b81O8i3P8CFJuk9fFdd0ZM92y5vSa/3hTftxfWbU5Quu
fSG3M62yZJAqW77wPt7FX6o34seu5dk+vuBU+QOK2fPRctQn0J7FO80REr5dpjDnU7T4/CqYzjKo
pbsRHwB1RsbeFPOLkh70/GHScFIInHsj3T03xh1CiaxGpTTDmEo9Rb/VDD+CXJgMyC8LwuqZhf5c
CULSppuvXI/bUNPQp0WSwPWWtzatA7KBQBi9dPpwT0Qn4NZcaqYi480N+xdir+dziZaBsC8lgi1V
OqOkOeivc6Ye9HlR73XsJMK8X4JRsa3W9jj3LhIIoadg33CL7KUFeEG+y6tvuP25dnkrTUAiBVbn
NiKW+K24i1og+jxwcwBZOBc4xmqU4oyG8JjxHsqKUmI7NPIVSPNlQFHKL5YIp7IVE/UFn4LKI15/
+ed5OwFz1gTVALfNgoF9I+XrGAr24SWIClO5ssGXq2pDrdSWSTi5GHuei9nruo8+S77p0H5lk/Kg
VPqpMqgnWwN6xSI/m9/QviEIyZcQGe4rOAdKaRLjMzDSYajcyvisw+IxH8tAQf9gor7OQ4SrzI0k
JTvWd3hKoX9atubscw6VlYqR2wVmwURXTQ1KtFl/m5UbI30go4Asc8uL1hPOBb6y6KuaNBiqjGon
qyChQf6HsytbkhQHkl+EGYcA8QrknXXf/SLrrpriPgTi/Pp12nanM5VsYj0z3fMyZhnoCoUiwt19
o/ky6jWC7aTe2u1/cT6nFiVPV5hGbNcjLCbDc8w3feYFReaixuiL9qW2gxVEjCv17zOt5xtLcnk9
uE7IOFnt7ZcCVI5kKeZamkjJwdFMM+u6hIE6H0M3AAmPAhb0Oo8AHSlWhsFecyV3x9x8vH51zTm7
0+mU3IBSs7KktgM3YECoqH8iCWR1hO2V4T9xvIv+PiszzSNyJDa68KA1I+2XUQDumqrYmkH23YkW
yRg3h6jMX3NE/j4Bf8xIm0TnrNXs6QSIMd6yerghgqxUnS+8LuYC8tPRSLvCjESg1gbMqPVj3k2X
krHOS89Gw+31Vfp/XMqfAUnbw+BsiAMFlqqw9PpUrMzozRp93d5AyQraCtMT3vTG0DfMpW7G2ftp
gvFSsMlqYBWW3Bnta60YSVB7XWp2/2QJ6TcTM8UuL22IWjUZax+VktRvUM7lfls1xZ6YZbeq4mxJ
jWkuCiCaDkypRsC5oU6b+STKMVKriewqrL2sJX4YP5cgd8ArgZCVHS2UCn7XAuSQ7tTWdGBPbLHe
bKOkxqjtqvFBMwmbMDbGLxxwkcr5yIzBxzAPwkw2XLc+bOiNqujxbPvuqLbfCs3W2P67VP10tNAD
PHpj9Momjtgjr2KoU0Bx3VkCii7Nj3S6lLBM0PSNb1bUf/p811XrUjkUSOKqS2+BJUvSAXMgnReH
GSxRJ/AKe5WXz4X6HvBwVYAX5/rmn3WNJ6sunbIACSwCYWLk4dO1qMAd4gFEDGbm0s3MyFOaNy16
vW5xNsI9XXzpuCF6UezRwnEz7U1s7pRmBTS+Elseq6Ba8eAMyC817oLRaXWu7TjJFTtQ3W2EjTk1
yge7wW4yD2n9lo7aqgYpYl4Jt5lShg8DdStnD0G+BfuzARoodU0Uh4Evk7HT3BiYXYuo9kztiAvP
66zGhVLRGN/imJfVDxrUwLw/ar1ndc+ds7dUgF2XlGT1+Z315yukqSfJ0JSdjq+w7+6sD4B3NpUf
79DYrLrEE4je3M5Xd4X3Wbqh+41yobpOfGWdrhx//Lg+I7N348mESAui8bGt4HFqr1dAuq93P5DE
gN5dPviNyncmqf2+MZd6JGffkuTEquTk0iBwwlqD1cq33Xwdhu4/P5zbyGVfIZ6RaP7HBEA7xAWs
EyiunbLtlx7cSxtBcn2RniVFCqUSL6lcAI+9LvSLckm1x5ii0Mvt/u9COxKiskACPE5NWAETWbZq
tjoE76zdL+jU/zJd42vwglX5xhSX+tEu37cr4aIh4sN4/NS8aF3s0CnhJ/7yIVzYf3I+qqmFQdvp
s4JeA3t+VVrmmiWh5hVB1b8oLdUeNZAZdJ7dhWJfNxGAvHEWNf8QLSaQJmWD8wtsMPGhrTXnRhUZ
FW6QO2R4GHsmPoo24UetrRngabZZP6JFu1kPYQxAid4ljl84eNmKqFcgF1mWTuOGIWfBCmLafB/E
ptiCtNQ4FFA+d1WuaA+92lhPyD5ESNbaNtmysKRvWd2xfVIFQ+CiubbxcaSQ8Ta68Ta3nXQTK72z
qfO6WHFFASyYNvkxA1DPR3IZLWZZJV7SYuj2zHJCr9d5gQy6Q/OblBLnrgAM9yfU7ehN1oxlA7Vu
qse+WrS2tWYmyfdG2Cdrk9mqn6Pn1IXoD0GKtzY+IpE09wW2duZDHL5EHXrM/VFk4bMSt5YLYCu9
F2k7gGiIVE3tWuOobUVJTSD3xGB9qpjAQ8iDXCBD2KiB1zmlarjcCfstug7ZDqI3NphrY+j3NI5T
vdKxHZ5Bvcfvad+Hd7UKOjD062o7juTnKu1a9TviOhqfi0r9aIXu7No8xC8yWmXrcrA5xLkHTewq
FKP2QULUB5V1geGjOkVfWrUVNyEfrNLnXM2/2AjpehZaDZtAV8ZWo1mJ5sYgrci+QROd5eqhcPI1
UlmkcSvGzAzFpqTpXZSD9MGlsQ5evL4OHgjTIalelCm7rR1Lv8dDPTRci9Psh10FrAbLZAC+ltqu
FDTecdvZqiQn9ypLxD7MDOXGsUQqvFIF33tlseHbqi3iFWOci811B/k7fX7tDEsvTTIiU5ioOCz6
TfSIWPBH7N8ne+Z/gkBio98Vu8h/6w72bliHLkRkF6xPHuKadSncycK6cNrJU9LNrwZJtW34BD6T
8SF39Y9xRVfxA0Cf9tG+Y7f25DeXUP6zgYkDDDGUl1GElctPQ4pjTYIEoxcFccXAbywy0hVrup9Z
TD+TqjnaORbNLIbd9aHPx+QTJTSOHEhB5Ls64oadlT1Y4lOtXjMDzI4FdX4mISfrymhxM1gKgk4F
aVk15ZGraEgkFUW+kGiY7uKLBTj5CumutkVVUBV1Lw81qVum9Bui7MZsAwF1//p4Z53yiSHpJm7R
uqqguFZ7DW+Q7m2S1i1jdjRV5aOJqNsu8sfNRoBoDYaiPdhH0QUqPXqUNHHMnoCmUnQHAzfOQP3K
ftLgm0WAp43f9jfxEnv+3ChBTTDx5SDcxRMZ033y5CBi0Jt0osZUq1+5jXvefLMq06XNm7nUSTM/
PmTiLN2gYMuUH+JBCCHvusKMWupz0ANpfzABllYan6JZzSbriPuRtiQ0PRdYgMVcA8TfQJeEXKxo
nSgoW5HXcEY5GlzjQyiiVYnn+fXdMmsG8FcIUvxGAkl+IWiGjLcMgXQxbqvEcS3lRhff121MDxx5
65snNqQHEN6+UHrUYSOwS77WKtHueBKw1XUrcwfs1Mo00pMdwYbBaLgGK20H8GfC3Q5wk073qz5Y
eGTNbwgDSRmUzFH6k5FnkZWXsaLAlNlVq7FDmI07hPLR43WxA2GY5ebIs4UV9UlpLLnyuRUDhg+t
1hOJnCYDg/A6DtCHLUAKi0YIwEAj1XKNoF3Iosz5a5zof4couatRc5KGd3hIJsoRh80Hles7kAsv
sZL+0BgOeUrcUixV6OZnllhTwQxYRez/80U0E7wWAHGtvbLaMsNNtE0L0mbdG3XPGnuXa9CxXmJj
n5tQ9M9AbBSUJajVSQ6TNIMC/AiG6hiPJvZLNkDzfOESmrWBhjULQEL8Kyu/9BkfnaLEuFIrOHB9
o7fltiz/uX4CZm866Hr+a0U6aLGgVSo6WImAOdWGENdY8sghqlUT6kGErfWyqoL0Wud3lfnsVLny
H+6e0w+YpuH0DJYAnhYZogyRDO9Wj/TbGH0qRrlVIXBaiaUH8OyRPxmvtEnNTGu7lmG8ebgR7WvU
v4notW0WjsJM6wwSl8DVAw3toPxkS5uSZWGmFQ1il7FJvkaVfoF5ZWXaiWvUwbElny2H8Da4mNzG
iPZEz1yaJZELBdvOdawwdsv+q6TaTQQZayKW4oq5h/fJx1HpaZjblogChinvRpdHh5FuGshWmbUX
qxA/WeItmd/HQI4CtmBToCHPF1gH7p8F01RAn8Itc82vlGJH8nwhWTzrfSb06P+akTZyT7QOClUw
E7dvorxrxtgfyJqmFHRG4GdA1niJQH1pYNLOHYTGeNjCopqNnqBB6lI0HRei5wuR+JIhac8GoVUS
rZ5m0H5JzNseCiUl6Eeve4LZ+UNz5dTOj95fmdSZ2EkZTYLd0N7F4yd56+LbYIj9mv0EShEXlFvj
KXbd5OxZBLs/1QCTRr5ZCsjSsmksphfwPeaacgqpdsh43QyNtr5uZ3b+0A1rguIPukkyXViCwG8E
qS/uXnRNj2QXIucH5sTVdSuz4eWJFWmVMjoRaI2YQG6WxxzYo3UglA9b0NHV9eahCMAqeN3iJWsW
6jCn97pkshdO0llFixea8ikal9vHEMUzyrinaCg3GS5iaqvy1Xilhz8C3oPc315o7pxbw9NPkG7C
3gjTNA7xCTbPfDU01wl5HEh/XzUP1wd7Mb3oYQLMBLch+LkgiTst8uk9MbYM7InA7Q2gBXNZovpo
zdnTqDj2ivjKo+avI7bfBrFppu5fYHqk3Qmsjt0HdGIMUSp44Vr1O6M5QmXVt8fBr7gDFq0MOuPd
BsohS7DB6cfP4t/JOECKhALDg+ZjyTiEJgEkGsFx0beOX3XqVlGdta1CL8c010pjvIxRB+4LiObo
z20ZLJSdJ195YR3tidMXgI5fBnLkgAeM0DgE9Dr41YVorKmXuhMvtg3Gh1YFIPRsvI/gAc5XM22D
nhstA0sgW5Fwx7VDn6+a/P36nrmMDSUzUgIFMrUKqqGYRvW11FfBi/FL/Rh8kJKRwB02141deBnJ
lnTP9XmoCTOArdbe4QHhRvzOoUsnfvoReWXw8MLrB61v6MiVTkFdjdFY1SBgzc1+DbRN6SKfrXm2
0IYNvEHi5maX+GmRoCk+Fv0txByQCcXVuK+z5qEV47D0RdMUSl+E9AD0XtHJaFoXshBj3OEF3ABp
OfBkBdo1VGk1lzXtweao5+jV1nbKW2CGNoPJbkI7eAj53zYvTRNvggoS+AD8V4asGhHrCGQ+wBqh
f4Mv1M3oLVOV+8bpwEjaL9xZlwHzb2sI6iY+Hzw5pGU22hrk1ROXT6nhtQElwaPDDPSj8YJ/tJEV
r8EmcCeC0b7VDfUmportx2OycEB/r7M069NTCw9wDf4JSgzn54eZNOxbFoLIpLQ6PCTbzFCRlcrI
s+LEuo9UcIV2vT7JwwOUGnDIojhB8g5t4+POtuPquTeSZnSFYpOftEXSNVGMETcIyZK9yoc8RO8O
fsmthVU/F06k+SUrkTatczGsgtHKXnRLAOEqCu1ZFUT55nnNN06s6K8mY3ybiiHz45CMxzAiGZhG
GUPbBdLs9w3y/H/9vkWpFyXraSZAt4KU0vlsqJGttoMW4ejpow84BZq6frBxSSzu8oCfW5EiTObk
mVmmsBIZhzB+atCRkAzedSdy6RdhA/cc1H8o2H9kCFZZZQUbHdjg6NwYISALeh+wzoegMrtu6PI6
PTc0vRFOrtPEyQVDcz8uGB26YcpnwG8cYzVWLl/q7bkILKeUAyhwDFvXkMiVAfcKa1IUXeCyQDVn
5ndt5Av7qS1ucVSSwrezhXfAxeMG53OKYkHvAh4MtAhLA+vRHqe3eYpecQi26vZ9bn4KULYmWuU2
1Fj3S7I1sx4BJD/GhPCfGoUliyiukK6x8XwGKsGhDwBI5M1bbj+H7c/GeYhARIf7pl5qEbjcjRgn
dgqeVFPXiEws0KX6YNopGMtQJ9v2GkOEktxZFVmYzvnRUcdB6ghkzxeZ2hiKAFU38V8VrIOEza96
AFH/YXRcpDUpWen2voVMdLkUs1/uGgzPQRoTiD3QpMrPEUqEzSyAJTxLvIzNU1+iPHcUipsoL2q1
1ZaIUy47gLBt0ACrImNLoF0oM003RVNmEOUA2ZV4yVq/Nzw18Vm0Eolrx+9GCpzNVrNuabm5fg7n
Qq1Tu9I5jPUwVzqKcdJabCK733bDkjrV5VHH0AABwGQCxXPBVliJTuhpjhWEEnxZ73i3HXg2yRCh
QX/hETm3KU9NSfFWUgRIAYDzwqOBALze2lIzddUsXV+ftKURSf4+iCHfWoUwwzSkFPv7Pnl3ssJj
w1e42DEx508gTYBcnwOHglrUuT+ZWCzrvBO4aSE55zw6seM65kPFnhpAHKwlAkt9bj9Y8CR4pYLd
y5KdicYVpIaMKcCDLIzQXKd80kes3ErhDzV7hTC7Qm6a4OdQeBndGqCAKG9DwEe0eEPbg0q+KoW7
WfmUjtvc8qM8e/z7qT/9Pmm/Wrw2EjNA4IFO+Fh122Fd2Q9G/UtECyHOZfETJxLuFDLnqJ/AxUlP
BKOitRaamIkKN1QebdIBbM8uDwEoSR64NfihhmyvyFdpAc+e/ihRt2deyj9NY5/0rzntXav3VOth
OZk/7S85+jr9NGmbNzrACP00CTw7DGqGyV+hcICyleE8x9naQv0q2RaKnwaZn/8HkjRknmEe8gtI
esuPM87BwIQye4p2RBVdE5C4RwOAunCQ59zvqZEpTjkND+rSyaHPittF+xDCNcXGztZG+NyZ24zd
6UtJ/MuwB2t9MibpCuV8MIMI7AGeZQKfZLnEuO0h+uksPTvnHAfIfZCatRBdoRZzPiyk7bHlCnhb
I2kh2LqrxscQzxai/UyX0GQzfgPX5W9ZIohlXBR8oCuMthUCU1H8ZAUV1HDRvV3cBZqbGID6LoRz
M+t1Zk1ary7Wg1SZ+AaTeDfyAhLdIYgeiGvpbkZ+GBD9hWLzdU8w4+vPTEprFkPHOTdbmNQrY6WK
xu+KG3VpY8ws2JkRyd2MXRyzamKFDLrM5ekecTCm1aXoE1zqNtZnVwznCTUp8I6hgfp8c2R5TFIy
THOYPkX9rotuRW6gjcY3gxXJn6OYeCEAm/lXZB3ZuLWNyu8ICmnqBCABZb0I1hUDZKdZQagRXcRo
LmrXiCgS4hbhXef8/SWIytCfz5WmBv6xyfUIv1+hDcNBu5pWbWz+q1Poyv66vtSX5QzI5Zzamrbf
iTuoKCT/xilKYfxXYfq18haBm80RbhLu1GFVRevSODraSi/uhbXPhtzj+qNjvqdZuCmXrqBLGMrZ
16A0dv41tZqyTlXxNQ6mGdTFwY0JoHyiunW7s/LAZd17U/Ub07zPM7/r/wP9ISbjX25PueCoICdQ
ozo3TcZ97zzrIxqoin0fLlyAs+frjxkZbKOMTHHqCGby+j2qOj8otznPFw7xnN84zd5IfqOECAG0
j5G9MeiuHf6x2mfdAK3jnge/CrqO1M3CRpocrHRzQk8Nj0Fw/FGE9lLk1jpj2HeaibdSFXlowk2j
F7tYpWzfkxFIsDcDKRWBEGdhmL/X5MIuRGCRcESVGGXi8y1jZ8pQscICVN6tX5uf2cr4ZfjhV4HW
OTfaVYkbfKH0+SZu6GFYsD2zjlD8gU4NukGgKPw7zjk5O0klOLNByzoxqlHqZ2LT9qvr0zqziuiZ
1oD4UG0o2avS8Swzu+x5pOD65BEqUQAHbdDSBko614x8+KJ4id525r4+Nfg773oyJkvPK63sGbYN
id00BgQq2o3NMTYW8uBzc3cysN+P0xM7rQr5V5I5eE8oAboSkUzqAdr5Dwt0akSX9kbZmHkOz+2F
kB9zmGc4b121UCaZuccg2AvK4YkOFjtBulsSSxkzI8H+A1fgsS4az+BAKXTRqpgUE9t4Yd5mrrIz
c9LdECl4Qigq9lyqfyVoUIt0zU2VFad7irlc0mFcsiZtv8psUJbNYU23/Cr+CTEXl1TbPvFN/SFp
vq/v9ZlrGpmriQ0JzCy4qOXUp22mDkeXWOIdQHi5adfpc7EZ9tWuXtGd4ykvkUfugiPk0G6VHyDA
XZWb+OjD4bj1KvCvf8vl9jz/FGmaVZVZeWMrUKitOR4be0FatPEs3POXZw1GwBOAhCBauy7wQeaY
oRLUY7w66CJJ43OAgTP70VZ21wdz6URgZ2LZgZgc6uhy+BOPQaGWEexo2ndir5DGGvmbnsduaz1k
dueF5sIFd9miPqVtTyxK04d3dawxBovG3Y/IM97r1RMwcZtm9fzpuON79PiZ1avIQ3tWhMYhl/jR
sXTTffEUrMeVsUJqb7NUYLk8p+efJG3lVO0KbcimyWYrEJy0zr4WH47p50so6JnS1KklNBJJXsdR
yy6ftvGIDiMkeRmL1rZgwQ1YhuJ15GQmIqeq+CKhFTyGGg03VuMkz9fX/JJz4GwJoGZx/hXqoAVd
Z+ErOq/CqwGwemclfqWqez/4JTgHIhybg7K1Fw7O7DQT6MbQCYkBrrFzs6xyKiNTkX0W/KaGCkiq
P1D7ozd9Xi14wtldfWJpOl0nN0hmxmqVT3nupAP1IqBbIFpRoT5RkG3YvbXkgYgFaNvseT2xKLl6
Shj0cA1YNOxN0a1G3UY54o6V/6EShR30p+ohUzGTPsz7YapHqLYXWYAVAT8E0kfkAqrmm5FHNXru
nVtI1VzfM/Nr96fYIm1cFqhxYOXT+DQfJOpupdxbzip3Vmq3kHueda9/BigXwbWgggBzAUsKWaF9
thvvteH9+mDmj+GJDeny1xSlBBgshM7KpNBdrDIks8VYrxwWQTTjpY1dZdi1S4rJMyOzwMaCBD4S
XMhvSXskDtF9SZMIsX18tLX71HzP/j7iQPbwxITkXCO0LcbdgBxVkt8L/b5qX3gBvMWd3iy48ZmU
5bklyWf2HF03KBHiIfqe/CRelbup274CP7IOjsatyzuPuOHPPWKeu3pvxO73t/ojXch//G5hPQ/w
p2QpCoC4J0HYJhfGB7C30L5BEVjTQGDhkg3dqz956iavxSY95KE37vvvvl7rC8HjzGk4syv5F94g
SWm3sEvZfao+xdyj1CNw6PGw/futemZK2jTghaZ2aWGeafotlHfrn7ADjGVw6+ZG469afBOwJbzW
jC87MyltolQhJKcxRod0Uqe9j+qmco75Uq1n+pVraydtoHZI6nGgGJijfQ3tT0PxmfPIw8c02jJ9
wafMjoiCnRT81lMOVXqAqk1Xh12HTCNBoqBFVQ5tkEF6NJY6QGdP+Ikdcn7vJF2rG4mAnWC8002f
lc/tUqwy/YQ8bdjw8CBTntyUA7Zc0LDQGaQs0EMHRtdvYynTPG+AqtBmVtEAJT8rDYrsgD1CUjPQ
DNDB6E/jIrfjrAmwjE+VKTR2yU1WAP6ZHQY9eamvony0IA11/dTMrfdEY/5/BiT/HgpN78c8Ayt3
9qCimK4nd3b6GC6Fc3PLfWpG2lZVzFvcVBhHWO/G/NXmbswWzv+cpzk1Ie2oMKgDQP8wElq8KtEH
mJ2pggTckLjpEjvr7KqAmYdStGfpmtyySxPSabWK+poZoZO/9OpsqaV1yYI0mATBSlFMVWWBKwF5
oNJciMJmF+RkCNP/P4n7KlEih+egDUAJXyLybAy9F3cLKzJrA0pCk6IZkn5yaTBgY86THiX4or9T
FJ8WRyP7vr59Z8LXSWb7XxPT9j4ZRloFdUJKmCiHW0HdxvEJ+rnKG65sm5L7wJsunJc5X6xTdByi
dgH9EPkeRXeDhrI8so7hsOZW7esFnlyDr1hH+Ge+yJ45u6lPzEnjE6YTQl0e5mh17LRtZL/ahj9U
W7A7Xp/I+bX6My7p8uxayttohKGm/2HFGw46e7Kw5WbHgiLWpEs2VYqla4xyJ4PIDBLyRvnclS9R
uCMBWvGe4ngh4lowZEsROG+6Jss4HL86bNvsGVFrWnot+rKsv0V6oXVH/zMiGTEX6BSNhWh486zw
TUlB+VlFK2ep8XzWQzvQTID+OlRr5B2nQskihqYytjhIfCGVBQiU2kAmciFCnPU4J2aknaaJONbC
AGZ09UFR3vkSjmXuJTGJzWKJKTpXENifH9UituKcTY0CfMyA/A4PNE58I9K3wLMf1O62z3P0kug5
ByVPvYAUnSmJIEtgorvdnmJgiE6dG49zI7KpGOGKbrVDtkHK11cVF4Vb0KK4IIyL3X7B5O/6gxx+
nJqcPMmJa4KnaMA2BJP6Jt9Fj8/5DgQW2pvjcb/8RvZgE95qD9oPw1OA+HCVr+vneW7XgNXNcExo
oOGPNNvCyBxjzHHYenpXAFNpxttOQc/X7rqZObeBPowpfkBmFmjg80GGojXGmuIEFNpGZ/+0w90A
rPN1GzMtVhOI7F8jpnSegR5roPANI03poYXGB/if2R/E3jimB57BMX+MQSiQLhzuuQNxalVK/QSD
gaLtZLXODxFwViV5uz6u2SWycRBwtoEqkfMTlQ7c8FjiQAgQfDQeAQJnAxIUnXvcTizhmVAmyPzr
NufuSwOdkxo656FbKEcuvTGCeBD4fI8Jkg8ulAtj0HyVCvfsSNCN2ekg7K/L6EYRDLm9IdM21z9g
dsP8GTSR1hIF5Dqh06B58TOzd5x+NM36uol5T3NiQ1o5DgAbL0fY0KwduExcIPPQfHKfivsRKeKa
+YUCNq7Vdatzlw6A8JDNw50wlcjPT0KaKtRoUhglCKVSY8Vx6JiTukr6qucLgdXszpkqhMjwI8uv
TpN84lrUzGhax2lQMqsiH8QKIMAU3A1THXHiIiPM7IqdGJs+5sTYWOQp6zmkYdTyfiC+6F4SurBi
s3PngJtxonxG6ULyIgrg4GmedlgwnkMRW3Ft+hMPa/TgQd0sNBf8yewZ+GNNZn7hFhfogcGAhggk
6/RjrN4DZ3zIcvWg5hSxAlACZKnJ8PIGwvU9UeVCOwq9a6YpjbGIAa5HVFJ4+bDuyR0Qzi3oVcDx
47VgSWhu4Msa+k2ryoXcqq+ZSy+Ki2Wc7EO2gk7lXU13JPtMySFbJVq0xen7Lvok/CEMFu6cyybR
MxsXOfvBNplpVbBRO+QBoC43a4jXq5+xCQ2rWN8aUf5DBMNH3Ciu3mi7MllSnr4Iz6UvkI4+iKWE
lVJ8wdRk6aC1oa5vy1AcLNH7JqLzIVrUf59u0rN7HiY1C0QNmNoZwANPJ6SARgpPKdH4v1EAYH9v
xokoRR068RiabfnAVcXM1rpZgleGmXYQHLWAJFu7LFpj3aRE3ccO7ZYe3Rc3GL5siriQzJkaW2Xg
h9W3RV8YJAdJnblRRrouo7+OGicTFkBYAGvMdH+2VpYMNq58QGWDHdepp7f1wpV14ewmE6AEsJAt
muJfKZJRm4E7I0rQXpllW50HrtIfq0iHLsPf0x3gWtSgFIu2NDx+L+ariNMEusVgSY0hOQcBqsLZ
m8VDsHRVzI0I6RywHCBuQjeCdFUAc0tq9GJgXTL1oKmfKufbulchdmcqC7fS7JFEtI0ACv3NU5/F
uffWgRQnoZ1M3bC3rHvpzdFVw62WJl5W3CnFi9UcGnOftS+htfDcmzuKp5al+LfN9SoKq7TAK+zG
5jdavtM1xTONWzt80caFG/EyRsQumegb8LwwAH6UxZhjEgbZoBagA0cDASn0x6F9dtpyFQTFuoyF
K4zuRlWTI1XovtbYx/XLf26s4BNxdGgmojf59yqc3JEgzjMb3ueFh7rx62CGrl4YayemXlip79is
BxGQhWMxP2KK06db6FSBWO75yir9YIQswIj7xHzudXWvDJrfawKlPCs4WlrnDomzV0vDM9lXRv4D
uBZuD3ONbg2UKW35QjFYqNmtwGkp6iMtXVHvaAdwL0DsSCRRZ0WdjcPWqQGpAOheAMuytORTqCg7
XrSAT13geBXr8uu7ciJWNyocQxfvtAyEZSZgqMp3CN9gKdt02BF203fe36801FgMAJDQco1o73zW
IRIPlsnpggHgLz4mosog5ybKG+Q2nsYmurVjBspnRyz0x8y5DAfIAWgmo//yQkhCM6o8jcDz5BGO
LEAD+TBruIv6zlW1YKECcBGMITqYSFjQemBCZVYmQ2ElqVS7AJS2NT+dutkAvuiLonYdUe1sFMGv
z+dlsD6ZQ0EKsnwwinr3+YRCbrRpkgmdgNDnqQeFHdUzr1CTlUY5EO/3raN6bcPWgbakTDMzp2eW
paVUCivmnQLLNbvvWOyJvEK0HqwBEVk6q/rlVoUpXF4E7AGTEO35IJUBTGVOBv8gRmNPotjFzX8M
lcA3ymqVZASIhHBd0MfRCg9jZ21qdYksbHawU2v3BNSY4NrnX5CPoJoLcwx2VH4I86ZWgEkSjxC4
+Pvzgc5xCxk+NONAKk0aaUMzVuNMIszVmn1F2xVcNdrutE8lF1sl63d4TGwWttDsjkXrIt60gAWq
cmaJlLadUwU2k2hnFtvI3GvBpkq3RIUWyjYc/cx+M5Vj7qz1+EXBs1d0W9O+a5ZSXDO3AEiBQWoP
hzzBfaUQuzGcPlQGfEcM6bRkQ4xn27yhFfOS8OCk5vr6sGdX9I81OSvS9gOPYg7/nxetJ9Q3Xod+
3wPvs+Ty5qZXpwjwfhNnIaV1vnUYkHRd04ygQFFB66dEXuw0j7lWHkIjeeyd6uH6uOZCFjwFQXiB
fB3Q77Jfr9VejSBQX6AXcIC0aumW9RokRi4pb/LMg4Ymix5Z/hrRyEMLx3XjZOagntqeDvLJRZ60
naZW0G4DEjjwRhYftXCJtXDmIYbqAYDlFmoIBC2v5ybauixDyigImNGJTuPGM9UBUWC0uz6SGfIL
EBPgcp64iyB/KFcnzYaYLWim4N4qp9hEQUhAxJ8B80kDx2/NPt0ADAYWOQvG0cxWD2hVDYMBgWFg
vii4bHZtkQ0LnnBmL01MJviLtnR4e8kNoZuaZIONx1KR1I3l4RHEjjRMwMTp6Clie7sykoOpsHiJ
S2U6e1KwgIoDQjQQeamWKtcErCixmgLpBShvrfTqtrO4r48WGhNLL6U/sxr0/UsLMOP0z0xKCx01
udO1PUzatPd5+eJUqqf22YooyT3AEQA9QP4WkU3vprq6SR3H65i+UNa5RInhejWnP9okeYvW8vPd
lg0I0uIGh6kyIrdNkQyDhjY3v1pDHIiaeSzBhUd+OpGF3FG1IQ2E2rR8G2X3FbW2iSlcBm7X2IoO
jFqbUFfcvlxM8M6dOhNqJ8TAEw8pEmlXtHUTB4ODU5e3FNHcvkneY+ai0sXq4CUm5Y5E71qN1ncw
P+tAS8ZxBULmJcj33MHEcZzAtMjUmPLVhQMAiPyIwCcyFOFFROu3lZnlnlFXC0+jeUt4Z1L0O+MN
KO0MDe2waTOlDGKib6kWbus2XVmpvXAxzt0QNqDPU+M7uKVkD9CrhgJG3az0aIjMYA0J0a+oKNZk
ie1t1mOjgQjJT8DKQYkibbJ8iMxYxLz0Cs6YvgojNVubaiUQuCnoEaOD/aY1mrbNgMQ81natHalV
aQeSl1AdBPnewg0yM248dTXgCVDPxD+TEzpx4niLtVU8gqgrjYb3KEVNTqluhKLuaL0EmJsNXwFi
w32PnN5E8XFuq1BK9FoxFCbqym2jIyu+GuVbFyubvJv6BulMFIevO/bLwtKUvjsxOQ3/ZHhR3IDt
OIFJyGD51RsSIo+/wM2It63bHAAFde/34T/g9/BsP1twJzMze2ZamtkhLKvaidvSi/MPrqJ7PoWu
zV1niIVXwcw1cWZnirROhsgyphZ1AzuKnoJCSPESp/eUvt5BPNw1lHBhSucCt9MZlQK3zgBuIuow
o6l4H6veHcunLnpUFb9g6BxaAqYB14DPly4j5CgQ5ABM/z+kfVmPpbyy7C9CAgwGXhnWUPNc1fWC
eiozj2b89ScondPNcnGX9fXd2lvaUkuVK42dTmdGRkDRTLwF5yRPrIIgdUNlzerAIDiOzb6t0UgL
EBnoRcP1mgTMsZzdlPPmRa0a/U4xnYlccCsH2nuotHFHU4LBnA71N7Yz5mm616cSUFcyE5LdIcjW
eyCoDesQh+n4PdXGEhjYiZEgmhmiPbNZetnWDh98vYkMEFvQvoyC0VSai0xFhyReTicp9FDx8k7V
fjlcbQ96O6STr+aOEvt9lBSW146hfWMqdWK6mmZXd4QZ6lOta9mbqea2CqYte8bjEezXqmfEWqi7
UcmTY5cPBM+hyUl9zYoa/Aa7u+mtkJhQoFLYd62JKx/F9OaR1ATQZLQAh6BLuPqOXidCmqHGFGpq
OcjfdmZU6xdsKMfc5dXSYQYBuRmB1l3JjxXCCwROtczwgaJTD06tAwDMs06fMTs+okGTjEWNCKxO
/cWQRg7kHVhi/yo1DKNMneV8pKzSjjlxYpCvqZPvZGDZvoBeCbg5+NRj3UosssvaBGxwtdV1IEbg
NPQ61ch/19XUXVPwVLaeliZht4vDLgL9dpOYH7kT8u9azCfbg2ZG8xNIyeKxjMs5dM0afL/cVpyP
zMTyPlilxW4abcT4KJuykrgDiGMMPtdB32CgFXcars4Bs+99EeqjF1X8mPMuuZiHoTiifqofVT7a
3+uxAieLXkR5uWta7DClGUlxYZoTya8Ls7QDHRqVzG+yrrgkZR9eq3qlNIep0CwGVWFVAek69i40
ovXyTW+mEERjDvC7XjPNNQT4LNMp76sxiS5pMxHDQxeunt1irGt09vuyhTheGrFdEg3tjWLO2qPR
jDE4Fut+Bhs5KXXtrjL7ogq6QesYepANuRoHvQ0I3lY/emcChQ6lhYlerE5zyct18xZDrRy8uUs0
/8JT0jQcuyevcCurCzPTPqqv9eFbGt8QNISSAyk/mtmfyBUFY935kL5lGo9llA5tB9co+KtO413Z
c6duUyRAPDav2r6/MdmvFKyXZlrtdZiDAN2u1IfLGrO9LYAm3JBN0WyEQBDrYNoA0E8wBIntqUJR
5zxCiux1iubq3t686gYDp1L1orjYnXd3I7oToCUpUiwdHNdi5VJTMrPVuILKZedSelPl1IvbwxQ+
hUSmirvlFmpmC0Ps0pwVi1nVNCBs1mD7D1sDVdLaKC80dewyF1gnMOAjinT+zLQU2lYdHQbJd924
Lk8SEeEayxSAXBWKRKQe64NdmxACxyfGSC4jd+eXdMNPEHYbDir8GMyGfMrpBiLj5DT2BAarpC+C
EDxMvq6Uj8o4BImVBzZm28ZRNuS4kbWf2BTyEAuEjVGfwGbWDW7RECTsj+e92siTQVmGjBzPArTV
RcRYWDmx0U4tWj8m+HsKoNXHBvIIEn60zbX7a0V8GhZR0vXz0IG6v3NwqSovcQrBk4J6ipXtLGbs
e6bs/7NjGBgHbhGHDdz94ufiZGpj6PDhGgOfQ6t2SDTCYxZr/z1dA58U+EqhUI3qjVh25OhA2FUE
8Y1E40FjHkA4hozqCcNq593ZemViTg3PJhwxJG5i9JjAS0wqFleQRRqGt3pMLdTgJ8jFebzPoLyA
ESr8iihJp9mlgxFSd0IS8h72XV9D95GlVwXTrMuo7Z1DxGgUhGHFLqN4UALNyHrUKluahn7Kh/Ju
zKhdu3rTYyjlvBtbNYLVdhMLTyUH1/Kcgi0AcD6a3dnhhz4eY4i9ZndR/kj73+fNbUaH1b5bssRV
kpvwWMeIF8xF4bU9HgBYnpsXQzZ8unlKV1bIqZXYRImbLLu7sVBOGxJUedJINoe89QzCPkNtRQeE
AwFo+RUrX5w+Lky1a6A3SVFejWaAUUA8M79HpHC16H3IF7HW3NAkiftGgDgxK4S9tC1yvUlgtjOH
oMoBY572WScxsrWCKgQ2IOCtguBLfOLxjLRTr+J126Oxx0h0mzLZjJDMhBBKtbLBXclgIs9TnI0w
ute5TFJuY60QaDR00UHWtLTsTj9RA9WZPmuBVrfV6qFole8szHZ5WEke31uHaG1G2NVdnDWU2zCz
IFaz25LnyCCuwQqVOQHpX3MqCaUbyQTcgksgSV0ocoQtkNdot+Qmynh8gk5UyW+TRcFoNC4ggQr2
PJlM2aY5G38T/KILHEEwl8y0pp2Gl2mI9pQ2Z4FZU1+vQLpEoutKNnO8dTUBtPPHmrAv6n4clWSC
tUa5nYfW1fVfbXrNzV2EljZEoM4HpK1Pp1FghABJcKwvjFJGGutzNMywRn8bVuBY+3H4yJInZwj9
uvs1Alp/3uDWYppoSaEYjplq1PRPt6RBRjQaWVqDHWYMzDIET0JmjG6XJt4UWZPX0e7HeYtbhwBY
HQdAICA8iEgOlUdj6ZRWhaZ1yVxtpLeMmXsoX0X/4BkePgtHH1IXKrIx29NkxThrBchJgn6+hEQt
2EaDqMGzR4Ys21rEVWVbTJJIiNLvnCHJtJq3UlXdMn6eKCZGwsMka3B9LT0B8I724f8B9UR1sqaw
ayObAdSbb9XIYw8F6nfIym6cYL6JvfjInpw9dLghhuDjDr8pj7JxpS+BUvgBQnTJWK3oTMMPyMH/
tsxe9LLx3Q0qlFMfhQvTUtRcGRPAA8edtjMfo6co8nvfuEA55bJO3DnyrAuPfQOuwwX19O78/vzy
MT/9Q7DHs2hpDwknIs9BXI+sGijS5IPMijsPLioiTvFsyjhhZZaElQT/xRi1C6yzU8F9DLkzxyPx
fd+DIOXbv/iEI7cACpZRudNTzkFSRzgdgccDBZHFb5ra6+0nsFT2OBXnTX053li+T45Ki6C4BnHx
U1MU6mYxyZf9afZBChXYusNIm/5y3srX57pgRgjLcaQkpd7AjHIIr8vv6KWPDwYa+VeDb0LszQXi
5bzF5Q+eFAw/DYJXEO/mT6rYU79KdNQh2jRh4Mz6npCPEV29OrxtqQRlsrUnlgT+ky0aQDhh93Vt
N7AmwpdiylXHjqp+kw2XennfUcmT67PD8cWhlSVh96m5WXYRX/aEVu3nxrlMONiySEHQB6w6X+sh
RF/Wex3lwbFtf1Xm2z8sKDxUQRENUJzIN9M19jxzZ1nQBooiiuGzOuAAHLOP83Y2N+TKznLBr/Ji
W1EyUACpWFH7MjEvjWSnyPCRn5SXX9fyry/C+cq1CakBUhFPvaf32jHqXf2+/Y2RRH6gj9zyleeQ
ubMX+xjBC8679yVjWPblX/eIgOZPR1qhdo5lHPtXVCDcejwkI5r25GMCXYc+3ajkcN7i5kkArzuw
ARAf1MQtatmTPmghFjQH9Qd0eKn2EU0+02WFo82jAO4BG1R36JqKoId8ijs9QZPcSyHilXyv4idl
CNrq1pQNd286tEwSLgUxVN6EM5d1rIX0hY6TkClH2nzYTv/TyQBtaGrJ6ZZZEs5ck4XxFDawNOj3
jo024CtpLQ80lpJNsXmDGiuXhBsU44rAsIUaXKrt67kvXUIbry+SZ3T/H5q0u4pVyBhFT3oFta3o
DjUFV4nnYLC/GahtToBEzTT2rDo5Gn10/If9s/ptS4KxOpBdhnzdqPHbtNpvnaAyrtUI81cP5618
yduXc0GBm8DcBLrJ4tg2q51B13rQuNnje9Z99L0HwXK1vpgqb/h13tQms8PalvBZoxz3IAbAMKcU
FG+YNbsFqyIUT3zGfaRjEDfxgG0rf8j0P7YyMWPBuoI0DtB3S/jIxpRog50uB2S8LbXblsvGNDa3
68qA8KVSolRTWsNATTM/IVcT97Oa7HoZSn4zRK/sLP++2hGWXvY57WDHjN/jfHZNTOWlP85/pM1o
srKx+LqyoRgK+jaLjanL3SR9GyvmpdBlT7oHW8bos7lu4Dw3PlFoIMY6tTWwHsNyE2w1kKiGKcwh
qBjCkJQWN3f4yopwsUVNO4ARAZE/wpGlScCB1yiDTkXVbGfYT+eXb/OaWRkTbjio2A5EWzQ0YvU6
BH1nCwbRnaM9RQxt90MdfztvTrKCIrKuwBNAN6fP5OCtK/cjRjXJE1P981a2722kxYsoCJDE4sPN
qCYyR2S5t/NLa9e/qQFz1QTyuu50V7jtnbmnj53/Hdq8kmxyc8f/NSwWvLWqTLuihOFWsfezlvo1
5dchtyShdjNCrMwIN5sZgx4jTGAmglJdHEEW91Wygl8Q4EuYXVkQQl9NSJ4aHSzM+ocBhGDdHAbn
xTAe9Po1AqWfol3Ypex22zzLK6NC4BujXqVGCqNmhdsM48rIxv00jlw8fnxi/eqg1hUVDx3FC8T5
NsaRp3SvpVo89dD1qBOAqYzh+fxCbG7Y1U8SQqUCNWoTw0eZh3YMZuceqwq8ug+NrGux9UHBug6C
RkCWFtmn08iSVzzvS8xXeVz34wnKh/Ms2ZmbL6uViS9Hz4yZXWIa0GM3aTBChNMNd/HzvO926S9U
ylEYOr9yUoPCJqUlAzBh4WZMrrqP4hhe9JjVcNFmmj9UVwe2Znfe4NanWjsobFmHpbTJYxtr2L+O
qj9a95r1Zv7nxiMOxtqKsEfDBNuB1PBqyn6P0KdiqcvHd+58nHdmK5CAlGZBmZqQwBAjGB3KNgG9
FZJxzA/jwWEau/m/C+8tvvw1IkYrW6/UCOgQ5AFofufs0al9J7m3G7dNLtsy8SuIq513a+tuW1sU
9oSqMwfyIbBI653BvE7HGdfdqbgafqWFjEtGsoaWsCFsp+uBr4YxpXxKO3/sn4nkOtsiMUSJFb19
fCSMyYhwI84Vo5k64GLMpn2yIFFwGCd9Z9Xzm1NqqZsO9rAf22byY9brFzbN3oayxhR6EjjxTxPz
VGY+7Mg4c0kOsRVJwZ+BOhdVEcbFfpujd0aklihB2b2CkdsYAk0hJjC+J9TlMnHrrWVe2xKWuWGl
quSAWXpVPbggSvPm5qchI+TbOtxrI8KxQ0rE7KmDkQJCsQPT/DLrb3Ilded/4p76VNZdtEsA7V38
XWWUSPvsqGUjrj7NN8fUjYrv5w/B5sdZpHv/18Di68qAmgAmbuUwwDQQX4L1mnSxG/YvpRFohQxB
unWzQC/Msm0LGA0AUU6NdbYxqfFoLExB79Xwsx52553Z+vrrvy84U0edYbGQ4EWK8i0jrR9ZT3yU
IYi2lmxtZfn31ZIVGMEMc5Dke2Vy7M19qAaG1gNejhfu4z/4A0UloJ1wG4M94tRSNuSlbS903QDt
e3W7IxiQ0i1J3Nj8KH+NfPZ81+6YYa+3KoyEoFW3rT3AHpJAu3VeLNCbEh1bGdQsghtFAzrZMcE1
RerDDLHoAlixh+RfaNpWVr7K+ZroGOjwQ2e7XPsYobR2/mt8HbXAFQVsG3Qs8OYHsbTgR9eZiC8T
LFDwSxTGEbUF2mE8bw8VTjs8Vs0rTmjK94BIgCbQN/HKPP8Lthfyzw+gQh0OyulJA0zbUk6NvMZ2
Q/pctm+jbKRh8xj99VMcsmVqrJVaCz81DZMLuBuyR0eWumweInTOMGMJPCWmHU+3djiRVu8TFGgK
/cVsHs34qBbHsg0SWe1y65YHUOGPITEm6OXEkgjlMFQR9eF6GJ4n5WDwtyY/GDLCDn25XsQa7dqY
EBqM0ukaQE+R9nXuvLMeHTd2p8RFn+7uyn19nT03uAoC6h6IrM+zeYpXbgoP9aFMimyyYDkB1nXG
AGAVS67xTYLTtXPC9k/yIXHYCBPktsv99kHxlBvFq/fs2gpqvz5WXuCOAXsc/OLZuGK+7D27+ZJe
/QBx+xd2Q6NZwZ6x37VHdlO+QI6Ru8njb+W9vdPuLzof8yLXsgloyQYST0OpjwCn2bCq5xEUoUFc
cmV3VzX3jfQ9o/8V4IcQYy/CaxgtxJSBOL85M8fIuiUYj2m5i3Xd6yzz2M3NodUcaE2NLm8qCYPV
ZlizCaj7oKKsATEipDOEh3EcZkhNy9gLieqCGIVgiogrt2F9NG03Dn8jV3aT+ibVr6zU59LJzq0H
/voXLJt7dQUpdtNrcY9fwMobfQRSEyQeuyq7jth1g/2VPIR48J4PpV+hTMtKG9CDQ19DX3AQpzbB
uMd53Dl41IDifDDQab6LqzuluYwoxL8pZHbK1IWcjMTs8mfFCAHyAtweUN8AkEWIEJltF3lBYdYB
UcuvKp1btFKc4bIbgWIv2oU4F1yj+xpSFtBqTwgeJPqAR6o9q/hl4G7qu+FfSAGXZiDm9SDLAGDy
6VJ0CWTBG51hSqx5aMlrBoxnjImI855v3V1rI0voXH1jvZgnnodR7hlKYEcX1L5FugQCjvNWtsLg
2orwVbNptnpFhSt4Z7hWDbCqjH9U5oewV0NVy9VCgwUzvR9yVA1hA2rjkQygsHVBOtDWBXh6OZhi
spHaallXTZJ7CmteEsu5azTlhtDx0qbdvtX54fzCbd350NlGhR8KidCTEIJ7jbJr4cyLdopaugV/
q+2PCjCI80Y2v85fI2KqOaKFaAwOJEbstvMaA5MislRzQ6JpmesDEhxwWzR9xcdmyYaQFSH8iGK3
zt38Q7mNL8fLaldc4nETX1nBgKtiDuhNdGEez7u32e7GLBrQ/UAEAXonLKKGQoldt9gbZeT1josL
6iq9rofH9Jj6yR4YhfP2NrfI33MrFurMFFKXjMc5yj9Q7WE/O2geps6vorqT6gdsbo+/psSCnWZM
9hDH8GxkmR8n81U8Rr4+DpLe5eYG+bvpxRs+zePEnEN41JvdftTG+xnX3/lF2/QEU3xgc1oQ9KIO
EdVCs2c5TLTVTwKFpTQKBvbtvI0tABXgl4BIo3cNnV1LiPI5zRpASSEvOnjzzrkyPHbBfjeH6JXd
Vz9QeCQPoFLRf0FAcOnZA6ZWHNPX879hw8+TnyAkhB1tmVkrVe6p7RQaAJuq6h2ElhPLNwqQjATn
rW0VWG3NBJgJrxN9QQefhneVZCHpDXhsYHAoUXB5mVchwFudBYCOV82pa3cLIdEdafgO812So7CR
pJ2YF24XtdeTlKYNvqqxU9Cagihvjxmu2iPqrapIMuGt3OHEmnDLtJBjSNMY1gh54Cg3zIDdg0Pd
il46gosdBbirkP/D1XZiVLh4zMkxDAwMAmdb3VZsQJIve15uPV9OTCx7anVHM2KXuZLBL0W5D81d
awckYr6hXpvhW7qMCipu84vkCka7MP37iomKhW8XVR3PAvVofDnQnyr7NtVPdi8j7dpec2rqiKrL
HhOpXaEkktfxiN/WVS859F777+a8Gyp7nzdPxuxj84F5WiousnGKbEwWoxOyNNe/sJKR2CyzyMai
Txfqb+NbDdbpQ+2bXvoEHr9L7VgHgwpiWclh2gjseMarqDYAnotwKHyHKFF4oeg4u+NuCvTv4bse
zNACwjwf+13c0F1+62BnH5N72fW56a4J8l4wsaHYL96e6mSEtQa1ES8c3YS8UBBH8N155zZ9w9MG
vNooaVqi9F2mqGTENCxOqk721vgTk78Ta72x2I/J/rypjVRt4Wf5Y0o4MTWYMm1awlSk+ZkCOuWD
U+wnS+LQxp11YkX4WJCcW6b6YMVO96N+29oy3oTNj7JyY3FzdSqHxCz1KoaBRPcoe477XSQbGtjK
XBb2OLRDFtzvFxGFKGqUJu5B3G/FagAlCtfWgjz9gWGcWLsiENhIdyCmgqiOjPZ661yfWBbuKYVk
UBEmi2RAfd+hLZ4DyvIDxcEZfYrKb9Ckk5W3Nk1igkAHm9oCEhffYJqThBnp0ShBlSZrn0qITYGp
MgV73NS5CSjGlAnvB//8Ztz4isvYwh+jop+qnUzpwohbzHclvVO1Dzr+PG9i4xI8MSGkn03IZlKP
MMFsT53cxnLpkYEuYLIlt+0nblJ4xa4tic26tucmGHRgiVTDk9nVF0m48MEl4BiesJDE5+Sjyd6o
9ojXRE2v8jEC0RdwN7arpolrm9Ex7imm3huf0Wc9VEFX+jOGRBRAlG5vFnfjYN4mUHg7v0AbAeHk
Z4tJStxHmtniZ/eoZ+jlbtBeHOAli+C8mc3vAEVaYAodkNCItU1mRGGFeUaU7elsvMSOk78zbEOI
HxskwjPERGTnBQXJmopJ9P/+yDKhJYYzrC2jTAh+QrjI6hyCajEQW9ljqV4WmcS7rxsZf9/C5QQT
JjhHl39fhaO8B71omODvt2jUYugWc9TpzlHfzq/hBroQZgDcRaUEfTrYOjWzAD7M0oRyTBY/gGJk
SHcq2Y/Mp4yB2/nWnP26dy3ninv1k2m43PN016x2syw0brlLMWeOtGNRARCRqDyqtGTS4W5d/i5T
esUnZT91ugwp/fVaBF8R/oPJXorGmFhl5Fmh1RmvUYSbXPNJ3fe++pJfhFfWtdl43LWu81+Fl19m
FzINuk/WndOzDMvgUVHBQoHxKhEjPatqp1QqAvBA6Ry5Cp7XHxrghpcY/184izMOLD9fGIzjkrT3
5ZhBMmjOtYb4WhyXdyB+QI7NsjaGDJPTUp+A3ygY2qYHQp52eeGC3YNhmL1Oo6fQ6tqnYS7x7Yia
2gc9TGT38bIxvvgDrDcoxVDPxFjO6capuzyjRtKg024w1GYqqwsyJ9M8S7Ftt9bzq6nJkKJnUKZB
niWDM36dkUXihpEgvIXQ8Po6BqGFGXDmDQ5/ctTfw+/Era4U1KgdzziCkfytR4n6gAn0wr3Ib40b
MLhI0pGvMe7E/ufltzqeigaqNtWB/TL7YPQyjPd9+GrmktRq81T89fIzn1hZAWFBn5iLJIbdPqTg
9migyak9nw8BW0cCc7pA2ILcZ2FcP/2QXQum/Ir0yxBQdad35nXkkD0NZ1zRpWsroeSC/prHAS+M
AWowZ4No9AtnGYgyFKZ1cAnjTxAS1109kvTaNy2g3owsiy7Xghg5w1LX9WhJASy6cwxM2zUSMYPN
JVtZEFLFqQbCBGzbaB+U930IjslHNbl0UhCzyGb2v95xWC1n0WFFtQuML0J47sK+gRTWgG0+32Ac
QK0PYRQUg2uCDFeKNF/e0+KRXhn7QuWOzKYplnGwpvZz/XqY9nkd2OAOZQdq7Ebil+1tHmO6/mCD
xOP8LtwQ2j3xVByGC5V8mWmE8fqmvVdHV3l2vCkY9r+ya9O/Brdb5Fv7V+3gsmPlahhoAWOTW3hg
OAtyIHMlP2fr4K2XQj89FBhbBuJrWXe1vmrQ0XQOLJJEkK0AujYhVDeqyAlDbZn+6zK/G486II+z
P3B0FneK7bVSgt/NYwFGFoJ6FTaTWDoaizQ1CqBIPVbtWn6nzm96crDb2wkjePy3TY6Z8V4p4Dku
Uq9Uv7fmfy464tCjwG5aQLjjQSAcy7CmLOkI/M0hjAolELfXJdFyy0Og8wEABnM0JpEEC+pcValO
F4gsgTZMfg3iS8m22Ki/wQm0scCHBnEFIp7HplbUOkwxMAPFgZBe5tOD5hyU9JrxoKQ+c1K3bgF0
w38l7cOtQLAyLJ7N1OoZ73sYxrCao+w18iPhN9r03FYX2n/H8J84KR7FZEIoqhYnK9B9t9P3atYv
lCj2z594mUfiEauLjE7LMFdEiEvn26y4xEskpD9UfgDQWWJt60Cv1084bR1ge22qLj4Be2W9t/wi
Gb6dd2jrVoDwjLro2GGYXXwRVJXZNDWHjogdGoCsNPHvuAfD41DOUxCNbA4gMCtjWdxaxKVMhwYr
UO8gQDyNU6MSkdhZgHh5+sg5aOk9RX0uNXdyQL/1dN6/jSUEkT9Y4UEOD2ZHkaLc6HqtVChscQeF
X92gTxWn8y6z4klyzDZC40J+gg4jHnYLEc+pV0wN8fCFHqQXF7GrTfENK+8wzHSjaNVFRW4ilexs
E+nxef++fD+U1dGYs5FPYgwH7KanVksS6gCVFzi/wH+V3bf6k00mPhYdu0Dd+3je2pcvJ1hb/n2V
2iE9SmhXw1pfHxXtOWkuzCG6n5sBtAuJS+xYEhxl3glrWuRzn8QN7GXtuMstclfRFopFWRDz5GYs
wT143r8vCfKpfyJOzOZ6ZlkxqNp6jaPO+dS0H7X1a5TNhn0tqQl2hGIDt8M4qQrY4Y7+3qZJ5DZJ
oVxCafxKz3OoLI8jBXH1COUESF4EXO8/FF6lkvAi81YIZm1sT5q2eNsoO932K0BiO4zyjFLy883P
CEkE7E+UQ0GufLptoJmQ686EzxhV13m9G9N7hGqXNq+RrAO/uUFXloxTS4NiOcU8wpKjv6CRBIrE
AmgrsLp3qe2yQXbmN1cQhKcoh4MHBOWIU3OGMmQ8Bqudx2tYijU/xwHns35NMTX9D1tzZWr5Kauj
lzRppVYEpipLe7TBSpeYqEQO9NiYMoHLLzFz2Z0rU0JMaROlKHSORTSYcw9aWWDfux+G3Uo82j4F
KztCNEkMdOOHqGoxgBqQ2S/AI6ZHlV9gb9TZE2axc8h1YSJblirIvpoQVVIrGruywVLWBMUh3Snd
rOmAgS/9oTBlIeXrcObnaoKZRoMsybKwpx+uzstqoYpsIcEz/s4qzQNg6tYe2ZHn8VtY5Kg2tt1H
AlKQ1CmuIlsFXqT1kzr00Sp+NTA3e34jLfZOHkynv0fso/eKVVRD97nqIGZSG882ejeLKNhXdgr1
wdFTtcM/RBrcvugdoO6Ca1/YUUqZmWQsGnxptYRgRWEFRjn5c9X4uFIk79yvJXw4uDYmbKusV0ob
pNstRlIuSX8JJkcjvhpyv7SeQXqaOa8Rmgfn1/RrRVKwKXzkvJ45RgZh09Auivg251jIyufJY4o0
sfON8pqphzQJWpDX8evJPmjDRcQfrBj51WXMZIjPrRO8WgJRYk9RIAxDMvyc1mTvQ9r+onq6r8bw
v76OPr0GEhHQ7UUCWwh/GlJtEpcwk1iAZNDiG+p99+dXduvqQD3kjwkh7DmM0BDTN1jYpHVb47LF
5T8rd1r6EqqSEozMlLBJqcMXLVccjAaCgVF+3yr1rrJARV/gYStZue0P9NctYY/yNgrzDHggD4EI
jPA+UwDmMyQyLttGFjJzlBtR8hccSkfHjlsFpy5tgWVJItD6h5cVKSSfaOvOBZPhHzOCL02clWE9
t603F9dj80SV9q0tbsqM7yhKIhEIwyVZ2ubFsbYonLYZgmZqwmGxK0B1Wx6c33CO3EyVexEr3gzW
qP6/E5YiqCwiap+kzaAsPY3iHHko70aspcr4VQK4lmINQcZvMILMiYQb/ivqdjlXK2NCFlNlrGBm
DP/iigQjCHujHGDqqvHCatczzdV6jJW8lM49pl0hBNxpbibjpNhe49VvEM42K+YM1WI4TKnrhO+j
8QCyxZxDugA3GAQ4hsa1jdvW+nb+vEvtCgceQi6RhQYBTiFwQeg8qP19CVYRfVeBQVjJcreioHwy
fA2ZwXnTm8dl5bFwXIq8V5JiguUKXQG1v5jpuO9lL5rl04m3L1pFCJZInFAjFTJ/ZYC6gMK61tNn
1QdjAl5NvHs778hnPn3OiJDYD07DLWfkYJx2bsGoxvVXx9k3ylVu3ICl0atfHX3f8hu7/MkdySJu
BoOVf8I5UerUUHoHpknGQcmoujNoUyKMNIBGmDqHSrFkXZWtfAYiZCYkxdFUBdfp6ck0qyJR2QyL
SvU09dfcca14F1aDm5Ha7fhBPv79BZK+HM+/FsXbtbf1rJ0KWOytPdcDWt5N6YzBuNIvooXBCHOp
FXpjsmmVzf1JoN0E6CaAR+KoLcZ70sIc0fIrlat2vE/D64Idz++czd3514TYu2ddUZfLKJNXQyIJ
Sg3+kMkI/yReiDCiXAsHJVu8MNHOb9LSZ9NlFP0+78d2DmhAsmiRuoIOm7ANVaZlsWLDSpZG3/D/
91pjHxqrCpJwBs852Q/0vkB/CYmvjBN58wSsTAvBe27yfAaAAaa1l2qMXCfr3SHujl34jQzvbS3T
Pdzc/yt7y4KvHoY1YAvJ0C8L6sx7Mo97sNsHVam7udPfspru1YV7IZPxrsrcFOJ0PvYjURezuqO8
KOGPPqsjMGBOu5K8a30eDHoley9ubh002j/n2gHRFT5qFxm5w2esbKxPO10foSFZXcdgD7Pt+SbR
nmNtOozQ5nOtKa6QZwNM6yivauq4dhvuSyobKd08LQvhtgZkFFjbhchjALPeJabdeHM97jO9exgj
IjmQmznpHxNUFab6+goP0jmCCdK5g3mDx0uS7m0Do9iShHTrTYzk5n99wdvhdBcpnWnlzmghxYBw
QQyIX4fuFUZQDoW0Zbf9Gf+aEm4nTNWXsbp8xp4fenpvD69ck10K/48A8NeIsFcKymd14vDHyhmq
edBLAAg3zS7iEM2qIsBwuc7w/G1loyxSw8Lxx3xBV0EWE96pHBzWgEMQUEwdekzvQFZkogdS39SW
JAWXLakQAyBGmdqJAqOF7lsArodsb7W9JO3eNILJbPCJ43+AaJ5uEVJk+Wgv360AOGOMq70x0QCU
Pd752L255VdmhMBS63SyEwozKLO7XfWjwawVK4FaS3ZhOEqMbW77lTEh59McbpXNBGP1VLhTdlP1
hjex720pa+XIDC3hdBWlKdMavJFgKC7ukmGvwSnLhvy4pOMm+0ZCSDIrXABpgo2gWqh/sPwxUqdd
XreP57/RthkArTE6i7Ewkdysrsoob2eEJQ3DgAOZUMd+HMG28/9nRQgURVo1DK2Pxhu5edCc6Aly
h/ukcCTP5M2bDCPo/+eMECq62MpYZzuIsXj3z9HeCIvAjA8cz8ma+bPs9SpbOyFAQAxyMLoS5jDQ
GOlepfduEsugADKfhLOKYk3k0BFLlwO15je6EyXQu8i/x5k9Bxw4yxYTUAMJSDZ3T+e/2ub5pQSw
HCDzwE8g+NfUbcapE8K0eYnseNQan3CfRJ6q/UspE+wHf0wJXrYZhk6KCqY00l0RNkFM7WHM0X5T
O/ajb7IjQQNzqCA4dN7FzU+4siuEKENNxz5JFeQ+2B0dWIoAvWbjIClkbn7DlRUhNpEUpNtk8c42
fJ49VGBH0dBIB/V31TiBFNqxGaFW5oQINXd952g5nMpY0KMQ3Fd70r4btJMsnsyOEKK0bOjtWoVb
es3dccka6xjF5/SxKxNZxrhkLV8ewn980sT0CZKweRjbsOVEz/FwjMBDmUJsofPmIXSz9HF2Pkb1
qTRkE5Nfx9GXJ+LKsJBOjQrN6JzDcNzaAK1/tKHDdvYI2SmEsjpV9nn12PeT6/S2PyBZrXqwd0DV
SyfgtO6tBxCt3025KuvsnN9SaIyf3kIFtwz03fGNefLM+0vTvudldJFkL5S+p41MGW/5kl9XH/Pq
0DXC/Kg4sE60qaqaDEGoyVQXyiB9Oboxad1CO47F9ykDRDj6l/v8cyQHKgeY4RMiwpiGuh43CK54
oGPm6n9I+7LdyHVs2S8SIFEDpVcNqRydnu2qF6FsV2meZ339Cfne05XJFERUn27s3g8NOJLi4uLi
GiKcuvlRy79LHkvycoblAofxAEI7RlHtYWkU3AbZLg1BpPeZVNu0exglVyK7ofiq2pcyecDYjL3u
fZZTZHgLiCicIunB9mworRA0fQ/jqhpHrQ5T64Bg25TzuyLfG40dUbMtK9MH4cg68Oy5b/fzP7jf
k40XMUzmT+XYxVj0JBEzQUe/N/AO7GJq5e/S2AnMsROaJJEAoWdovscqCrrVEMliGjKGaNLYbrRx
k/j/3Bf/fVz/row5FzTL0OXcwWxUgWLr2tepStz1j7d8Z/yFYKIMVQvbWoQIgGXkpwqSomH+THH9
r4Msn7i/IMzdC4ZhXRjBwmyhxmcqwq6eeQqIbNbYMG14bOL9JGzXIXlGwZy4pBfTrCWAzDz0MNNk
7+XZz3WI5Rvj76qYw6bJHpoydAS1JVqJs+qUebnbaqcQbFT/DdDfeILZI4hZ9Z4iwz0qFJPgaeRb
JNOdbsjMXFfe1rEWXfGFB2Fud0UvSaPNJgfio0RDD1n8WqMC3eqb1sc4Gm9CdPEbXsAxt7tW1BIU
oADnQ5IwvFMKq9TPmcpxTYvGcIHC3O0QBtUwsgWULp52qtp+SS3hROvrC0HZ8foKS8TIKLIQEGFZ
2QGiE0E2K+E+KTfr+7N4XvW5DCOJimKwMiHg4CZNlGL6kAz5SVDkk5aKr1pFH9dhlp35BQ5j3Jgh
iVtPhl+Q+zeUsiTZicKNLJmN6jtiBbm4LRjxAjCbcnBnW75x5he4jP2RUajrdpovEbRUVV259ybZ
xOPR9rLBzOLKCYxfdRZ8FpCZKUpqZm19pBSkduu/Y3E7L34GY5eyN2Vy38wRSdLuC6U41GjqSofB
JAJvhHle0dqKGeNMDbXo8fqqrDb9UmE4VYTHHdqK+zfQtnK8ImdZN6z4dexlaMTFcas2fhBawDJG
S1Q4nnHRicx3FzjHQJKjM5uoKIMW0R5GWo6uUv9Gp06BIclQtNXmpRJrzulevF0u0Ji9MloaN3TA
Xon9T1K9aN2BGK+9F2Bm4ZAVm7FpOWeQB8jsWFx7ggKVHiwvi0xfszLhJGH4osrvUtlRNUfmpYMW
/dffFbINy2oQQKaIBDj0OmgRkGmYouZ53eCXW0UuMJingVej3ScbsCgxER+MsDdmOc8Ow62ks6Vk
uCv76Cw29Wcl95NFleml9qadoHvIH4bnsJrZ3aokcvJE9iCWDnqZfszBKG5ApJfzS8nCgZnVJOfG
PXUWKmdcrSc0YgoRIyuRUdavfRfzXhiOyostiTCVWcb7oGtcpYjBqAlPFfW7oTF4SaBb4gF8q1mS
TwV5Ovprv0Pxi6jTL6A03M57MlqgmMUYqEXf8S80itE7tTYb54f40Vjio3DM3OYFrDHJg3Ac3fVv
sXQbXP6I2XAufkQjg8mjEPApSlBhDr20yRVLkynHGS6hgHjqf4+zMW/IBYqHMUMIGcM0InHaC6gb
JYVy55dQ9v731VziMHEOxFKjIqI4yMjibmUvd0qK2QOFl4Rf9k5gOKIiqrMayxuEUbscbW1YDtVe
Om0y69RuGwxmjg7YW0SNNwu/fJViaBsKOeBDRVf79efzezp4sQJLSWIroaOZt8cUNWDITAzBqc8g
rxiZQgMKI5VzUhbdxgUwYx1+aAhJjoYNa6SlC8VVt+fJbi3eJxcI7FEMUhWhFD7loCMEnjaFBilM
us0hO71uGouXJLgCMW0DOT0k8K6/IWjFjCHvYRpZ8KiWToiGCxFRqeJgPpoDtWjtF1DMV/MG0olZ
NkOVD4rUm1otgtw54twhPBTmy0EdHOo1c65OCI8GGgNCdHtyyWsXLyo0N4PDmMpo/mdAIGYtlHKN
7ZFApuyHxxFyGyKofOqzkThRnJilzLn5bxmdZ7c4T/Qgw0pV6Chdb1SRdHEaU0A2mRmf1MfxXnuu
78i9txHtWZgMM/7dzv+DoG7dQJYO9QUuG9mQKs4i6fuNNO106qhonI3uiX9oJXuMOGWt24HZ60Wy
dQYo8MYdAmHcla5h+g71TR/+HwKy9+k+hRibMZlvopm8lBuIkzcmlFMFznNj6TxcLpdcf2YUkeVQ
U2A+07Bpo8M4Irf8rFe2Jv1a/66LhcNLJObkqamRkd4HEokOcMnt2NqyeFBVdJbI20rblNDILnnz
fLecaMwXZg6hrnc+6QR84drMTxPCfEyFmoMPCR4zeGtevMdDI5uYabF/eY7Pq27LPGNizg2Z4lDs
InhskORtvGftPnqrbeqEDqpwro8NfYhs3Ya4/E59LG3hZwPWCrd+L2DdhVVvETYZoBKNdlv5R7UR
H4RDyHsnLbn2mdAAAo4EgirsoDGmvaYYeve4w4Y7LxxA28C7tpYc1GWUxex7laVNIo64PDLPVMGu
IqSuxx1UWExYXqIw+1wlaqhM8xWVwqFDn44mJzBNKMGX3KKXIhGgpeKU4sskur2xUUfRWbdu3iLn
++0islFQ1UXjIuCl/KEXMGqI9sE04xVZFyOAy1Wy76EmFaAHAntC+qHSN3V9nPpXTYC4fPJeRy9i
vlXLXTk9ri9u6XK+RGXeRUIxoN87xeKUUtjHEz30yR9Q0b7Vo/C1jsT7jIzTrzoxzzKwvlt0vFel
l7F7arw//ycI9gkUtUmbUR+LIfFkkZCA9nXaTElmr8Pwtoqd15x0I1Dbfv5oYGVD9gGBRqvvKnLu
VKeXviLpkEu2qKW7dVzOF2RDbD8YOkkMAOur7xVS2J30oJK3dYxlr/afdxMbh6o6uAnSArsU9mgm
7UDH1Qvvut4fKpV8RPpTrYfbdcRlL/UXkTndoxFXieIBsSpPnogQN4XECOfiX8SAkCwGNjEIfdN9
ldV6LfWzByFtcJcbPVJBhpK3n+srWfx2kmLoCsjNdJX9diK6nSC8MaNAVHkUzBFyT8loE0GGRNHZ
R+L8/4bHfLnUn8YY5ETwGOVjpZy9eBOPx0j/kXoPA1h51sEWje9icfP/f+EFqRhGsagBbOwgj67s
qrgGCwCne3zRG12AMK429rse5X2AeH3pgODKEkMDuQb9jKYWjtnxNotxt5qfRSQWAQVOU9lAe47T
TB/j8CSTg9BwquGL3+5vGoAtJtKmHovEQ6BCwQA99ntJt8OSxzewHHBeoDDmkCl45aNlFOJ5p+Bc
bact6u279FRAuSoyUUPJzdCWd5klnNKNmJrJSXcIZ/9uSXfmkOziNzBW0rQKSGJiHIHu8wz1I/8V
/Ytf789EhaJfaXeW6lJrssY33WkteT+pVrNROL/h+8HC5kovfwNjRMgDD2nt4zu04Kuw095SH4dD
7Xbb6KP8DB5kEHc6KNxLzvoBWQ5HL9bOWFSSkVGrS+BCJEsXTORaDs2WfHlfrWyiGi5uiFl+oK/j
XKBxnjopr/64eHgu8GeLvzihnqLEsRECX306GaDoePOOfeRg78UNRNge24P3SO5AM+N/rC+ch8tc
7JFWF6qWYc9BZh4iP6KcJsHhivtyUL6fIBerozHmEQYZqwurj8g7QCwijjpzKjlv0/nHrhjP99V/
AUPU2pMjY/6IIAVOAvpbxhsCshSmKP+ZAhHPGhE5al578KIz+rt13ywYF6hKNlVBNwK1Lb4ET7GT
GLQzCQjunjXkSMN6s75jN/4IVM5zYhTkX+gwN9hx/6kwtFgUQNYe5bUNOdWWugUpOefhu8p09Sln
wmgyt5Kg2o8nCPM4gCilH6SzQCAoa0dHOYFYeSfb2QFFcDyMJniEwB4sM88s1A4z1/61t3Rnv77S
24w18yMYpxhSkEQos9Dj6ILVFZroH8bBs+tTuMt3xgnEWV/x7yMx43Nh65zQ+iboYKAZX4ghn6CK
q1lpTxvNAQyTcs+5w27dLQMxH5oLu5HLSu/0WVgb1EjI1Cg/f0Yb7cenutfP0xai6A/NMfyZPuTP
zd30gUKtr1iS43Fe/7NfW9tnxu/RCYGpKONHgMS2jO4jcSPJ2zQ95lAI4ewm75MyLs5PxAyaT4Ci
ZvIDM1XaYBYf6cuxexX+6FsFTQIOvV/HXISEqjjEnUDrihjy+hPH2ZCN+jizpkhgQm4Nqwg4YeMC
6+Q3PdB/INhdDEMxEyZA5IktnTHwkLqNLZj0/Ix2mE/MVP/Rnt8qUzCsyknd0u4LUwcD9Sb80O7a
QyRwvvKNp4VRaWAtUsDapUCXhCnyxH1EC7mQoSwj7Um/zxRn1P/kKi8mX1g2QnGQAuJ/IZ520wqk
Jmk7hqIB443CfGO0frfN0FQwmTRTNd+mRqCfQjEN7nwjaHO7ytPyru+T5Cmc5HCfpCTNXQ/qAZFZ
lkjyEs1Lnoigl0cSDVDxJspQgkZLhS5u3fe1Z0Y5mDcdLQxHAn7PUH0Co12ElsGaaLuortGwIySS
wHss3lwokAHC9DxeBWAvggYK4wW9Mfa9qsIq5VgVnbHPPEupa2HXNzNg2YAImfSKq45t76KU/c+D
gTO8TkGehNErEW1l1+ab0r4P4wJ3WUhIuWlo7L/ro1wgYVPxxkxvbxVAzfwxqHWB8kpjVjoYkRRl
EZQwkhbdgVTKwl1QaDpyuUPPMdElKOzcLBNnyATZ/utVRYUs5H0CPudgLOpDrmvFA4ka/UMv5HDg
YN0W8TDtqGHcGTxUBCw5LJHkgOHZvi5KXFNW9myc8+1gq5LdJtBAqiMzPmJUYhMffVe3VSdx4Ije
MpeXuV5Y8NVvYByfFLdN7/f4DV10VNXXgP6IQUq37ul4GMxHHWPRb3MdGFN29tpzFWyi8Gkd4taZ
Xn1KNgFfDVPdCBMglGncSFKyRcxj/zsEeIwwmY1/wHA3r/LiSqS9kpVg+8YzBwycoUbv+yzmrOI2
Ifk9//oXg3HYXQOmzUYARukkgRPdpy/6UdwR35H2hhuYUmFOvM1Z+nKXy2LOcR3SAExvgEymyjTA
UNtxAt/btl9mUYyJ+Ugk58KMUB3pU2CRCtUK9VGxNTPd9HaNx5t+pvvMEnnvtfkPX8cP8zTx36/J
2J0APitjCCpQCz4k93MfgaX/UA/kPrT0HXXQUbMxXqXX7uRZvJavRWSFgLUStS8JRFTXtqKpHbSS
SiBreWgq2XP0ntPYVAcbBV9x+Fg3zIWLAGQGYNqdJVwQeDNgcC9G0lYNRDGk89jNPEnolfOtQYPG
njt6mHXkjRgsHWh8Woxro7sGEveMQ26jIDeKHLrDGUI/cdin0S8Mb6+v6jZYAMIFxmy3F8etkisB
1LvAEDIz/NPVb6JvRwHvwN201s51eCTvwEQDjUIUM65RarXRiaoMmeW9iPviSZvNgmxKHdWdkfOM
XtimKyhmQUFPvKESQOeDERBBi8w0eNJASBkYpqQhCWqVE6dKt/AFcbTAmqrqIJST2OnFRO0MdAmD
Br8ozqXcm7GCzC5aogpeT8wiELie0NshYwScbWnwiVbSLO5QOcFc/RhKpgFSaRAWOLVSPq5bxYK3
ElHZ/V8o9rHuFUouTg2gxpmAqc7OY1v8WIdYMG5YxKzvCn5n4+YNWyopYroCEH3n26kn38fINwUx
r3lmydejMg6VUnmmtsWqrk2vRX9E7ydjirGLTTs9hslBiF59slOhyxGiJ6M8TIPVR3dFcg/ip/U1
3qb0Zg1JGXulgoBIRjB+Da41Ko0DT0kt8oCyGjJKR33nxG7sIvc6muPGeBDwjoVmSmu+CK7HOdtL
u4h8noj6Id7whH36iIJAuzBWU0vCHGra4kiEm/UFLm0iBtznFgB0bYCG7Hp9aqvmnoanBchCXtV8
P5EHbqh4S0gyf0MF1NXIeYDBmlWBU8Ju1FJJw9tUPcS9bZjZpjOHh/A0PTRobhA2v8i23K6viyyd
NZBkQ+VEh+LJzZDhVKh5o5ZYWGrWZrt/r50mMjE0AkK31kzNc2cT17hDA9Odt60gNbNLrRjSQqZv
+Rvej7lNTM5f4OLHkOuvHE9pVSQ1fgwaHiTDRNrMs9BzYDb30QbPSfGdPkK8Gg+k0Lr74nyI+W8z
l/sVNuO5W8xCSKB+gPLVe/xn3NuS75Smct/++NS/JnfYogdk2x81akYP1M1zU7K4/FaLRnax/NnM
L66otlSiopr3IneMJ/m9M1HUOqkujM4aHOH0QB4KTr7/th8CeuBwSXhHw7RlEEozkLjse7/KoTTb
uKD7HZ36hLzXua6d+H7ggC0sb36l65DXnFXIWZnL0Y/zaqpQEO/jrZgK5jRtQ4iZru/jgiuAXh/a
deAFEVqzF7Cu5mVY6BJMaJQsTA2CcZiDcJu2R7g+D2fjEkTIAtnu62/mQVWrznIKAZ272g3elN70
jqQ1xaf7+D1w/GiLhERtri9r6Whcgc7n+MI2iBCkmZ4CtLdq199Kpo74d1v/KN7oiWzJGRw31SY4
pQdpVinggC+EGtCOBgUq+hk1gvjvGpwa01B4qQ7RDNtzy1O00/e+Yg4f5B5h4UP2GtrqLvwRv4VP
kdv8WAdfcFAgsYX8E0W3HKCZUYS0hM5B4AWIDbOTF9yF5Ykaf3rC8YMLZjMzwmugbtaQ5Pm+3y4+
rx6HWRNnGFvsy1dJedeSf7d95Blk5LJ1NPnepByyum1GkGxnoD0qzT62SXbGNO36l1rYJbwPZFg+
CHpk3IXXu0QST9H6bn7sYTgufe51N6egNtyJ6qMHxkWBW2ld8h6gGoT/gEYmZg/Z8Y0w7UbQ/o6Z
1TRu74Cu65fR2ZkZgX2d9wJaOnVXWMwBENAhRIIKWJg8Tu/Sk/4VbDS73ZANOVvggD+JHyLvpblg
FVeYTEgl5SW0XyVg5k4ASZAcV2Rgx3DH8im4a8y97vOO+YKPvEKcH4IXdiiIEoaeWwgSUlzAn+Jr
7FuNOe5Gs7YNx3uSrGTf7ngKJPMymKvvCpQxnL4mOZgi52UaT5NwwNhSr1lyk5oZWizXbXQpSr3E
YhMredqpWjMAC8+w2oFIEmrNlvKUHSL7nj7UT769Drj4QcGeACuFA5HYHDFoNzN4NRHOsh2tCddN
pDyXaL37R5RZkWdmGsN4CEgAWYJoUfTECY8UtPA1MWip7ULCYCyP1exmKQwIYxtlASINbwCI6kEp
C/rAcubWPEd1Y/Kz6A/EU2Q8wzGRxT7yRKkftGGA6k9EYOyy3fsFxwRuHPo3AjCgdzOLizBZ+6Yt
CrCfg3RuKA07K23deJQSNE98/POWIAKAmAi64qlIFPaWzqsC78gCKkmYgE/KARMcb/4/Pwsg9aKA
JEkSset4gDBrEeo8UCsK4vMskB/ktrPVTHKJz/FDCxt/hUKuncKY9F4beTOKHO8w1+tKYXuWae3+
+xdTZsY11FQUpOEZN9ANSMprE7jVu0Q9NoN8ohQzwWn7X8CoyBET9HqCqZet6Y6TQLRKRVm8hsw1
AppZJFrgsW7PZ+HKpWFjoC6HWxByylBHYW4LkpcZMvoa1JRVddMboQOqfbf3NbtOosdB6O0g4GW+
b65fBpK5LCIdA3xDQ0G4HypoTHfC4pfvNXY8IGOXbJTKhT7n+obd+G1kjVHAQBgKwSoIVTImTqdc
K9QGFVVdrxFU42nSF+B4KFxt0h87L+XESLfdhDMeIl4ktsC6gOzWtR0Gntx6bQqdjt4r3TZxCm2f
Gm6ONnz6EsevkvQQBO+Gz6mML60Sc1GKgpQGgidWmAtRVR+mFZKtcrX3AysfGrMOD/UAeeeOk+Fd
cE2o7iHOJrPeGB5F1wskWZxMZQ4oBMG7VPaObRJj9rX80xrNw/reLUERBISY/MKtgcvpGkoBL32v
drAWVetEjI4X7UkPxuZY1KVgNv74X3gqCLxg2gSsNNpc+rrG6wkaCz2CA1ERzcHEg6lTlCN5iZil
vYKCE6JcJGMw0ClfoxhGPMJ6UEPMpZhidsanJrpaH0IpUdA+kW/GLHtf/47LiPK8tvl2Z2t5Ja26
pCr1uXdD/Z2MIOZTSnPyq9qM9HhTcxvJeXjz/XkRoNVD3eQ0AF6Rhn/EoLHqbNgPUFTHcMqDVvHi
pQXXD977v8tjjviId2aZxPigetZvCuFZ0tRNztOOXgTB6wfsejOpKNsOmuWjAeVerGGIya6UHxp0
B2tS/O/3PiUXKMyX89O2iqO5l2cIyEasvPe2KU/y9OmHFacTYmk9KLbCKeJ+Abc5Y+vyBN6QKRrh
ibvHpDcsXxDMgOd8F26Y7ykkCf9BxZy9+pVIGSsPwnoYI5TsQHwTwzcPVdbMqx/K8FdKOf5iEQ68
q7osgkQL8sDXdjcOgSgqxXxrTsWexsdE/qrQeqr9Lnp/18lP66dqIQqkkKpBEIDABl+R8fSV2Ldi
3SHiiA3jUwDJqpyFnBfxkgNEeCaj5IMw7WaaC4dIVEgNX4s0zk5sM7vtx5+oaaADUeXck0v2gCiN
orQ0l/zZglYolXjDUbStRHSLuUYzEbfzAPz6J7tN3+J2vERhLg9NCdPMKLGgJlHSL2FStb03yNU9
RBzHF0mY6BbVlcJF10qC5DytD1GBWjmoNiLjTIy+e9JSh/Tdbv1nLe0kPrGB3A2Ye28YFtqkmLIk
UJDgM7x7OSzuh/JlHWFxI2VIc8OB4I3FDjMSX82MsZoRwjIO952YSpE7yBI4p6JC9X41QcfLlC5B
IvEGlRMoZoowoevD4DWy7NUqnDAmJ9978W2K5YcC9XTMAaSb9dXd5jiYbWUOnhGOqhdoMB4BCntJ
72qto00YbAhMLbLzUsZ4j1vz7tGl046uJlzVEARVCNvcKQl+RScVnU1F1exCTd5NYXv0kmE7wpV5
VbuPlcpeXygPkvmmXa6NXuYDElJVZqNo5qB/Np6d+J6Drsss/C/8Gd6XKkSj8Mi8mazsxrFTfAH+
rMlCt6XieyYW+7xATZaSUzOClyilzvoKl6wGornyLC4JqW3WqQXlNKiRgZCLogCnTGg2TrODkqPO
oqucVNxiqIzzNvtPAOKfawslNIrVvIWFeijdyHGPqUng+pso/hwo2FTuSu+Jkg13snjR1cFiYDMK
uo1Y1qoA7bJTrMwtcTU1pSy9r5p443E5fJaiIGTX/xeGJamq9dGHHihgxMp3/OZVQNGizDfBOJkd
j19uadtUiMmiOwz6aTcEwL4qSBGBgCwif6+D8rD+ZZQ9tYRmCCBmFrvrRrJ43i99C3P1+SCLQ8MW
dktr5buwesx1mptx3ruJ6m/IlPwYJgw1pWfwGHFuxKW9QwcEKhIInJEkY2yGll3m+RFsJi7V2CxU
5Y/RpHtUlktOJLZ0J6AnDa76/3EGMC4tbOQsnwYB8VE7/shLIzDlkScCvLhrKvQjMPwCRgl5XuxF
nBy1Q9qj9WiWWh1NDBuZeRThqgdhNpcm7qbnAh4ab32keOBGZuLqayg9F8apn9DOpzWNLu0bQ/aT
E4LNYjAhG2pobtBFtW5qPYnvlEYNHklA2oPeVgEnT3O7Zjzn4FnwS5BC0dkytCr3al8gCrBQyXB6
zRw9EK83qpllj+tGenv8AKSj+qSgYx1z6cyK5a5XW9lApt+rj5n2c4C8UZJt8VRFRxknrLk1ymuo
ec0X+wgtw0IGT2IGVkww7huOkSOM4oUQPBDGIDtVrUtpboVLMf9cfxhCZ8YqJxBawkAvE7wi8iWY
rWNOV6h3lTj4aJcB4a2tJd02pclGFnhJkgUYtF7jRtORRZBRzb/+XqOEcKGQkG/OavoLVCMu9eA/
/ML/55gW746/OKyIgCwgHdbLKBRoKUQECmFTC4PjqRLHHS4ux8BM9jdRBdqarpcjGKjw1KWGrzZ6
nSXquW4aWp6ZTcuTOVpwvBCPRKCKvB0yPWjrvobyywpnODFA2gftkVR3dIrBmZOeh7Ze/dSKYKNL
pTXxeshvw5653IeXHJK4GP1gyZ20sA4iLwSqniTPRVW9kgK3tIgeFTGrTVWAHItvOOvHd8FPSGgQ
02bJXQ1ZSMZGOtmPknYKc8uj4qaTP5KxdyfEWqPKI8+f/9J1GhSG+BeJtRLwcPj1MACp0V9U3cAV
6gie6kzDTxUzx41T8soHt/YCX4w2GaTcKb3td1bDAiTPqFVbcdW8IKUAhQAS2Zlc8MTOFswFCLPU
Oxw/nCDbPgvOmwDaTojmkAnYy3oE4nm/dLw6+Ol1/dcEaULM9Fgkz+4lZITWN5D3WZlTkTS5h155
fNagLk3aI4y7i/qNRt5Cqju18E41zo29aDFgetYMiJLcxkAtVVp1qOPckjR0UwUPAxlt0TM7yolb
l04D2j7/Pw5KCddnsIKKXuFpWBjYR5C5flOMyfIiS1DfU+NNF3g8/reBiAQo1cDBn+8ylnmEYgw5
8Cs4y1I7EJBhyP6/F+akWbgVsSOqAHNYdb2goUyQaGjhvwqdiJhzxpxh3KSGWdIi45zqpcUgdwwG
pm9vwhbDUVFLhIRQND77hamq99yQ6juqZk6zaqCoNTeXYkSDDXTaSozjyoOvGtQ6MwtPPdBUbTbC
GJ0DUTintaLuPdIfJUHY63q1E0j+UpbTqSC+bwsZfE0d3KOGpCCW7fY5gZqygIjMF+Vus35AvucA
b34qVJXnsiuiIbaFs686NNHFQQ7VU21TSOlWDNABq4l20RlWOASYv/Iscfj0J9WOJN8yun/uKZ5L
BTJkaZArQ8KMLRvUhYcK5AhZuVza+x01/eqRSDxd8Vt3N4MYEhpUkMynbMksTdIyLUYfjgBOyKtF
VyN4Wmbb9a/5XRRnviY4iImK1incGTcac3WiTBExcCyHjboR7j4GO/0FPkmwspS16Y6f1dvj3PSe
HY7xuTKT1yfhOdgXP6nNbTK9jbWxYLyd8fKjGDFhw/o2KjNJjrHgfIidrH2h4zwG1QzbCeR0VdXa
o1c9SkWlmypX33LxY+PVOaMjhmNF3BF2l3KoAluJjF/j0FhDIR2SgNfmvHCOscS/MGzEm1WQ1W4B
E+aoNCXaXROEP9Y3dOH+mIuTSEZgcE2Fru21V9LLYopTAfupVY+Kd9dl7zKaHIdHvX5XlG3rcWLF
hWyEdIU3u/2LIL4ZoYU8hlEODR07r+7iEVJF1iDZ/bRXhJ+GbDb9i9BxrHYhIQrUOQGizg1VBjvR
FXeFUYKaHKr0W6Fx9QfRyS3yA+8hzVbsdNe58efX+nddspBLRGadMmKqtECbIYoz4nmU8/3gq+dQ
eP93FBTu0KCLXmck6ZjbXyuNmYouzcHSODpVM+7KqrYxRMa5i5d8KAxEwrFHzzFYpefVXu6a0ccD
1Kmxa+fgOGy6HfgzLOlnflQ+MSrPKX1y0RizFyXRQ5YcaM0GM51bzYWc1wG853eJiYc0T59g6ZDJ
BjqpRUTeaANgvmEf6UGJeB6HDBTycv0bb9f1TbrtF4P/v0Qg11+P0kJtxRQIoPlNds07AaOZiNKq
qUl2fITwoPUL+eN/r9ehowU3DkEzLV5LN3m/CMPUnVbDR4nPkrqXidMnPLuYrZi9DdDUgBE/EQ9a
hL7XK/PUinjV0OdWtovO+ulZ+yI7427ai0+xbenoFMNcHIj47PUPunS20Fyowf2iuxCui0GNxyBH
AwB8VlrZWaWZvowMBy9tdMu4h227hJkN58Lox8ynQVV0cBrnfDQ7GxFhbunP6K+NXXrKj9Wrti0P
xm7iuI5vKr/br/p3fcxpUwuM0hQp1kfcnwOAp3N27OG1NvIT8n+/i2OJ3r8OwuNotkXl/E3YO21r
Jb9GezTVHbcVfumKuPwOzHHUhEjzRQ0/p6kddUufQFRy0OzCIU9FbtebwTFsZVsew3P8ZoGUb32v
F8HRBIbCJqwML8jrTfA1PTeQ8sTp1A5t4qY1xr37hziwM+931dspT6h3waLRbYaBKTwcIYzIRhVJ
V1WKETeFJYciOh/BS91DM+M+1EMziUKMPnAuxAVbphjJQYsHeEwxljOv/8LIhLFTS2SDcivOwBHU
6J+dj1BVJv88C4mbD8lc9KDNzwKk469xMlkqvCAU5+d3JeynnjQoSas8PuVb6gjAoKcDdQZ8QETc
zNGMAuprKQiKLe1F/0mPjU3RVendG6GJDtnBau1pD9ko4aRvoMa2bilLbvYKmzmvZVSNZVsCm1j1
n/S1Oib38iEtTR1GahSg0JFBl/0ivq3Dzn+VOaxXqMxh1eMSBpMAtU4PQ/ea/7PEw/xFkTeB9UOw
SmR7FAlIuHO04+SWUDmFiAJRjHaSZ6k+QqeP+O7IG05cipWuAJnbqgAhTlMUM+BBc5ujdKSH6WA4
wu/aHm1MwImHerv+CRfOODI1cwYKia+ZP+HaNtFTqPaNCNuk+bBvjcFF9c/UjD8y/cA70/Qk6oJA
iaOctrhvoF6mqEiLeJMx+9Z3WdnHeJYihG+21O/vUkGx19e1aJFYlgR+Deyfwj78lFYOchX/hQgD
OtKV1yTcheKpQRajtaruhYBiaLoneBCGv5LW7RBc8SLfpVVe/gJmM2MVsp1lpuBMeJOwl2lLzkqp
fq6v89ZnEvT+wUFDNgEVI3n+ERc+LBVUzx/qusCQy5OYoRi9b0DjpJwFca8ov9exZlu4Pm7XWMy2
oWVByNPZP4/tL6q44NCMhqMUnoyIs3nzH7oGQpfGxd4xnqySYwnWgb0DhZsj4N911+xoyLvf5suT
hZl7QTAmie5JhFHX3240QAU6GLNfxiuyKXRLgiSDFJ7LPN+sf7mlBV0gfWcxL3ZJraYwDFIpB7v7
tE0V8C8YkTP12uM6zNKCQJCElgHU01FwY75bEktl1KLcBCWE9EwN/2OowpOI1AtG/jh351KENlMw
q6geUsybsB8PTfZpIvvAIlFxaFv/fho1l4IJEemLTRw3W1G+lzCdnpTENIY7Ij1BZ/Lo1yr4mT+q
OOYsfelxe/l72E/clMhy1y1+z6R6b3knOUol7SFYvY/i4L5GISFBQz5FugK9CIE5ZP98DhFFYHAI
r3iCqJz1o31Hxrhv0CWf1YaZQnRLssDfBHZFKxXwqP+xvtEL9gQdD6S00dgsYWyPiSgmza/GtIDM
VzYNUC9xx+TX1HGcNA+DcV+ql8eJ4QUFpBAyc/LcbPTtkkuRtGCyVythTNYvi0GUaqxEgdZu80PA
hHdiB5Gz/r14KIyXDAqjbZQWa9FGK/PRNbdD/pHoz+soy18Mb3QZND2oRzD+RJemiMIMC6hRg1RD
2RoYoB0NjitZXsp/QFQmNx8MbS9O1bz1wilTzindRqM1tJwmhNtrBeaMBDZGyMHDg57aa9dYZtSL
BooPJtSgPeybXSGXx1YpErNLiNVLnkt6XtVh6fPNFQBMxyFMxiTZNWYS0bgy0qxAHzsUyEbjCLUr
12ikl/Vdmvea8fo6wjrMMOpzDzTbvg6FhwhieSVsQSOnccIUr/exjnB7T85pLkRUIK0D5w9bTARD
fUsqGe8Kqoep3XcBWOODPnWkOvvZj1ELv+inHP93u2HXd/NsNhc3zFw0bZUcd3MDdgH9LvJeDA9j
/o95dhwIpxV/oeiGnjQwC6FAayCtrsw/5gLMEDHiH2O0wvof0q5rR25d2X6RAEVKelXoND05+0Xw
jMfKVKTS19+lOfdsq9lCE9vnwfBDA1MqslgsVlgriq19Eb3KmuEm+egSE5h5FO5o+JTD7DGwRVHd
+cqqoJtArg0ND+j446v3E8Kd1tYRH7ex19nvuuYH7NDrP5js/tsthCCk2echSrh1/naLA0VjTYEI
tWRvA3kP6n3IXmr1MIlAqM6t8UQQf22BNM40sh6RgVK/ATvBGYbtZU3OA3wVyTW0TCHBRvDanU/d
Yq8avZuKtiWIpYarqb0jdCtFr3W4q/qrUr0KG0ECcW2HluI4OywAU8tqBnFZObqjvJ/GehvEP6Rh
1yaiXttVWYB6QNM/OofRAHOqWjeBxwb+BFe+/NJayU43pvtCq32pZg7aVQQRz7l7mrEh5754C1yQ
ANc6lWZIbRIW833Y97ljmpveeg5K//JmnTv3WQamr2zU9UC1y90gRdJZY9GniOaLL2N8qJJjNKIV
UpA6XLM5DETh2YdWaHRacOumKFVONXOWotyTIEba//6yGqvOCFcHXnbf/o9bKiZXJS2rpHQL6pHy
WQ0+Q/1WS/Y5IPdTUa51zQpwRv8Rxjkj5HYjxjJciBYIguN0b5j3hlE6prxvRO/zNRPA8AIeJ2iH
R8qV2562t3pqRFi4qgI6Rr21gSltgO358uqtSgGvDlBcEEnirjo1tKguDFRps9K1pfvRLh3VfpBM
EdfCmqUhUPlHCLdqVtVL8LQQMuFwFvsm/pyUgwxGlcu6rG4OSvqIipEyPsNUpWXZmGkMMVZqXOVA
aNkhq9A4ejj8MEErqYZBLjhCqxINVCXh7mSMLXB7FBkRNeQAd1OQ/5oDicZ0K2kv9aXXFtvLyq2u
4T+i0H5yulGdTtsmKQqYw7hr0n0FnEvbQPAqELNqDwsx3HElgVEx1kNMkPmke2fRQxm/XNZkddFQ
JzFR0DLNszZsO4n0Gk30pauq912yaY2DbAfo1XSJqOF7VRk4HxkTRvAO/DxuBCynXsuhTN/Em3LU
3AS9+4M+Cu7v1a1ZiJl/X9x6Wd5bJJnFpAzI4QnIt/xRIU5b/IUrnYdL/6vOvLALOcDry1QlhZza
iPYas17oFP7N9i9EcCcVyeOQouACSufwwQArnX07DYKAbn37/2jBnZlGt1llzIbcKOkmAr9Quq1C
gFXqhdMJEwezuZ7G34hU/+jDP2AALdo3lQ5hjEYAr+vnEb1pKxk/CLO81sz9btLBP8ASoD13u3Sy
/7f15KMGYmKGugohH+6VqU+dvg0aUcZfYOWGemoWagYcKquEjKy2PTMCx6DtmKKeXIGN8xM3FSl6
sI5DiBJ6dut31sZQD6YodbVqG5j3RY8dcj0WmX9fWLgmj1GkDJDSl58BdarR77J7kAO4JgCcL3uh
lZwtTGMhizP1SOnjwewgS90qG3aIb4qb4hlVrp05OQCaQfBwx3bmv361z0IxHIXFwgXFA95Gutng
kVPCvcpPGgAy8y9T5MHn7z4z+YWIOSBbrGESZq1mBdCL0BeLfgzKz9R2O+vR6lUHvcGCVVw9YAtp
s3EupAVRmylZBYVKwFOB5v6dXtWOeS1tY8/ear8uS1s3jz+rxzlaswMbX6/jNV2DG1iLmRcNA0A2
nN74KIyXy7LO4eXw9FtuFWeLaTs0RhNBmDzucl924xfdBVPZTXeod+nefpYc2+/89iBttW39EHsg
Lrj8BaKN5Ay0CcNOrgosbVQbOzQVdMMr+DG2ivaulted+hcvjqW6nFtG+19ahzqkqVT/AMli7KD5
aTPWyv6yViu505N1/W48W1gMBqFKNBRiXdvQr4Mng3omOpGmZDcwryC7IsYdGu0C2RQs56zAhXPB
N35OyhAZJdA53KBOXzo72dvDkxHMMjFubydAI0vcqv6bx8mf46FxvrkIpiYKUwhlfb3JAaZW9S7w
C9Tmvc9B5tMLEsOrV8FCHJfgxBxWlcqze6EMg0oAuqjb8iGTTIFWoqXkXIwqtcbU5RAjF59G4pbt
wWQBso+7qHdH0N6K3g8itTgnE2ZlJA0a5AXjtdneFMWTWj1eNsv5ky9ZB+dauiorK3sWMfWPw/ih
jYKoZzWNtThfZ13BVhCSpIMAa2hfplF6UOzEKZXoHviZ/kiMq5jelhlmEXMiOnHnDZSnJ45zJLWl
VnISQzR4W1+0nB2TLLwC5fch0+NDbcvuBBqcQiG+MciC+2HdhyHKN/E8mmHOTq8HCuwOprW4jBJJ
dzP5U06ibZRPG2UKvLxOrgEnIsgJrdoKAgiMKuHRDMiQU4kaRhGHLJlPnNH7pOp9quhAPxO1469e
RQsx3MHWmVXbyYg1beNuk1uWW/fxbRerXq59RbYIJmelAIYtXFReOa0IXn6xniPjGvyQImemrSD7
6rrehUDL2eMGOiSDo7wne1HFfnX/FnI5NUndah0QJxD2tWCuz1PXZtsWdAPy5KjFa9oJfPT6qv4p
MHP+SzeSqVElFJiD4kVCP6/12hTe1Gw00d26Fs7OGXmgABATEBTc5W6QxmATmq9c0EvsB8m+wuG/
T2py3UWRyFTWvOVSFnf8wJpAC5niDAxquo1Cry/u2bRDVse3JQcstsAAtv5iHZci509a3LF6HpZV
FkO9JvudW1cS+z20zwDLdSPQrV12nGsWMj+uQQKCzlRUCE9F1axrhwz4Wu6UbswAmBc/VOsYjMVG
VT0rFELyrfmypTjOIPPC1ErWQFyFiMjU91mkOpJ1b6HLaLKPVuGX+RcjRKDkqrkslOTtMspas9Tm
LURH07DtCrwO0LBCRJCQa85rqR13sWoFZrhb5LHcov+Ryq4c3aUiCO+1i27Oz4ODD2XDM+53FIlY
SCr4x8IqbroyeEC8ILhwRCK4u5QWUmkVbY3woAyOqOz4VSN6KK4u1DyJCvDnGUOGM3AklaqYWnAU
GsaWlei9kQcnEaGurh7cf4ScTSYhERZbzQDnZ47jj6l9iu1oHyPhO3w00mMSK/cWwDsvn6bVpUND
KIq6po1RFi7SoWipsIIGu5OOP2r7Tv/3KBYopi3+Prc1g0zHTpoDxJiQnWXHt1GKjoGwkPxg/Jvc
B1B3LfQooBdR07g9IlEX98BBwR4BysIJTSl3YtYeqkhUP1s3hn8E6VxqlJlDpqYGBMklnhTl63/m
hQUuddUF/NGGjytkxE1mjJcuOvCBCJA5FnB32HMcCZ5hK42V2CGAYmOb0FgDOIdTf4qKt2p1aEd2
x3vgfQT33vBZHAC1H2zyPX0Nt8OBbkcv3QdOdhB1AK/68oVszrlSqWlHS4OO4zxNE2aRG+UxBsuG
2J1ssEml2a7Ha+myya/c+UAzxHQ0IP7Rln/WR0SNJMJ8GzquM3DRe3oH6C6nLjzJfrksaO3liQ52
AACh/XbGyOAOVwokMJITG52ABvP1Md9K2bQJUgyy19Ou1b/QFHBjIIGWjOSYGKIuhzU90S6FXuMZ
VgL/n24smeSe9gl6hnRWgQE8U6mv9KntsLRoXRwi6skRICMv67ziTzCQhukAdCBgGpFvflQpo2Og
oDiWBeDksaePfgT0wmUZK42kIJ3Q5qz0N7kRn2bvJqMhOUOlioz6Xd6hLQvS2itLsehBGkc8rwfp
Dnkp80pB/OGqU/IT6Bpo4CJd6sQhyLOSfw/gN38SmtmBDgRwBL4QXY6qnA8a9O6MT6N6TMPUA9ET
Vn10AmILnPaK/zkRxjlVhjKwXBIIG8IBrUuSMboqqQ1HisaPy0u9ciNBEiqpeNng8cGfFVohWWE3
iOvqsUvBwIjwP4tjyVNGaV+NsbGpM1txABj31Q7F02XZa1oCywmEC6iuIXbgHBONAqtFyzocoBnt
aQhsIIoEHBPN54rEqNwxUeg4FSZURLdureaOzkKnFw1qrpxFDN8jC4veHOCpm/OxWcTHnQ3YTEaA
BIS9uisBDx9V2QYNNGBwRke7KepYX9EJbcHAjEK/Ncb9TS58RI40061hRgFikV/UzafWDi6RZEF9
aFUM+HNg9tifsz6quUwJqweYS5eUb7STnF6p72zhDbXiU5D6m8v5MzcFRJ0unhmT3NAjwKwEFjV8
q0qTB5lEb1MaJn4MhPE8KG/ShLwWuEmcbiLXQZiD5LWdwHYSVPY+bQxRpLa2n9/TsFhcA/Cq3AnM
jVKJpwoQAJ0WOT2K5Ol0Y7SukgIsVHAMVuIAxDIoW85vHRll61PtKRIpUZMmYKTpmXKdsDBwA9r2
wCpJgx7gKFIr6hxeW2/MX/+nsI1mT+7iUIJcqjUFfG6sGzpHBqXsti2LRpSgWltDA90gOBTA4sTG
niomT01QF2MLxaKtKh+62o/sayq5ebUNwUlaZdtaPpASiCz6Z2D5kf4e1fuA3cWibN9aCESWX8It
cZqEcZgMDIAOL5g4nrz6o/IAw+F+sW2K194+Ohp3kQ+W5B25ET2P1lYBbElkhqVEqyvvYbtOrZpu
tiQb7Aa9XUwObYkC1sVacTG9AHw5LP9lx7oqcn6NIUGGk8vnyKLBDDHhnOfuMIDo8YBZO/z7MQIt
oxTVhtaykJjK/SOL8656TLqE6JA1oqiWR+CUTIBs68rTTTt5mnY/4mVbS/5lBc8JX2Z854VUzv8R
QEwVzZCBSCJP5+h5MJNrVSmaH0FgjddWG2u3SkCMr6AfrHITtgxQAxmRg30oKx3IfTLqTZOqYBpO
GuS9rXR1ByTnxsKYj8YUoB9ItvIZNSHx+zgEf2PbJwhXM1Urd0Eah88R1cfMq6Q22sRBZ/y4rN6a
R4DFzDlOc+ZA4i5Go5owI2XBXCWEAIqxw7BcHL7Yk0DMbPVchppgegyRIKa3cXvNZrS4s+w+q0YF
1REMQyrbelA2VhP5Y6AJNmvVRNB6pgAYC10tZ/MyoUG6pv+mTBntrPPzPjJ+S13NUmBLqUmwsWMW
APOkah8yuEDT7TCdrzhhmketd3lhvwNyXmVwKwFpC0SWM57+qcrAVO0MjaE5QNsgfRzsFQ/RszP4
n4oHOsENuw997QCsLwmEZ5aTHJI9piT9fIeoaD9cjT7dMof5j+qxeqSu6N2y8liaiZ/++3E8zo2m
FL0kzZ0Lk4FxQe2R2Xt8ZKRve/OadoIW6bXNXwrjbAwo4oYtzSsBKjhVdXqplr+UvgJxuRRn75eX
/ey+QeYQDzH4QDSdAd2MMzQFJcc4DwucVll7NcfmvkHk8u9FqMDxAgqrhhXk2xvloWcDcJsRd5UM
tA8VhhSlUMhfc6YI3M5y0ThnV+aTSfJ5h8h9HfnKlepbIGoEMCFAoTf0JvBl7/dlvUTbxDm6MZbS
okpngw0fWn1fKttABGm8gshyqhV3T+sGENibHjLMx7fYn/adl/5Q3ej2qLh30+4uACmfox/jjeaH
m8varT30ThZ0Vn/hgozJrptKhWj223ya3rrbD1QdtsjTH+7y7QCUM+eywPXlhK/D5B4SYvzNqJYa
HiQMl3Fm/B7oHRD0hGNZqyKAYD1jOpkImTljZ3aRxH2NYFY2RuDkyg7e0H5aiuAPV6AOsGvo1J+h
h9FmyaOUqxlLVfZtGXHhjKP+EdLPnGVHtYGLGrNftWK6ip64Rp7uJkw+hGl8d3kxz2lQ5uMwQ8b8
f5DM7V6aya1Sa7NxorfUx/zDqwz6vo0BHGC3yhLAjxn6o1xbmSPL8dVgxNK7CdzgXGHExwPzXzMu
zp+DNAhQT8CVgJfRqTHJQBdPtTmQTrSvVvF7AKRW044wgatZu52XYjgnABaLqldKiEmLmyDxyuCa
JdgBQzDAtL7BmO0DRBKolkBPdKoO67M0bqo0d8PUTDYd2mESOzkm4/hks9eIZtd1xtwKiN2MSBua
TXtDfRNs8OqNtPiE+ffF8VSUJApzHZ9ghl70ZJVOEjnZ79Gv/FtVcl57L3xUQH6zt/dd7ySCG2rW
7+yuRoEXw4AAv8K8xKnwLmzyTjcQWbY6WmFfYGzOUGzr+FfeC565q2ouJHEOECPzGOGaY9i6NTwb
/GcRgBoGMMFXxS5m/b4MesHmrl4kM/caMmloz+J1k8Kxw4gN4lcMQw5Ong6jVzNdBMC85or0+dUB
CBHkds4OxBjrGI6mWMHKS9LnAUlmefIENrJSP0Ovv4ypFgvYB8B1P92mampNvZKQ8QC7bg+wmvGF
WZt6OloooKAFVzE9M3gQyFzbsKXM+Ygu7DKMAzSZ25CpYuakwNQrXE35s9NutGBTqd5EbqPKHeGJ
pLdKdbOeOYXstfmeFHsbuI+Xv2b1/kRacM6gzak0/qDatJlrwjMlYHEV2o6hfwXDPZq3pMDp1UcS
gMnBVzBKUN8a6ZVWeIEFyzow5pf9ewZSl0Rwq645KB3zYQClw64jq3e6OvZQII+S4flgyF9T81YS
E+l3y9UVUQOUvioJTFH6nGUnZxk80w7CqCaQ1PiZV+z0LcKHjeJlx051up2xeesdZWPexo59IznN
lnUO2kLc98jX3BwgL8OV4qd7emOhgu3s2rcRQUb3Mm0D5770guvIf7m8U2vnAbwemBqYYUHOgkSW
Ns1g6D3CN7z5YDlTfGf9RekIdz9mbObRfVRcuEuoia2CxRWMgY5APDFA9FcoO0lpBM5xJW8L8iGc
N+CzYgSLB7Lp06wIMyAroxGdAiJj6hX5tkM14FDLVe5pdSvfd0xlh3xsZeKOeURfL6/l+qsOc+6g
rEV4f5a0w0Ur1UiT4ZG6QwsJA5EiuLWNeiNtQIqmCUKNtZ3DyA9afgwDRMcqd+cqScvMYCZTBi2w
rf2gOVCQRHniNaeylMHdN6nMyiqa5mMTepPppCCkzFBIKDaA9AV4/eXl+/5i/nZbSuPuHEx40igJ
oVFc44UJccDgdLr3t2KbO4Cw+FVsTYx+ZC4yysfJPRi/xp2ocXLtEgLnoTUjCMwZAM5PgI2rQI4Q
n1BPOAxMTZyEJQIzWd24hYzZgyw9dS4NuMQhI7CmeouhRWWvNtGHmTeipNeZJMDgADnAxAjaDOz3
/dRYSAJ2pE66GNToU2BuY6Axqmbupc20ubxxZ2Jw6gwwmMw43WAX4bvuMHoWT4Th4EnVPuze5WCb
i9zqmiEuRcy/LzSpSm1EkhwiKjy8pOA4ET+ePPTuYgjSQiHT/wuNFmlazmNpVao1Vj2L61RXz+3r
aDD8MZ4El/aqVgsx3BFmVUWqtsLxQrEOPVhmXTtUeiXNky3tSxFLwmrwvMz4codZDWN10ntIQ6ah
zd4mcDhF+TNi56h8bS2/KGTH+pKrPSq0gnBgLWxdnqr598XuAXfAlEKKSyZ7aoob0t4O07Wc3MaP
l3dtbTmXYjgjya2+akoZCgbpY9joDhAKG93DhNqkbxE1C5Rau25QI0TThYreGN3mjrHeDVQNuwGu
4g2QgVaEtvzkEDyMoRP8hTWi6IvkJxgP4fHnL1ksX220BAMAkCQbV1ayzVTwUbmXl27+2DPX+0fE
9822EKGOWl311bxD/evU/1KBe1i7eb29LGXVuy6kcMdKjdVUYz0UaQHRorLGGTtB6L3miiwEGSoB
HMCc9jpdKnDkobZggCWaakdjoE4+eUQTaLG28d9lTRnJaORMuXNkD3C0jUoQ4Y0oIGwnDNnleB0B
X9wZym1LUy/pBRawGlksZXJXI6GpQpA0hosNMThDj21YO213JeebfnSb8AbF27oXGPi8VpxNzPfH
TPIgY/KST7lLbZjUEbXxolAxNYbuIjv/SsbBmeoPLdhdtozvit65sG/2QcAPIEY/3bg4S0MW1wFq
Jq7udo+97uS5M4JS+SW+avfaJgeuI32wM2fInOrO3ttbRh3bI07i640remevJeGg+z+fQ7huJ1IE
Ka0l6E6P1pa49Cn00+tgB6y16Eo7xI/yw2X9hQK5oxH2Y1UWCfSPiWPtY8CshfdA0oKo4SVws325
/SWQOJvphRUn6umKT30eaF0KiT3aqx3JSd3hkGzuJmT7Kca1RMSda0/CkyXljk3E+t7KK8hrvfao
HafOtZ3UKRx6q7vyz+ImdF5J7d1giyPA3MGdCqIU4RJzZ4hiDBsAnt8f0Fw36gY2Rjaf4eEVZY3A
RO0cYKgiQMIVuwabFXJVM2UQXBJfxzfCjFGzQ7cXM+Z+wMAjVueMqd+ZBEO5v6wEBVDjrUTKyAYH
pq5skLB3UqC1JdN1jiwma3b6cLTNx1beE+shZBRgCJlnNptcNAt/ft7nTwWRJMbhEfzyvlOO7bGc
cnxq1vhx/6Dk70hfdDJe6cPXZdubV/rE9NBaM4MiIMIGOMJZVrKxpYk0ETgrWQFgrmrSWwcEnSLo
hbO7YJZiG3PxCDfnmf8CT21JaIxODWBYTYemaJ4HW8VcKiXP/14dTMOraJTFWDwyHqcnqdPaIAVJ
NO7nKPyZI6M7qaF7WcRZaANd5oZiFK7RSgNS2FMRINzRMuT9UJoq30ftsZ3QzIayAEBUafxiEMF1
s7ZySPojXQKkUBV0D6fSNFqO6WTUqBzF9YuhhEcrql/ssBTkGM+CDrBqo50NguYxVNwyp2LSZgD5
u5kD7zvbJBIwSO/SxuttQbOnSArnWS1j0KMhoy1yxjtj/N3adwn1QnsS3JYiMZw7tUqTjoqStW6p
AtpOBvyCBFDEV5omXwoaZgQ7JJLGmVyetZYN390i1P1NRt+On0hzyES1qPNzig1CvIYQAK0qeBSf
bpBhNpYdjUkL5oNI8/WShJ4+xiJrW9VlIWX+fRF7ArAPRIJZ2gIy2vJyZm3VmS9Imqs0m397imZ9
QHAM2ByE7fwpKrI81pQOkpCaRJp5Bo4M8p8tTMO+lSIRsPL5mT2Vxj1HJsCTgeMZFjHU7ZUWdI1T
lU3slJ3SbtCmMoK4isRObtuirM36gv5Rkzu+LAW/oh1CzXp8LHMFDeGgwpvwbtAEXuksEsYB/gar
Rt8rakwm55V0s2Ng+cPRolbgkNbEGxL4aKrkp7jP0OsE3Crb7bVMECyuLSw6J+bG02+vyBl/Feth
qtQw/na4QYgW1Y+hsg/zj6gcnToxBUqex97fWv4Rx8UNBW3VTu4gDsymfmrcmDRB7nwXaHdG/xzH
m5y5iPn/vaUuVeROXleiepFlkBm23xM4tEbka9yQ0JfNe0v0Ljtv2v5WETVLGexmAHHlxA0DoIUs
Ay3SdvxsyKhdbhtpnwI3NtGOiopbBw0hlmfiurms5nkXGieYP/t9FRAwXrVuF9CjXP9IrJ9F+VxJ
jYu2cfTD4Xxo0n5sU4eBYtVGgFgYwHbNtW0TFY5ts01QJp5MtQ1BX8jlj5uVPo1SZuv+syicdbdV
A5gOCdY94WmlBg+UvCUiiOezmGvWH9jYaEozkHLk6yR1XZOgHiFDitoaw70UNYGo75yOZMwfGb3B
81NU2lNWz89CKOeYutycwJhWtu5oFs/J0G/BpOOVtHfiGBNl6BvtUHZLqvcSFerE+K2l07WuPGey
5Ghm51Fj9HRtOtYB3V5e8HUzXHwY57hkErIBAWfragM6IKVXle26bpuNnzq6f2jvh+W1mR86tr8s
d3Wj0fMJikb0QKFsdXoB0aQaokSZ12OgO8MEELwV7tAALlLvrCz4vdlof4B3BwwUD+9hI5GO8icO
dVePbgAS5skAtgFy2oDAA7qk+qRHhdeZ6f04RQLZazf5zBj2X9GcD9N7oIbZsw9jpDvEVbXXDNFl
sL6Kf0RwPoSChZGVKTbPbofNUOtwISC71JW/chkLVTiX0RMqq8kIVSqkQLx0hxra73iHFtpjvaM7
arl36iPI7HoHz4vd+PA3pvJHSc5UStqGfYZWZDdOB68B5G9GGr8fc0HMunqxLnTkTqgZNMxs5ovV
ivfGtLGKBxtXT3pMGKaCdyy9/9+04s8dmDXRlYwlzRSv6a8JOZLh12URAgPkEypJEvR2OYfHUvE0
aLfCIHL17+M5iVomSo3wpadnWGsA+mJNswr0tq0fK3t3+ftXfSYIr9C0CbhAQEyf/n2Sd4WZNfAR
rZwe+5Q4mpI8GuUT0ctdTbKrbmg+Lkuc/+LZ9bOQyNlAlRO5slVIJCOK9O4o3VXSzih+Ba3A2FYP
7kIQt/u9LYNZZ4SgyLpljYHRKSceRH2Cq9rgva8B0lkBWSe3fmk/SYmuVXBAPa63PBv28pgVTiS/
yWPltpMs2K+1GBgNYHPbE4pfgDY93S+dFUFQ5PWs1K7RXy3FI/amFZGwr1qFBZ4JGASwYc/4JpBN
Ci2CpQtJ5tUgfU+yCnd3AwCnHfJNjiQayV1dxj8Cbe7JHAHlIc57CKyKraXe1LXfFl8yGAxEeBYi
QdyrOZSsKhyqWTOpQmjvgSQ2TT9UxbUnQd/PN3UOb+iAkED3AaqUyJ9w9pebYxiOUYuQjzqRi/GH
AwEfGvgQ413sgDB2b1z3m5vk8H4XeLbL3h6bK+ZlV8a22lAHS+4i/y44EuelaFzVi2/ip11Lua9r
jQBucrp9k/zwoO3aq+I+e9WuSzAnJa/xfvLvU9kx7qqr0EPNZxBN25ynK+dPmMdsLF0B9QcPpZPW
JdVymzXuiLzgQdsOXuQBj7BzWx+jN3eao25FRNXnOVpOpnp6asYs6GpiQeZHOLnKcXiV78Y7+a3y
3qkL0jkXM6NedNCvsOo7EY/vOfwGJ5x71vW2ltg27aDwYe6bKTAt7aZbye03/Z2xxTP2mN1YG0sQ
5a8+QZbrzIVGIfhdgjKFWNQJvco3nOKQpo7tNp/H6km/tRzJI9emJ3vqVjQK/D3uc2b6iz3mvFQ7
Vr08ApfYxWzGZnJezNth8/FAHAZ+F4B33sm3tqttdTARpa+PbIMIXYS1uvoYWKrPhVMdbeueBPgE
9VpTYGKt/zA5w0Zyv48e3eRv5dY8aKAluny9ra87xtbnuVkMefHRMHogxibssO6mk8C0Gh/9Fk73
poGlzNzEbnmVjGiNSio33wQocQnCyLV4ASQp/0jnd73JMJ5oQXqg6o7e+ao9/oUEMFHiDKPDH4O7
nDmXUhbDnIfGzYBWiW5jNxFWNNbCRB1NVWjwMDQwonDmo9CsT2IZIpraUbxqByfdfsByrj7pS+l8
hfvwCRzSe7AWvFiiBVy7YJeyObvRG0WblACy7bRzw94NqRchdSCJqpCrdoI+PLCVo6fLRjvhqU8i
4JBKqwmCNOZMnwC+co3b/CdYgV3jPnOM2o3dzi3ekSDpnXEr9Epr0dFSPGcofRXHORnmNQYd2Ofw
ll4ntYPxpxBTgo7lpj81PDTy21+C07H2VgTFFDQGTAXK2Vy8lLRdElS9huVVXkwAIaRfxDx26VOq
viRApE0PnQh8cvXOW4rkAk4z1vqoSyCyjp30vtthIO+WevSq3Ke7HuSOmqPcAAikcxNnrkomPuBg
omfUbi6rvmLUBt7GGI9BjhbvVS7yCOomjwawr7oDeS5AF5fflvoWOUULLRasurVEkenKBiOz/Q0F
gpE9kycpUNXRokSpahddgt12sNHgpgdJh4dQJupCXXE6FriZNJBQzV17fKMUIK3jTpeb2kXRfWOV
489JlwXR1Ko2CxHcJtK4Q6htQITSVADHnby2v+1EbLErZx/w83NJDdE1GJ+4LSIVS7S4hJAJmFFF
mPoM6qSbPHi/bAprqVcImoG58WYA9QLn4EIl1xqJtTX4KQ4DwkPAKgDdVQucUHKosrey6zJ6vCxz
bY8sAMIDyQGzKhgnOXU3IfAMkrRjtdtY+YYG5T4z681lEWt5Lqj1RwYXZk1GRGiWQkZaostG9vH8
BrB66bTapm69aXTCyYta4PYKxo/XjAP9t+AzRpMsHiycKy1tWsa2hV4RbbwJgq94eCzY78u6rZoG
gOEU7JmBaUJOBLj3RqDfgPS5LZ8qwCSE2qeZJbhhXy7LWVfljxzOLUc0Rjm0hRxgJaTajc5ulNa9
LOK8YQ57ZKG3EWlxTPSAF/bUFCRA0QyBPFtfXtxPSTAPuhYv9aQxtJHr4W4Mpwnz2iU9Fkq0r23t
3cYYrQfAaBEXyHd/Ohco4lMAbKCizIKbnltWRadaoKRD7XbZEGZOY5vNS19E4Z2ZDeXnqNNBdZO+
NHMHcEep1zXUuonSCGN/TEorFw6N7vDHiy1NAeTjVIhLjoPV9KZT2yQsnHia7kIb04GxVA5bECRX
xzIK22cD9IQgnu5LDG3JoRHf0UE3foVWar+2o4o65zCaL7GN4R8v0mN2HwepAgOunUEdEjdq1eS2
YHPKKihHy1GrLt4U6Vj87iMJjyYQLMp+iD76O4VWeDlXClMPKmOgh7y8lec4s9ZM5o0BAEwA6KbF
txf1UjuNVj3WLiWSaxXPWGK/GPLNZE+7xlIcbdQOiKU+QuO3XLWP1qg6kZq84sLwcgMdKeg6pfWP
dCYBb3oMHyuopnWCcviKSaNFHmgHSA/PE2ScuWVoIJErA3ustvFVj+6UAgR+g/l6eSlWrtcTKfMB
XlZbJ4syQ4YUuyn7Gx0w8ZETWeh3dWQST3uZNulDKtvb0ESnTDn0d5fFrygJQwbXAnIm8nk0h0GE
IpQtnFs0hhwzBf3PEj0GYfgX1yC2GoNiGDuAAXHhkzGEOSmTqXYjZt6WcudhzDrCGIoQp2MlTrMx
j4W8hYxWBjzTT5dzqpS+MwHH47b2SHybzcyDIwGUApp+HusQQeMUgsVSzZTeIVZDfZXR8Onymq74
XCSfECrhJka3Bj9fUXVjUrXl7KcQL3Xsdw18Ad3wh+D3/yaHu7bqgualhiZlV1GzjU0qwM4FL0lm
HXp7igTOdyX/BGVw5wNhlMzx9+m6RsFQZslspnWBdKH2mJRg6rQ3Xf88hOPm3+u1lMXppQcR3qIj
ZEn2wa63RtRey6AUM6X9X8hBfQkBPdKFaEo61QlUMAaZQthKHKnWPRraW8eQGuU3WOkxeEMM+nxZ
3kooYyt4o4GwGqMMMo9LRYc0njBHh6OeYw5N6x/yXpQoWznOJyI4b9K1emWPNvxqD6TIRFM2Njj5
2q75C9eIYXmMPSJqwTgrt3JhbCnFOB9nvf6oc+oOwWMifV1erfPR3fmOWAjhzCAPI6NBf2vtVuZ3
3QXYk0P6RuW9ojxr2dawAM7WuX17w+wtGvQvS1/JJEM43jyAQ0fbMo98NwHqh6IHDiE1aUAssOsB
RdOHNymSoZHXdCI4sbVbAFCbaPND7gA34vz74hbIO+B0jPVs8mW/DxJ9qwzDD/RUXBVhd9R1CrAS
fW9o/ctlLdcscsZoAqsiuv7gLk/FlkEopaSBlskAfB21uNGMv3gAzYNm/4jgAsOsS3KNzKZiyPF9
J+cPCfCyWwyLXNZkzfCxWwq8E+Ixg0cQRO4qnUxG4QvBBzEV00Ytp72djwIx5ppd4AWEaMAAvS5m
rE9XrDKRkVX1onZZpFSFk9nYMKcGSI4n5/9H2pX1SIpzy1+ExG54Zcm1svat6wV19cJuDBhs+PU3
GOmqMymUqPt7mHmYHvVJm2P7LHEi8sba9Illb5y+lk9Ox/pbVhR5UOh1hP9JwY/0UjXlA6STklaH
tiuviccleP9Uq1EGv0my/N5SCuOkoAAaFqPOthPtAfMiVZU3UU/GgwlQ8psc9QyT425Uv/HILUMn
0UruYSwhvRFtMz64pmDPbeaOhx5Yt6DnbHQ81E0IRlFHqGyhYMKyDByVRml5MYobPwyriPsQemzV
TqGaG8Qyie6hnlDjrdSJ2BSmpL7FzH5r1BIk3jrmcdBSSe6b3kg3qlZHe4VG+7xS9D1RrFBjo7Gh
jAybUTBIqONSunN1dcTgh2LeWDWyLS8puqoMDZqrD4a0aeWX0jR2w9iOr0Nja6UnSMbujRH9ca+Q
CQfbekaL0LGS/lkWUtt2dZl/U+JUg15uagNzpEQAPl13rKWcF6NUCCpw0WFUdZ6A6q7S0oIgMVTB
XHmTRjW7Ba8935uoZr4C2hZlXkM7GTBFOrea02XUk9mwphU6XdyzhMOFBhvqMJPmIVKDS78zMeeu
UgW/gmeqVw29b4onwwmHdiUeXHrnz+3M/BsbaAyyRPXFaaD7MG6gTw8aoqAWT33vrGzt2ppmVwMF
yrDnOeIXtUw9KGN7kH4rShDnrnSPFu1oGB+wkWwBpzZ7rbrY5YbeYk0GTwIIpjXWiZmOR7TddVeZ
fu/8G517yuwbFeipMWHhGyH+upE5ecxpt71uYumdmOZpUFGC8DbopS7dQCCNg94gtow6mj92IH2r
MOaSgEAKKiGfFcZ4oszZM3utfbvkFuAjQaUMrofZxenPz94n1xVKb0xbSLUbKO5WSuzpKDdmxQ6t
uX9wi3Nbs5JZ2WWyJD22kZEaPCFdUW4UW33mRd08AqpurKQmy97xJ1qfeXxc1kNbEBTPLDf6tJH9
ejGgX21TOJ6oyOP177dmbObyA9hSahBNTaFtHkA2vbHzkOnPUbK2iV8/GAaeJ9wFWrhTP2fm801K
Kgbl2dLXCpTFxbMB8EpsPSqmgSLhivrA10UB4YEN1FEUnFToZs6RRmXvDoWJAMkBlcBvRQvK8b6T
r3+7deAZ0SYKDB3jfRgkuHTBwRKgwKisicRBPmTGp1nJE6MOhKzWoOMLkSdMobSDXBWVzi9JZG3G
dkkJTIH5J5DdoTdQadq5eBrNo2b5cgxtUCZk4ltGjnh3/36dKAoid7TA/4UH53Kdbof+M+sRVIM+
30/Iljh7TNijELSmHPj1ukIiAjTGxFVt4mzPXMQxoBroDjA0jJ0P0dxbGZsP19eybAKxEkgFkZLP
OUD1Sm0S06IU+n3xHpEMOhU9+3HdxpL3TVJ3oKFDZfoL6DlOQFgOzTsMVVufDkgtyLcG2pHqX6vM
gEEAn0SF58HTwXt3+VniLssF8K7YLfNY1e6pNEmgtWs0kF/D2Esrs7sPrETC0FJYAdpgO6YNKJnN
nyUtV175xT3DVP3EXoxDNWeS56mVuVUPM7H9nkIuq4i8ug3aNebehcL6RDPx/3YwkHO5aczmlZUJ
2CloGyj1dpQfRnUYIV+Q2FCmc28rTFjXfvH3OKBLuzPX1msX0Ww02TV56CgAxPcuHisn7CW6y8Yj
Qin/r73QhdK1ZWMkGBWf+RAqlVHKJQc1Pu4uP5ao4AJ9FBmvkVxJvRc+3YWh2Qtip0qiGQMMtUZR
PqFJqO/BJFgdh4Z95CRZG0T+mu+oaE6AptxFRQ1joLPbqFPKvNMMXBIty1/VGsWEuOs86IZ7iEdP
BogFIlP/h71EMgy2B4CQnC/ckjnRFCfNOgrYse2LHujrJHApSKzrv+6/YJ4WBd7/+F/xcs0Wl/ai
qR2CqwNMPQenpIlna2AEMpAm/b13nBM/zAy5g8p6kWNFA1gsUkgiug8GiN+bNczv0st1wTAxeyRl
lACAV8JQNNIgz0ffEJuWhPbgM/sA7VnJEoi1Bm2OScbxmBorzrlwfUHgD2xxtoUpP2texqBuNfGC
guDCzfRQU/JQH8xQ06uVKGohuDk348yulcjstEIpYCZOgMWKPoRRP5lqFXBd21VszUsWrU0v5ERz
Co6vWW0mlbVUhDNiUfheKquOqvmZpr/ivg0SjGZe95SFFxMFcqAqJnFqpCozT9GUVgUXL5ZmpPRe
KY0bUn+/bmHxG51ZmF0gtTo0cenCAsl6nwI2MWr80cyLzXUziwuBOLWKKh48wpztGk/pUPZg/0ff
Nn5QiXwy0pW0btnZXUhg2KiboXs626sqxX8uKwvOLqPHaGItrp4JGAZM5jlPFKX9/oGYJ/JLRV5J
S769vsClixhdSBRAp9gDpfHLt42abR1Zw0D9zLnLbGRG4kfahZE6+tftLN3AxqRag2U6OsYULu00
Vik0PQXhb2aQ0+iwQFa2F0Hn23WLbY9eWVquvTEL0D/gozAdjb6QDsniOcNFAZUoKqayIyZF3yAl
vbehoPNBCuPIuHWiXWv7o5k82w15TIUUnpUn2r4xhXqIynpvmY2xYbwGS5BmvFzfja8JMLpUuF6m
wSgQOs3rbw2zIGE6oBXWCHQJWx/V2bjeQP8owkjK4D53yYofL33mKd0GEgcpAb7C5fZjXtxK7Sam
PthFvKj7hC49ZSPmDVY+8+LCzuzMIj+nJoniVArIUvoXLu97ulctiWbnjrknjW2Y+Ie3D6AHVJOm
04PK8+W6UjivEokEoTkkvCfCMQVQsbbRVpa1dNucm5m296xwYHKetRqEqnzbvRek8vgYB477fN0p
lo4IKgb4TJO/Ak9xacRJ2xLI3JT6mryNklPZmJ5DdsD0cBoma6KGiys6Mzb7UInaVG1ZZLh1TNWr
66OeblvIr19f0X/pxGUtCSeQTGWQicXJnNezwZ0G9hwDd1tdt56VGJ6wQY+Ayo8nZLbXq2hjCROA
dlRIrCz3NRCrWvSUS7TkBgiA1MKrrd9WXa9cekteinASI+jA/2Bid+Y1uOYjkSVI6CgnAQj5ccJ/
56zdVtoLHTFLcmJlcH0nlrYbZU8TdFJoNeHcX35bRhQO/sYC37Yus12tFibwJYk8VUZh/4spcGIg
endVdJ5mT5YJP4qoi8VVzXhyB1AjSvXZJuLp+ooWkOQYLIQVHTk3WHjnmwggl10C0I6MlVpbkicv
PU9Pbf9riH4aQuydhKM13qk+eACftFSGlt6wQNFVr7e6tfGt6WjM/ez86MzWnLdxC/UGHJ0BtHgE
k7MaQITVDU9f9P5fbtI/B2eO4YfouCqKGKZi7RtzdjJ/aPTnek2HbfG+PrMye5ZtV+TQMIYV19m7
7G1gd9AE6cU/nINpymTCwqmgLZ15pRmjr5WWyMJiA9Lg3S8VRVFYI23lMSXdoAfsO8NaILp0FKAZ
hc/log77hZE1zSq9bAhuHkTxoQt8ToYavUMerrvnfzMrc5c4NzNFdmdXNtegxwZtYAqdGJ28dLnV
A2jVpjwLe4sMT2YktWiDCXRqeYA/dGXANLf/jrtKANWhxVCOc/pC8RESaNWjA93cV9lp6cQ1CpgU
BAkA+9kMCYhI3aYin+Uwuo+93RQMlQDNecqizH2QNmbj+zJqv9X4W0D6B/zce1FDhZAnwDduYsXs
ORie1LLzEg6SqYdGoNIV4NC20s+yunJ83VDzjUikQUMB9E67IW1he2IcjaBtCLtnUT1CnC0rgFTu
GCc+kRbb1CCZK2MOvdHWrCiGvJOOuSA+EvWt23Bt9Gxb0p8KZNHeBzUHUU9KwG/ssdhEViVNsOjQ
to4738yYbh/ynhiBTmL1SdS9zE6dOdj3WlK6MuQ9E+iwSL24y3WoeoP3O7a9xLSLrVmAGNSrFTV6
TZgrySkpQRQIPJlB7tATbvZJ3JCNzHpEB4PJMnVrUpfbvjtk5EVkdQzmnK4vtlrDq01pOoxuMpe3
oPhKTXEEabH8HqlJ1vlCKixMLJ0VKzfp0iE8d6HZM9GMYmz6DMejBFVVG9120SNB0cfJn6/76kJz
Dv0wkIu7k0QEGMZmhtpMNRNtKjAO8o5Wu4SEmboZ6hfHwaxrdozI3lB2120unsIzk7OIRmJIgVAF
FZEGHO1MrwGBTdhDzMZv1+0s7iGYPsAzB4oMnPnLY+i29djTAnbQIN4JSCxUdfaSGfYj68TK51re
xj+2/vvzsyMvBwrRwqkUPNo7zflUhwdupv7gfDdZOI5hm0Mmdk1KYiHJmMB1YP4A1QwiCWd2U4PM
NG7AHo4inXuK6/tKnBr5I06+D0CuWJsBBzZ9xjn3NJQRGPcqPUjzd158Xt/maRsvb7vLX6FfbjPU
opyIJ/gVPYR91eipGfKAqtKPpumutyT107V25FcHgsUJcz5l+Ci/z9ZNrTyTacKpn2O0n9XKxkyd
vYjWzCwUX2EHkRqormxQLs1ZgyLR26wYK7yEwn4yXUgMQmJxxxP3YBspdNj1XPiJgSSPp80+reo6
dICpW3Gtr/GFBto/jBQBRgkNlzmJ1QhkKkunSmzatifEssk2Kp0u4IPCocw3oBprJfrf3wrTym1s
LoQPoew0e50jDbTlWg6jZQ0w7K88GTyjwZdUvinl9364HfSbYVzr2yx+1jOj5qUjqWVUxI0JR5LW
uMs0+50n3abC3P11f104q1jc1IJAQwJ6ZPOqhwrhkKgyW9QDQM1WlreN+1wi2igxiQE4Vli2pzJa
4w//ehdNNidkDbYUb+/MZUvANdyugcu25a+mzf0MsgIRxsHWMF+Le3hmZ3YYI3DvDOjF4m5tD1Xx
yctQEyvhzfQZvpz3MxMz32gytwMfJZbCm4dRrTw5rAl4rG3WzBEcvSVWQrGIHATreCn2eeo8kOLo
QAvDu+4Mi5fX2WKm/Ty7t0vmZGixYDHUuVPIT6W1vVHuDaQukXYjtMhrub5icml1OFETYT+AjOCi
ujTpGnUnhYMKs87NICnvhvSWAkVuyL+uTyCm+2NnrjQkktYY1AR2Eo0ebY2GHCPdYxEH13dwyePO
zcw9Wxa92akw0ykgQIRESFI2AStXheYmz527HW4iAgZ6kEwhfLjcNlELlgJnTX2WCgwBxSIyNzrv
0gGYRm6UJwiloGbm1MotEGJ9aICE5sMRZX/UW9A5e6IB0effrxy8ghiSN3Av4y26/EWsd5mbquDk
jW1MIDRl0fpxLaKwY9qvv7d0vvZpb868lBiNiTQBa3ei/qmKtJ8tMQNSraTVS2fh3MrsYGu0HdkQ
4UsS8eZy5mkVxOvqB6AdEnVE6PmOtv0/rMtBwQmVkCl4mlmMWZqzREeJO02daJPVqnWoQOGJ3mZh
rXyspVtrmr/DOD4eUgS7l1vI24IDtg5TXWeA6ae6T6ntX1/N4sOCbhiOHcJpTNvPlpNEeQbeB/Q5
atl58TSUtNPVHe83Bg819163E493fw2+wUSuNsm6otyFEHBmU1FcdWASxW1MCACQBbqQcdiXphna
lK98ra9FQphCmR4QOrTxAfe+3EKSu3UzpjpFR7H0RiUY+9jT7G+NfqLiQJuX67u5dE2eW5tVCUkp
+FiWsJagbOzQraFy1FVar0pXdnBhKmoaasY/oLwGinc+SqOMTdHSaV2DpQaOxTeGWwYpyJx5q/gZ
0QIxvEFHzx9qeYoKsomyYcVzltaKH4AyMhgxJ++53NmyBAZNQuQBOnDtJip/dE4SlCAuV9105Rsu
nfGJOxSDV+40YmFdWlKAerNdBfTebmb0YCoZReNFQiMYlmlNUJXZQ3tnpbEArQ3ak0gHESP+w0/A
NB0iIXSnJ9+9/Alg1ncoOEUnSMtd74jNxMPM7y3nxsj2QqYeIc3K2V9yXLR/HAftQATS8waQY8dS
a4u08qXzfdQQxd6XIFNvtcQjMojbv5/0wC2qIi+ZfArtu9nX1OuKQZED4wN659THejCdA2Q0AFCT
ZpaGBqogW86ddhVnO72A8xcSw7gQ0AD+9KsGvJX2WGhOUH2lkWcYAgIJT7XrSfphDXdpjqnjO9ve
jjXfXD+pk898tYtqmu3g/vkiDqQ5pDNjsFj5XPmumPqRojpC47Ve5dIFjoAdNQoA1A1MQF26jQ0q
bd0CgbBP9MRrhm1V3cvswS5RU9sm9k5tb3R9M6amLxBLad9KdSXOWWgo/NfJg/bzlHFjmuvyB1Sj
puauogJsu20fHV+E/VE72nvqmbvoBgKBINRQj2SvP/7t7k5mAR1BQRCgtnnmIOKoL4VhYsamdt6A
FNxplX1yEmttedP+XX7FSzuzGEOzKqduCthJyvSlrV/Asbm3MfzZ6gMeMgDmla3ed09tCtY60XqM
pyjQFi/XF/v1err8EbOPbJJSS4WK4WFrMO66KPFTsw2zwrxR7PjgWk6Ink1Qwfx1s189+NLs5Htn
8VWf6+DUrWE2bwxE/IbHNBKWawxEa4ubfsWZFZQMeNy7sNIUvoNlyBcA/w3jfYi+F/kxkmu5zddX
5XJVM4dVKzuvE8SOfmOGCXi6E5+6b+oagdyiFQsSZhMHIOZ4Z5+MFomK2w6DNxAoUOUWujqiA/HK
+/Uv9N9o1xf3PDMz+0TD6BAknTBjnsZ30nnGJ2D8iPUP/M3e8wf2aCMY+aWsnYqvdyr2cMraAVGY
gLmzmCeNSUsgEYPThzlpEyDSQ/Ob2AHR7/rKI0Uge1TbdtfXOv2dX5Z6ZnMW+cS8NcjAYFOTmzz7
La3OmyKQ7JYnayWXry8jMLoThAtz4QA7z4HHVcJJ2bQ49JZzauipS06NecfZqzE+9ObKXi45yrmt
2bI6XRmHroItE4OriR2yKDAr5ilif3371tY0e35TzUwrG1PAmJQtMBKNPkD1M7X1TUa5Z1PDtzsn
vG5xZWXWDE01irirm3jaRXZXxb9I/5KOmeeuvUBLfoHwDDMsKF5hin/miw0tVKEQ8MNYJPec4tYW
B/BteqDPw5TT9RUtXYjnpmbfSpqFrDobpvJsH1XfVbK34l//m4nZZ6IVw6SlBRNCk+ir3CvsR40U
5rqRxS/zZ8vmNRC3ha5lpE0+l3YmOhu0AeTYAuIncuw7zY3WhOEWfc/AmAw4h4Gtmdd2bM6cBkou
sCf11zHLYvQDZNCI4agW1Bta4812/x7siTOMKi1SF0RFXwIEF/2buBEReDeqBohFPCTgfU2Cwnz6
h73EBBciTOA9v0Ce40prMAhMMHxLxb5ACRNtBleJfbZGxrL0TuI2R3oAhARmSGfvZCrMrG1HbGLd
f2/ZEQgPz6i2EhITTYBepCZXnH3xXJ3Zm5zo7F0uGY2FLmFPH3eV8Aw9iPk3op0o+7i+gwvMT9NI
BJoJmMCwka7PT7CeCtzs2EJxcm9Ri9De8h3bpafmULxofqt4ILi6h0z6L7fb5Z/KZsX80mN2bn52
qo02aVV3Mt9vqtsOpBmorn4WR2WbBu0uqfzr5r6ePVRaMO2EiXcAiqDod7mteqmAHTXNWh/cEkDQ
Cn6KxmDQV277RSvgHsZEF7aVzHtBEK619GFE6a3OdtK6seOXRgaK+3p9Lf+hzy/fZAM0nxCVRM0W
8J15hj4IbZQlBrhA5ad4aajj3+1WOxq3+gEsnLFXbVvDU1HC8pID2acBJHyOaVCvJEFfPRW/Aiq5
yO+Am8Rg0mxLTTeDrjL+7gKshWOgaF7JNkl1z5oVT53+oi/LPTM07frZkRBOnKDhiOVK4weYicoe
+iyfK1u6ZmN2GOxedbiSYzHqA7+pfXvvbIxtj21Nfb7rNvE28VmYb6mHGCHIQmuvbp3QPK3lVwuR
pYHCC6D502TKlDhfrtUcxkiooI7x49fmBzSrQcp2Z29jT/lFQroDZcpJOwwrMO8F5O2l0dlRTC1X
pvpklP8Asjwg3rhrblLP3Lcb5aO5HXbXN3tpr8/XOHtsNSdXE6WHuWy4AT+D3f+o1hALa/s4j4I6
put1O8LGK9s7J+KVD4qnqV508+ZC9ImftNPD/7Qoa7ruzpxUul3O9cmgPuwza2+oW2Utsvv6FF18
JmuWFA9lRaKogAnyZLwhfAyYlz7TLVlxhyWa0nMf/EIdqWKmvBum77NvKk8DL56vbYqN+YyzEFb7
YdPtXpyQevG28KJ0lTJU/xq3XK5zll3FdhyZ7eSOIoz85Ma85ZvsWxkiuzrKx37HcQYJzqK6T/e3
v+W9fgf95TD9jOCoa8rrq3sxu+QqlWZGhPoYzmMXGkFyk20oyPI3bgi68E9IHb8q2+z2KTkJP9uu
5V4LVZ7LnZjdfK41WFY+fYnhYIfR1kFx8jiEGrgDf90Af/MD4/IPzs5dyY2m/Z3ft2glTa8LBqAw
53fpykypB5VrTuOTVN0WvDw2cbUiJrx0BZybmN04oIFT5UQZ5WMQecdYvEtxWuqOrnQdl54oPE4Y
EnfINMcyKwcQo+DopyIarYT1PU9K1FNKArBpYj0KwZ0NtfSVh2TpjIJ4g6CnA2ZhPM6Xe2cOkQN6
iCnfQ0G3iG9H1972fZiM+wSoX0wil/nKxbMUc5xZnMs8RbWlDl0/ZUfVa1zVoazTj55OGq79Wi15
6WBCPnAavXdAlDZ/nFBBztNoSigwMXTMY/5olzm07Wr7WYrosQMPFEr2L9fv1cUzcG505ioYoKmb
UkWcSOLxHii7wC6dH042+i75GKDukMfpZmhwNKpBebCr9hZjkluVvKgF+KzN/kAtsmF5/Hj9Zy14
Fqr3GIbUp5m2L+lvZcWNM2YpCEQVAHFOGdg7CQtsJPTOWpdkAfmD2j36XCj5aFB7n6cg0NVT3Yoh
dk0yCIeApJUpgdYzj6XDJkViT4xKw4TsgLLQ+EitLLy+1MWzevbVZy5dU+CooxIfQOPjJuqaWymY
XyX1yodedC6sxEZfFMnjPB0BXBvMdBJXQik/bA4k0RD7aubb6v0ody1RvOurWviA4AKa8tRpnBn0
TZcHlavNqGYOVlWU37hBN45WP5Tjb9pjKMZaY8FeXNuZsdnLXYMEkNQ9jEUt2F1ovstbtNN8Ozm2
fK+hv3Z9bYtf7Mzc7NprAMSzmgZbOUZAvfcizEAdLFNlJQFYW9Xsne5A46D0Ea4DCYEVxfgOiS9F
/a5lb71zJMrP62tavObO1jSt+Sy+6qXbuGmLLawK3UO4GtT8ZyzpvsBc0v9mafbotgptUnXK+G36
uwL5qqJ7eftMwU913c7yV8IQIigd0P+cN+hBGWCSTHNRWTBMD7C/Ww7gRtLmu+tmFl9z3NX/b2b2
lWqcNoswvIGM52oQVam2G0RshNetLPvCHyuzz0NTEO86HRZjtzcg4doY5L0Xe8a3IISsnW/XjS37
AibGHMBpUemfnV0oD49upMC/uaNAZQ75IObGDJAvJVRfCVQW14UGMbq1QEchqb90u9qWmhFBRApF
QRAD2Y9G/Uak4o0V2GA0X1sDmy3dSihLA+cJTgI0T+fbaKAfbSW46mljeXlz24C6rmIPQ//emH9N
8zGRQKNGB7g15uDmgGRqIsQH/xIqIrFm7fomRhytZ+mWMuu+AInU8/VvtuSGoBVBk3/C1nwRJe1p
VZklj8Ez3mRhqce3Qyw3102g8IevMYtcQQwEWVIo14F1f07VmFVOOVh53voOilsHK8uSbySGHKzG
BUBDhZ7nzzRSRKgacbVXUqP8wSvH9nsjqp565iTPEZCsD/FA2zCnCnQEs9RCIcdRboTR9Lcd1wT1
0JzENjEjr39Ip2zf80IavtVq7B088k7iS40pfuRU8lNVFOuxxUz6bVO4EeCrZbLT+lj+Sju7NG5l
ZCb7mExxWjGq9m9b8qoNjCLR92yUSijisdiPakLKgLu5FR3NPMluLIZ+glfK0oI+Rs/1IRjkYENB
QTGhMZbblatDyU3H1Gw0lmYSQnrLoF6rkhZphEhEWKh2HyKT7H/3nXRb6AFnwEW7WecafiRGuh80
Qx4zTSlv2qIUz04+stdWqV/AqnoPU/1OVhQz9YM6jr3HiQumr0QvATqLdGODKfzioyPc8UeNFY8d
+qO7uHU14M918OxRiY4xKGLThoWmnYveH0rVBo1YYYR2pmZ7raB6WGjTlLshyQGepIS0b9q90vT1
wQJt1X7AzHyPnoNMMHYB/uofedRp8cEsxsLHr2bOoeF2WoW12RDwziZS98sRW+4hZItwX1AVqgdF
k0+M0AN7Mps0Q/Ca4/XCvP1ryZrB44rrbmQfgeqzJnbnOWarfkgMZIDBqKgGOzDdWEKHBuMtG+AD
MubXrI+furHlzlNRyG7we4vqb1TwcsdMyTTfBlnkRmja8FMlMdiCGo2xsAQz3Mvg4psFGo3sCoAI
Ezb1xkreTFALOwczrt1nRN7lbuBdq0ceRJ6N04hBNNcDv6/t7KjW8RupQyH10KK9ADmLifeX1iok
/CrXiSwPbEFD71XUJaPXpQwVHkNU/aaj1HxNyziHAERB6UEpVXXHorzZyRq8OE4zAvGKSR4TaVOu
E+rlcfRs9dCx6KXKT50BJbIEN9mhTWi9ixTu3hiiSHXYjvMsICqPdxwaCo/A5I97Q6ChCjxrqoVV
xNOtKUcQJjG3Bx+3ZYk4YAXp932TA4wjUwnBBXAP/DbSPs68tk8RXvS6hA5mLKMbQ1GKJ5VU4hdU
39JwcMf8YRAV3zkApf1KFAkWP5k54zGnWQRiJst4qFtN8dMSdXDPwJo3Vt1DYGZU4uYD8/Op7pGS
xd/0LEMvi6XMEfcRpeWhiQow9TgqLx5M0bpPXK/j+9KgwzcxtAPZqLnhbkehR3Q3EqW9SbSC4AEE
aikseW4/gBRN7QLhKIV2w9WCPVoKp0ddsbPflYXgCRNMLtqAJniPQ8zVQkrUzp1ePHFBIWkB4tmD
PZIhABt3BnFMjQwr7/bC2AYSYwz0g7UcBUdMMlw+cMIlpeW0ULuGHKIaKCNwSRIy8cQNXJuEePVe
rPqXWTSYI8Tt2Xn54XOIq4BWJ9Acf16/wBfAb5c/ZhartKrK2jif3qQCVND9M6hygox8SGkEYxf/
ruofdWzdJBHCMc69dBUstZhqne/G7P0tNKVwqJwK+CI7ZLQLuhoaDa3uN6WJiTdtZ4KBxi4AiEM7
F+PYbysbMEUu8wcMHwPVCneC13xB/yl1Btp8PGB285knQGS3ycag7UdXvFUqJvObvgJyuoqDgiWe
y+TKI70QWGGEdQIZYDwew9ez5UO/3JAFqWGe13cWxuNxVA49PVB0rFdWOrWhv6z0zNT0U87i+Urp
RsK7BrpArA5SN1SzOkR902tUf+hf7XQrk0Onr8TCC9HcJFWO7BLYRhNB96XRHOPGEdp5CK/wDlqj
eMVI5G4cVQgaUuKzJn9Uhu/XF7oQ0WHgG9wf4IFFZmvOYtUkVpSx6GAybVNfmLUX6wmG8/dRAe7H
7XVbCzEWqFkd1NY1RPXQ0btcXk+T1mTGgEKB8QOYdI/w4LqBJf84NzDt79lHwzUIPKEDAx2vU2iX
meUtFdF7keUDsqWiXjE3udvcRzBZBRJY1D3Qs5t9LtPK8IRbIz5X/9SI1yR7i+2VCuHilv0xMRdO
TAZlYIqACWnIwJZgzVpT/11ZhD1zABqNprB1WOiaT6ffdeTlH3rUYI9EBwzQdVwemCW+/CzGqFhD
nmuIrdOk9JwObz1oBhRNe6c6u+kT/jAmicdqsYZoWDpPwHmj3wnKQMz+zT5QbhSgQlL11u9bzYvK
T7UMEbMpCWYMi2eprtQbFp8HvFOg+J4Kb/b8+CqlHBTMqeB6+qABRmGKu+ZNu0UUta9+1twbVuwt
eTsmpMB3QzBWgRN1ua20q7vWmJ7GXHuuK/D3firkKNduwiUrGDYAah58+rj2Z1a6BAmfasA/MnrX
Nv4QSa82EEL8PQDPAML5j53Z2bWYy0Waq1gN1BbUiuzasbipEKgWVF1p2C4dKnC6QIkAbHQo5s3c
QiqNsLIEboFw46ZwxpshX7vJl04VWKlwK0zpMhLKy28z9KqJUAGugNnt2OttilF0mUagdUHr/fql
t6RuARw6zhbK0KAOd2c7h3SjVqzSRVQSynckPoD5Hvm2Dk1/PDJoqdlP0YaE5AX9d2+ovOZAV4oQ
i4s9+wGz/RRukxcFmX5AAcppeaD0V77GuL1UZz9bJSZHLnfUBT+JzEcYUXYI++vwVIb8EwJu22Jj
76sf0XN7L94gIb4CzFhqPsMuaDMwt4Qa1bzuaxGza6iCHlfbeB/jDhor6Uei+fH+qVY9fVfm/ir0
ZHKO+btybnL2QQ0Iy4g8wlJVv99ru7gL7PseA6yh5ivf7J35mB30W+Ve3a11cBej7YnyAbU9F1Mr
84aUbrEhMXiE0c6tvNFfUELKgnQb7YAr2IJBvIb0V7MVx9frHrx4Hs+sTn9+9mwPWtHVbjapvsv7
XLW8SF+ZWpkc8OuG/lnW5MBnBkanR24cw0BzA9a9/pj9pq/pxsXU1s/rK1l8As43cLpNzyxRard5
amIDSyim3vJ3epOGCoCVG2vrHvg2f7tub/nk/VnY7JqJkzjtOVgooL/XBLZmeSaoeArxfN3KAoWM
gTPwx8zMIZEfM6L1MMOD8tbyVL8O3zHWpO6jJ3Xzvd2lK8taGA67NDi7UUxbpn0PHWzf+AFAb3ka
VV8XXvfePkMby1hb3lKsjwIj8grzPxXaWY5pWpWWkRruAQQ/f2+3+jfAWU7OnXWw1vxj6TUFrR92
cwrwkcRc+kebtbU7gvHDR2Xt0XjqAyAd+U327uyTR8yhdUdnw79n2zX96sWDfW535peY3zPyGC1R
X/uRh8krDVIJZkhPPgKfbfn6rfmRKZ4KSdk1iZBF3yHgDzfBlAXI+/wltNO0TirIPvhdpta7luYo
Vlt8GAIlyZR9Ugksf6zRCGKGVeJedczsaazV9qUSmCaLSk3uKmOkJ9YwtQqvO7a5cC+c/7aZX/PR
aSh4E3Av0N7XQTxXKWJz3cSiK6PYC9Wp/yPty7bj1pFsf6XXeWc1B5AE7+rTDxxyUmq2NfiFy5Zk
cAAHcALJr7+b7lPlTIo3eU/1Q1Utl2wFAQQCgcCOvXGzmxCN5ysu1ATKitRGXjMS1ACNR028Sj3a
pVnnlTnQBdlHWar3nRmtVCuWB/cvw3OxaLg7reMBEx8m2kba0SbX+HZlcIvu/Htwc2WWyELlb2qh
9+ShPKLTFuUXHJPqV4g1so+jcj1+5z9V11h7HF2K5ydz6kx19pMo24xFpJWWCX3mXH1qSn3Hwno7
2sDA2QTSoIJ5VFh3dUleL493Kdye2p0FCm5UQP6omNIMcuz8h1AOdvn1sonFGSVohdMgL6KBCPB8
aLkYemqHmNEMiALUL81bC3hy9eWylUXfOLEyc/w2VghE36d1i99puW/XIPGLWdPUVofLCXoJP/Xt
5wmkjWOGrMmApjFIYIVr36h3wrfexMbZt7t+7WVqcUS4YiKvn3rOflXOTlxitHKk4QVOjE5/UuQx
VVf28eLSgxITzWVTV+/8NbRCLwHYkzCgtioAPu5B0nTfjX+fkBuXOSBz0QeJOx1KaeerL2WESAhy
Fm+oHwoZiOGuSldujYsDAUgD9xJULtS5gzGNNl0jcdiJ4ddd/CZEb1Ai63/Hj0/MzDyMjhl+73SC
iwQMnambhTtiPanZytVjcbucmJlNmMNVlOan83QYdll5TO19q/jp2iVg+th5/jgBW/6aMzK7e0gn
zsEFASu67Y3JUa2+cdt3oEDaB9qacPTygYlrI1i3QDJrzBtwFW52RIqo8drvtA1EF/QHmrvGlh9i
H5TiiUs7H+wGxkpsW96yJ3anqT7ZQVpegUammuwe5Na+VR5wn7suWq+5boLGa17b3eUYtLh0kyYj
uqnQxz0nOiZqa/UGiN68RDvGo+mBWHKfVO+pUq68JC8m5RMNxl+W5stn4nmH4hzG8g1eW26odWWW
z9rwHOX7NC9QbNg3yX1WujVbQ7os510npmfVNaPSpK22GKQDmU7XeY4etQfQbzA33/WgBvBSxYuu
1StIMtnu5eld9NkTy7MzEpIO2BZ52oAZD/DCh6w5Gi2o8W6y5NiLtW6rJTwzJGURu1RAC4EBmKLO
ifOoSQSdEYFx1rZfX4OYF49khzEY7uxtucOT47VRutmt/nB5jIvvITboCfHWAyQoiDTPzRpFLlJz
hM82fveM2O+Gj2z/Gl07u/FuxdTifP42NXeiRFKHhSNGWL60gbUVN+aP9KO4Hm77yh02ZGPepRv1
G3uN3NV6wJRWfAo/J6bnTjRIo2inUXa+5jputuVX9k2+e/0aeqAHX3OcZZ89MTfzHK0DAWr1a1I3
jqvt7jovvu5c2zMeuMs8+8ivsx9rQOYprbk0xHlmNRFs5eiwRNftbaVcpepdJV3FAh4ouLyOi8ff
VMlEIyoITua6LrgfJ1kC9QQvdtCuTTRXOj+6aH/ZyGIycmJkFkpTq2paJ0HAUczQ1foHvFJeNrA0
XRPqB4Jf6tQ6N/MIUFBmGWXY3CNea5oh8kbGr4ve8RjYcXO7WnmFWArVp+ZmHsEaA616Jcy1Sehy
wjZtda2Um2ytPXqxyHdqaOYGetUnLNYxcf3G2CeFK3am2/v9Fdi3qyuA68xv7ZWyk25+36/t77Up
ndb0JIKVkH5HRR2mydZ8A0agcEc/DZyA3Fal59yTDd+y/RiEQb52m1mzPI+dtGqMNsPsOvR7Fh24
/WXgAD/s2jUB+iXfP53dmVs6rTRl08CQCXiiyN0i2uoQybnsmotHgaNR9M5N+I7PXeB11tJmymFF
HjClABDmivHniuwh+9ImV2oEWSgoQ4Ct4JjoX8DaGUYr5b6lCT39gimUnyylCqJxW05VzCa75cMj
EAQusCx4dHWdZE1bemlOgedBOJkefui8YmqraTbSHqlhPNzqyrvINsbas+maiZlnKlXd6cpkYii0
+zxBAcwKNyB09VYWbgoa8xh8OpSZH6YdBH4hT4zDFAqn/HurBJUesOKnYV4DgexHg5c5t323kgYu
nKtwE5A2gjMSKcS8MWnsJUfeDataJVxN+9GBSyjLXKI99iEg4+3m8igXQtmZuVko64qYc2DHcDFl
1Z3Ic580yaZDsywudysTunAKnJmaBbMRt0Uqremm1WVB1aQHVlvB/240M9eoOsU2hgYmuux21J4H
7ZGOj/m/cWXEQCzLgKY2OprnTSNCgguqmBKCXj4ChGPG+3yNFmepTHZqY94moilNmDclzuWBch+d
0r7DMhe9pa8NaPx1JoJJxHWM+52Ih/vLk7h04zqzPTtNB13vHVPCtkpekjKQ6YGXuyJ+GkVQR1+Z
uWuMx0HsZekT9d6wVgLmQrQ6sz7zSNDLEyKgNwoiaOJF6nvlRG4aQf2hUJ+KslvxmDVrc6eEEDpP
p1tX69xpxgfpEo/moKLNroDoXJnX6ctnAQU1T6RuBE3+BGWN8zhsgJS6oyFGZg5Il4VyVPG0Kxt2
J5IIz7zha5EDcNpoD3jtuqUknmjzLn/CFLIufcHsJCgyqjhaitEmPZBJlEoNALdK82xNrHECLU7s
yWBnVxHLADu4mmOwbWxeRQrblMQ8GE7npjoHTdD7vzMwgE9wwkIWZl6OUtkY8VzDwEyxJz0kiAFa
3F42sTyg3yZmsYXHnQiVHiY04EJ72y2h7zTmx7TbJunTZVPLOxD09v8czrSOJye2pkcgFdCQfA0H
PJyF19qmvqbveIm5Aym6eSA7fr92quqL4XnCYlvQogbAcLbrHa1PtS6GzeZLGyQ+xEJ2gMEqzI09
PPMGxjbz+yDblG50sG7wgyN898q4q9dAKgtEBzj9Tj5kFgBECreUHB9i3nLvKb0C40tmeXrj0yOa
qLxh9z31S+EqX/Kvxj5aSe0Xj98T47N4oALxG1cmVnngu0p6qnHVhB7Rgzh/KC2xEuqWcsOzoc58
quir1JHFNOeb0gfBwfYFBPrdLvGdB+2hCcAxN2zDlWN42bkoWHt0YPsnKYxz58LsCqmrHMeXZbk1
2o0Ka8JDjy50k6+5CcETdOXpFgusmHlc08H9nfqt+YbOupV74eKWOvmS2UpHkdbXYzfdo9BDJq+J
A5JSgk7pypdrQkLLXnVia7awMS3TUhswanLIj9d4lenukrtmZ33BRSp1Ldfw4k37rvj3CXp3L2/n
tWHOVlnVJfQBIphWbKAWLPShNKlfgdI96T4iSdacauH5FsSBv9d3FjzKJI+pWcLcoDz3kem2Yl/Z
uywExxX54lh3oNVwY7EyxsU8kkIWCgx7eG6YNz0qo261RQWjIWiWB5TrqVXeg11CK9bYsKfP/3SG
nViavuQkNpqmAOcUgSWGh6cYFBZQGFHtlTCwbARMK5DYouhMmZ1eMa2b1FSzxpMNUmEIPCc13URq
7V/2jM9mQAqCHkqAr9AWZfxqkDkZS1iGCQs5ALw2FKgA0BxpUEHSy406c+VhYKE0CFNoM5iEEFHV
tmb+n2lSiW2jwkNaY13H7N3h7UFX260apUGS/rTNxFOgvmzr7b5Q1xRBP58tv8hPwF4E+kX0dU87
5GScVEtAKSlgvBySTZyYD2k3/u13nHMTs9RGT/pELUYAd1sr3diAfquc+0VUrvj5QmJ+bmfmGUaO
VfoFEE740Yi+SiA1e+u+1v1UHKwo8bj6orA1qrXPu2syOr21WeAZgTzS+fzlwgGerW6ApGyBX8vC
TZ60W7vQXYWuFQvWTM1icmtaw8AITEXUCvp+wKkw4didW6DQV2pMn8/aaVRonKMWAtYnOXU0Yjkd
M7FkCvey5KnJN3lXu6H9tcp+mHQtr1ge2G9rs7hRsbQmyCrw/q9dW7SCQMneiWI3NVdCx+dofz6q
ma+joqDafMCoBpYBFS/duPzpqPWhj547ZU3gbW1QM68vokLovMCglCaIoeSR2j+aUN7Wa24/efV5
0D0f1Mzr9TxuJp0cXKyH2PEFC1Pgh5v7xpYvTJc37SCBLx/IeMWtBJCDy1Fy0TgYf/HiOGWnc1x5
h3KTqmUwbkKpR4EEY/+m1Hsni92ifuTlT7ZWGFzIyzDc3xbnwXI0NbwXtRIgle8gwz7oAQF76EMZ
DJv8QSADRoTeqldrV6aFl4Zzs7NEgeFNxaTlZPYJ+OXIV3YhSIvkE/nItvluAIt061U/cXybKztx
8RxCaJkoCzS8G83iC8DUcYGH9qkR89rRGmj9+oNdrRx2C++OGN6JlVloARY8NrQaVpJqa4IqmqGC
ZntA8/sqWP9ZEbBhKxLHRRR1ui+XfWhxo5zYnh1/eWZ3MToHgAxsyNXAYUQVR4iFbavY2l02tRgA
TkzNVjEDQDspGUzlitwq2bjVBwB0M+oVFnfh418vm1tbu+nnJ2drX4Zly3OY05zXUrsvoE262jiw
Nnuz2GlyZ6iiYZq9Cppb5X3W7Jh9oOPKRl8cCkRVQAeNTshPBRKQ5zYR2KYQOvMrrvhV+RattVEv
n99T94M+JXefeCsECsUZ1ZGKmM2zRvG2L0tcN8bXUamvTUcPurF8yTXU4dcUEhZPuxPDs1AdA+qX
F9NpFxub2hFeMSKQNCB8QGJuocyWWOYKM9SiI55YnAVtNAoC70an81Ut8W6k25uEvvZhd68JxcuI
uoIrmPz60xnx29yn3pxcjaJuOmCTRvHKlkHrZ1yTrVqzMQtUeYXO7AwtYR7BqiGdDV11UNcgJ4ve
fjKQWZzCJdEk7dR21ralH3eq6YU6DUZbQ84AWYvL23cBZ4KoCJCATScaZOAiz/evqIU26AOmDZ0Q
xbiNi7skfA3rI2FfGoNAa/hZN/dtcldG+zp6XTE+zdfnNfttfLaxwapU5HEL44SjX/WK6NfMejaT
HfROOH+MxFEzga9ZOW0Wz/OpP4LglQPp0GzEoyih1BjDKOR5cEPVtujb96WuB6UJZn2o6JR24qnZ
Km5gcbAndmeD7euI9taULI3xcRxi3PrB+xzSIeiLJ7vOPG14yqPWK+iTCeqNf2emT4zP0sK25oY9
Til8A6UzhVwX+Y1tvg0JGgrsQ2tvReizahfa95ftLvryidlZ1FHYyJyog1lFD+qE3gv01Zuh2Gj2
02VDi7H7xNAs2KDnR1bgmMa9wY72A25AVMk3JHVWjoiV8fwK7yenXdKYSV+ak5neCV0h++fIGNHq
i7eydg2EsXxn/j2mXz8/MRalhJWpgLFE/6mVQQ/CBbYP0eAuFAfkDBu13fS122GPXJ7L5URwarJR
JwgRxH7PY0KRAatkM2S8DWAfrAu9tGc+SZQtNTKIqRU7naMNv6v2RE0CgolWRvuRgwSeO0+D8VFm
7X7li5b3zu8vmsXEssrAwF11uACgrANC1u62414uooMJBS/b2Co1BJKbwGErydSvh65PEepkKmaJ
G8SdiZlTTMUoXitmbBsLMP3eurUG4hWZHZSoUGvJfZMNh472oKBS92aUgdDxEcwcoP0Pvwjrh6Sv
U1e42upwk+jQ2WniAnS+bQrto+ZVwBiIIwoNGr91nrgQkfKksB8uT+HiaXwykFlaiP7IFPyAGAjv
0L20Z8mb0DWXqD7rh5XVWg6wvxdrFmCrEPJS4XRhEvpVoz/WYb9Vy3utuSW4Uyi2q9tfLo9tefP/
NjiLrKxSuUUkvKMkoYtNv6tVMGj0fXDZzP9jQ/62Mw+iOYHEE17EJyQDtQNBPVZA5171ZLVPUy9r
W78bXTwfbFcMT1527oVQGgYdzAR5tSeWxfMNWTqQgNJVJMBlfKxDtICRgwWPx/WlTX6kqMX0idfl
xz7zK7TzhnIluC5cSGF/6pMB89kCz6xigT7YmG6GTKCEXKMos0nVKwJerVBQ6NQPnl3coRe/glT3
WONRz/B5dKsO+ebyRHx24vPvmB0nkBMGxZHAd0TNWG5QEZBu0keqT/LqNgTPjpvr9rBi87NzwSak
t1BgAq03XqbO516OOlp1Jj7h1rnhZMfEl3SNuXP67E/LO4FDTfT5TcqO5ya6sdYoqHJQG8JTyNCx
LbDzQUtByqNFuu+ExzoCOvzyVC4NCwzXaPwH/TT4g2cupQD/oUqCYfXDjQW+jmzYgGroso3P6TJO
kBMbs33ZWw7T2dR2C0gcVeA2Cf9fjmI2c/EgeNhPi5NFXofC8nAj+MvlQUwfOV+c00HMfK5FZcBR
FJiwc8gsti4PA4sdm3oFJbVmZpbAyAmPM20zrxfXRv9eyOcwu6fGSh1+eUUcUExA4w2H+8xKNliS
DRwr0urSbdgmbVaWfHkY/zIwVy0I44FCGhsGyuGxqraZ/RSFj3q3Jhj1+YiBZ+kWmqzRlwNet9mm
ZHYMQYFptsKOGYULjTkE3rEMzXcrafNnZirp+0jK5ssYJniDqnkartwiFh6s8Qmg+FdRKyD2p57y
MbF0OoxASlVgpBfbcM++mcytTS/bB/zJ9HLPurka341H25cv1EUlG/2uIIO77J0Lz6nTZxAK5Ybp
fJiTyBsCJHAQI8TDIvf1Q+/H36zXdgPRdjc7poWbB84X5e9395zb1M/jFVU6EgkH4AocR1b3RV+T
hViMTSdjmq1u1SgJuLLw+yPjWJU7y/nqJP7leVszMW2Uk9w6ix2pEAoTFr1RzD2jqUvWRJgX9wLU
FKG+Y0wFn9lm62gMnrYENjJRoSX4O66XfQF6Krq5PJYlOyBxQZsSpL2mTXE+FjVte3j59I7dQUCe
jmn3yEMaSa+lrf6jT6OiWPG6pXMYpVqoJk0yrbghnFtEOSE1mgpAN4eD8rv9ySw0LRXwertzTdI/
Xx7fUtAi+v9w3JsW2gvOreERR0hjkg4gfbHNqIVbz9qr7uKAdBzB4DaE483bQm2wuxqZhRNY03s/
twLwAroVJAqMN9I8Xh7Nr2WfHygWGvFA0gs2lM/LVZcJ53UzNR07u+ZFvzb8HlLEL/ImBfjW1d8g
CL4Zbyz3a35t3Q53w+0riD52zs52wQkNWonL37M0u6efM9vMQkL2MyrxOdMi9iEacIanyxYWKDHA
vHky4tl+jovM0MMGJoyNeRNeF1v1rvHtnX2THdpXxe8O5bXl8i3Y/XbZEWK/4e7yByxtkFP7M3dt
9FrgDQf2J7Y8zo80vgkLxS9w0fr7hkDECWfFtgAh58xT84RItZg6mHUWeQA+ZKpbA96Rkf1lO4vR
y4QB4kwgAXu243tbZEM92qgiR99oB3bDkLuDdX/ZyNKewGP5v4zMHMOKbEU0kxGCoBLfjfKRd0+4
ibgtMMGXTS354KmpmYMULNT4SGCKhkfL4UHeZisrM838fNOdWpi5QAiRnFLpYEGSlyze9fEtckWt
/FqDwCN5KeQKHGApo0dAntrckGbpc8XHpq+rIjHBGcKLL7mRuopuuFX0HpVvxP4W5yvusDh9J9bm
gwsdLlETwvv8sEMjtFKuVPIXJw8yvQiOeBxBa+15AE5BViBZh3Bvds8NOxrqTVqi3uK82kDoDp6Q
b5fdYdG9T1Kr6ecnh3PeqUNGp9Qq6UggUPhGyAxAo7hybq6ZmcLGiZnKzpxMljDDzT0YOqE7ikxx
7Z61tDanh/NsF43CYArLgLHL5XNXHlTn6+W5Woptp79/tnXGVCuzburR0epd2f2U0At3hm2XrT19
LEUDtDfh2EIdYOKmO5+sQdMSFQzeYMHpfU1GrqnvOnVPZY0L0Uq4XlqXU1Mzd1aiHMR7AutSGihv
jqlvRM+Cxv7liVuzMv38ZPWVzmrAWwwrVD1kGvTf02cL/TH/jhGwrYHZCrzdc93psdUdq3Gmoejv
ofBsontNtNbjs+gC6J77p5HZDbViQFaBewZNLw13RyP2LR3AklRzo/bL5eEsWrInjYzpidRyZoFA
L1HtTjRkmjZwkiS8TfpdqAZof75sZuGVdOIeQ/sO7neWjUTzfG36dIj1GO8VXmcTT5j2U0Jslxhj
Bfxi7Y6oMg2ZucXT5caqlZfLxpc27KntmffRoTEKGeIVWM9HrzWru9HRVm7hS/EU/FXoySKosdvz
bJNFY5TDXyaMDkPIafPOJzXTfZAqAwZXmPa+qcLU12n1nBPZrjyULjk+botwGAM5Ne4m55Pb2Xpo
jzFOCztB5sAKT5b0GNJm5YK85CsTmxtBMxaIw+fkCS1XQFraI6W2wkDn6FXtCr+B5J4jNpcXbHE8
vw1R9Xw8YihkVE65u6HWmnS1Kmwe0TslVRQ5MuyIy9aWffPE3Cz3Qom+mLSVMC6Q9qSx6vIE1F89
DnlwobpJDC1pJ/Lt/rYtx7U8aSmtQCFy0qDQUCq0Z0tn5Fqo9UCHeiHqsMR5KEsQvrbiGKW6T7T3
BmyAl0e7FPVPL3ozg7bT9qTJp6hvSjDJNBHzmBnnO13od0mH11OxsvsWUDrTXQGk//bEaIsj93w1
Ew78YS07dP8YgDJip6dDDqpNcogtkMtlSNfaJnH1WA0E/wAmxFeLdg3vuLjGIJ3HN6BKhrrKLM7x
UBsF+UWGkLaHEB1WmUXdpGo3rT64PdiGu+EuiTJfi94vz/eSL58anoVyPMYLlHhQzelZDvLtXa4I
t+lX0sWlnQkuRFODGCZaZD6xA5RgCLQspAyKvR3DrZpsqfXDHNdWcvKNecoNVAHkeaF5Y6GX8Hwl
01YS0k48Dxq7s9CtUgyqF6d812n1Hqj7XWwOj1b5mmpQHmEQlBTaQc/XGioWxwpQO3o6qAr86hSK
T095RdcnSt0JSQ3laitICuZmVQDOwssLt7QzwYn9TzvzumefqzWUWnKkrHnyYMRJILTy2xiqfqcz
cKm+D/EaXG/pEAHMHnJV6NUEKnc2MjJmvNP6EpD32Eh8HI7ZripwD0z68M4wiuteQilAL5TQA5Fi
8bdRpsCMo9kJ1U8V16p5IBr6rE6qocCN3vyRyLsu+xil19cbkE7//XmlBhhc0dA7AS1no4y1XmGp
jqu7RZ/Lep8kr3X8lpavrfoWPlw2tfC8h0ERokPcFDyk+N9zX0lk3g4Ic5hRlJTbbjPgTUtutOhW
MyH4s6Fo7i/1Z33tarpYwj21O8s4+jQ1FLWrp4bHzXvv3Su7utrQbw/KE62CuA6qp5UosxTVqWmj
+WbS48SD3vlArZHjNUZvkfry0aPmkYAUTPuuJl+jfsVPlrbfqaVZPOOmLGg8WUKe5zq6W6rfZeqR
cCWhWkAxYelORjRzE9bbRk8nO3kDpKy261zu5gfjvkFF3hd3IvTML5e9ZWVkv46Qk8ASyuSvOYxR
EWnC26p4LiAR4GRrXrm4WLhyaaZJdTAZz/KNsbaLjhT9xIRgeRDz+7IpPGK49Fb7xh5HL9mKuxKX
S3d8vTzApaMI1cl/2dXPnaThkGgoqIRX1j8YpBbYNXM2l03o0++YHxGnNmY7rlO5UaQKbHQb6DTp
T+IQ+v2e7ms/fCy+aNIHsZIH4RKffefeFUDz3r9zrT39gtne44mtGArH7I66fpeO6qbMRs8CoGOk
d52o9r8G/J9v/f9hH8Xd/wyt/u//wp/finKoYgbI0fkf//u2/Mj/445/f/uo/2v6h//6i7O/t/0o
br5nn//S2b/BL//LuP+9+X72hyBv4ma4bz+q4eGjbnnz6/fjM6e/+f/7w//4+PVbvgzlx59/vBVt
3ky/jcVF/sdfP9q///nHlKT95+mv/+tn0/f/+Qc0Ttj3Kv4+/xcf3+vmzz90+g9LNcDRbUyydcSi
CBHy49dP9H9MkZg4YMT/dVHCT/ICKK4//yDkH3gNBUHBJGwM+cAJEFEjz5t+pP0DARyvfxoYpYEs
xGvBP7/sbH1+r9d/oJp4V8R5U//5By5lZy5q61ANx/GDpl7DUdEYPi+1EhmHsg076UnGktvOQKZt
KiZB3KwKdWuLqAdxZBragEGg8foj5bQAXgoMIpofq3XybIH7UAu60kxvKhJPXHKkTUD4OWYa5Pn0
ZnzRCLSFPLMq6tjV0k6fYPCouwJ0ZeqF1+h95exLHoqH0cgdCG3E6I/xQ1rqiYsWRnrfKib07rQe
PZNuWBVDCxQEB7jdcJj2LjQsTpKZ/VMSDeGxCUeYhahQCu2EsrTVvW1ye3DT8ENHZ7bbpqxkrp2K
aFPJ/Bm8NhvUA291I7uNzOZFGUO3l/RaMaNjmvSIdrUvu3QTdi1an5UApJ1BqGdBVKIwkEOZptZ2
+HsxOOCMLuC9qe4FZSMST9No7nrIo/8w9afKgbiJq0b6dUIrP3diDwJkASQzgeMpv4vGvoEKk5/T
5KoUzlc17e8HahWukjTBqOFftjbIiVgZ1OhO1nqKCpWM3boQw/RfgWB2VbkRVWXngp0hGMnohxEg
whXazVrjhdnFZsizfSVI3m8yXKyMTvEbOqJITAaXR+Y3XfTOK4/jbhM3CUQZirrvTR8SVZB+Vih7
VgzJXjRR9LEbGVz5kPoAIJIWD+S6q7IaB14PPtde1bUKRcZqbIDriHvkhWVW2q7TqenXuKqqGxwp
BQDuzCDHIeL2tslL+4qnBnf1NAFWPO2qztWtKH5orCb6GpcRG/x0kBKY1Rpd/AByd+UGJGdV5OUZ
2Ij9uDbiB+aUQMkZtRZfcTjzFqKcUKyym+xetdphow6GupED8Blq1T/KTnAKNZ5Q/lRjJ/Ucqwt3
qZYz7nIltANA2/OfQySzK3h+v2uYGntQm3J8aubdHvQQ9U7UvPPqvI7ehiYHp5NiFsLt9Cy9ZYkc
AxaWb4y00Bnsw/ZnXg0gghHE3tRhFtauo2UDPdh90Rce7dFO4MVSxLlrN7JzvLAIi/emt5qXSDbl
s17ZYOaRVchGV5OGc2/wBOREEMbCAiNbr0DfYFRP/ejwZ7VsOFSuOtO86zvc7lApo/a3Isrq5wrV
pB9DDtMugvoQ+3lS50cTsrORK9IGGXymCvM2DJPB9Eotd96MTA7wsUh3oMeUdZqXZTYf3ZBH9Y+a
jS31ooHJOEjCSi+CSDAn3qA3KQJ5V+nII0mbRKK9TU0/amJL1JrKvjrWkoSqx+sWQ0cJHJAfDsqG
6Fhwkn1AsU++AXKuRjdaFhcQfElQ+vUiWedbocpkxIoqZbuNKOFiY+MqQHe2YBrx8yFtiI//hNVV
Xw/GC5wHY0R0gsCSCE3hDj0ADm5spXnv27LLiiPP2iTepyoItPdFY6f0WsszYBpM1JvveVu1iEBp
XBeejg1AIApWo210aNJB2RkKY9pxTGhsbWXfZLWrhejeAGTLUcMbYJALC3JW0B8LepZEoR+yOGx8
PdHL3CUMDFpuq3Wa4+VcWpjG2qh0F0pHiDRZBBpnaIJJFt0wDdvax1QJ25V1bewSA253IFqpviJd
UnkA7DeKBCVxWtA1WrSttnFq02pLDKWXm1ZaDEDosDWsTVYzwGsjooKWSBIzBKgX/Hm3sQaC6oAP
2dD7iLBWETikUo0dhTpYgRp404urPqfOmzY2VYdvKcGnAUlfQ4fEZV43vuTa2HsJHtiQscG9xFE4
NW32ZRs2Gp7O8yTagCXMfoGilzPuom5A7baSNKw3QuByt9fVHJymehgJvCA5uVkCG2oq2cEYRsM5
KGqYy2PG2pwHodnmWyB2aXsHPSLjZiiGGtI4ZdWwgIuYFTtLShUyVyi4KptKNEkfUC0s9UCHnJ22
NbBvNTeOVa4HY8Sk5uNh0CyPfdPEH6OwKgiEpHU53NpWkVlHu9O1KBgpmhjVDm7soWHNNn2blZQE
RoeO442Z9w5BzSSVzV72Zv7dqXh3DIUEUEefun8zxi3DxRGQEBf/sNM2QwdhMWh+Nd1VWRYkQZXL
wpas1SbuAUXOhLlXHLXlnpKONtCPVj8waK+l5FuFl1cWJAwJpa+qQ+WAyBtgSCPprKu2L1HWl0pq
HWVt8sRXwyhsXRzqBA6gtWnqj11PekjtVCN3jRavnmj1KyOgG3Du4P/By1Ppi96GgJlBAdTyZFRR
sM+MRle4tWPU34bW7hgUlkKJ+2Kc2LhZJWFq+zlJNBKEZBg1qE7EkeP3RgTIqBVaUO+0C2ED/MvH
4j2rRfejNXoz9kTbWvDYOjSPsdOWH7VgUOTrUAEA/1Leha0PkTe/1vRHgfpyoGWRxXwwPqqPQCm2
gxtxnu1aDjUBv4LiynFkUj4TkjHq6g24SbQ6Kfw6kfoPsyxUwFdDGUu/lFp86FJWX/Gurnlg5WHO
t1mRxfEWL4PK/aBDFW/TsYK9oh7PTPBYRhlp37O+GvgN7Uj/FceTYfg64+hrpRZz3khox3gnHJvh
dhiUJvOiVupPCeIyeOsS28xchbcMSCUjtx7tkhhvRtEUMcjlzab1c1WWbzSndRWEoirAABKaHN1l
amgoLnBh6j4SIHCAAnDWvAyqUtpg/ZKW4zqNZiHrpsZPM5TGO7EZpI0U0RvfdGlA8LghNm196PJ1
0A1OI4nQp2ok87lFtZ9MluBEMMpOHzaAU6fcFWNh9S4EUWx0FZgiz9wxLeyHoiY9+B/HtH4DHqW1
XFu2WL5GWBCHSAoVi2RYOk4j1UGiYuhDDBCkBl4Tm/MHoxIiA1yWhxXUd5xCoG9hBPaitp0K+P4h
SVtPz2QBUsS8hzpPNWrk0JXGQF0zL5jlCZrKzVDaFA3ZHYhhfJBSivsojJXGZW0SfcOedd7HepTU
N0cLhO4mBNQhO8+iDkmIJbtkU+pR/8BVkt9PnZHfUcErsCHHHOfWOFaNhoyFhkMw4rg8FLxC7tHn
EXTxiqzsexAiJRV8OOuGyoXwzUiC/8vdeS3JbSzr+omggDc356IbaDMznCEp+huESJEwBRRswT39
+UAptNmY3tPBuxMnVizFWnLVVSiTmb/JRa8aXFW7xfzqZ7742vNHaCWxp3n7omwzepAFTmbvfz+n
epV9IzyufvQvZlRr5vVn337/3r/6q97+nf8PplVrEfF/T6siXkp5mVWt/8B/WZVpUO+EnEgr8LWi
/F9WZfyBdzLd+/jLAT1U7P/JqpzgD7xiSZ18Tg88Mo90/d+syvH+oAEJXQNQiSEX0+k79BtZ1abi
tdoyURZex3eAn2xarF/WFhazNvs2y41QKt28B+j7VGOncdSMxXnolzm4y4xS3gdWEBx9WiQeLSI0
sfO8YlU/L3QbxFtc0dgmueXkeVnV+fnD1kocPwyzCootmx/mxbmWjwWqiGaqm3vZqzIhieE5lKKl
hqTROP6Xb/ZvwvlrgrnWF/6nArIOSAWX4hdZFAUe5LeXK2HrY5t1U2GGNF1We5023HetpfUfXh5l
k8RSJaY13T8CAg8bc3tTy7FVzPVft36YWUp/mOLF6neEBXpGI276yphm8j5RQDo1LV//OZ4XFY9f
J7gpzf3U0lKfBuiEA7nOdDPD2LeaofKmJIKoKuieWRV3ncTux7Zpz0rDUEse8QQZD4Gb8x5QRe93
S6rMIwpR95FmBu5Tb8lbPaE3ioZ/fhVPIAjzau39rNbLY5MEVpwQfk6WdkDy4Z0ao+r6ndTkzGW/
pG/ziRiwUd19PcPhSmcjPbnuoH8UUrABjeCNpso45ZH1MMl6+XttULB/f55r0ROSk2JQoL/cFv7i
wX9pJdWwJKAHiQgsnni7/Wuq1HTyZmF8tMs1V6RxrX6EmoFbKU1gjzECw3s6XfU36EzbYwHYj70S
dwZnlSrkFo93F0KttGvTyMl9DiLQl4rqNvUjr9a1T6kTzDfY8Nd2DbUfLiH4mNgCbM+F6TVFnqVN
FgVNVRyWSXn0Va9aHVL5PO5TyWOayHH80fAJUOx3/eNMiSWqTKO+ozGv9l4fp1v68MtK7M+P4q5k
XpyruBmsrQpn6joHuws3i2KaBrxpQVujVjfB7pN4OslsAFFvy+DG0m8vCKpi5KGQ/CAQYwnhbHaC
qWpLBTGAEu0uEwR43XBcnKK6sd5XRrHXew8T438kRpf7TbpaG2QiFtEkOhbU7XN3XyjrVjH72QrS
sgtcFwaJB2BFR7bNMBnXhMhzNxTujEOymdpn6cYFfWJVHx9pzusec610X798mn6CfL9espwg7nPq
gZQLrbXtzeWwvS0Dp9EzO6zKRYtPWupoP2xjSuWhmql0laPRJfvZKhw9HLV2Jt6UVUkbGjr1jnvf
19oq1Hgbh50RtP2fQmvS9FhZo7f3Z1h++84xIUS19ly/bT0JCcCzl+ltnjvJA1vJesrH3HjToFJx
orqHxU18h8A6oWEx2aFy5mJXl3r8KvXjajoqJnPs9NysHllGx9kNQzpFvbTqQ6OZw7RrJxMSeRJ0
ijwiNfoPFNvcR10rR3kYUpA+9kme7CYvoK4g7NRq9iIT1bgzlVf82flZoe98o4FuIkdVD+fCpB/e
m2mQyal2q8I/WsZMHCuWofjSO84SR4E1Fx+mwKRhni80DdvzPDWyMNZ7q9xb2uh91cy8bUM6Quc7
F9prVwfxnxROmw+FnROVl628ZV11bSdxHdGXitNhcDldftKiyxczpi4cemYJkzcr4iMIkRu5jSLv
W4rhMaU3b/TyRlqfqmf7yMSnxLb4dwFLXg46xnGirKR2wtJq3WgxyyBqJA2yTU3+ng0pdw13n87V
xwz5D8Xuy6E6GhsTOgUMxam4N+ZWP8RpKqDE1fYd+3w+uC6+RS/P78qiQkeH8YskLHARol0OSk+N
IZ4W4YZGFfSvxDw9xalXwCyJWzoiEJ+4fav//poCMsEthZBEt8Qt36OyLdw5Z5uJZpl9oIGNi6rE
lweLuu3p5ek9e8UMbm8MnxiJEQmELqfX5XZZGapyws6lOMCr1Z51mVGk04PllVGW043x1iB7u198
w8NeivGIq7du1IXnNJUSqReWbk+AU/rBD38Zi69ZumTvlCjNT7aPz89Rr1pjoSjWLG/12Jvqo04q
T2+T2q+OLlXfivJYS78eylQpWsduPnf0QLzVrvfK7va5G4O1Dyer9FPw9Cui2QX1CORH1aKRwYNS
WYktIwVJt+6m8OUvcW0o4lEIcLRV4Snd7O5hGLAgkYkHgaaUO/qdZ+dc0/x9wa184yNc+wYeRWmy
IM/l7t9E9HNqdn4+5PTBWJz4QS2UmBfi5XpHOy76qfdFfg86NdwY9coE6eZjr+C6jWOUvr63v6wl
9bxsSlHFh8oTMqI3d7ZvzW7eqWQyjy+v5fNdTQYBXcHHxwMvsy2ZMJ2W1e9rcEOJCi7M7biPmoVq
p50XeghXs7iBtT8PFRD90NnUcg2cAcDFLqcWp5YoA7d0w8ptnEOnzf1DwAt7Y4dcmxUKCoC/9XZH
Snc5Cr1LtDqwOyfM3DnYa0amjlaZqkfLDaq9K1Adv7yK/CufHVbuFsxnqWuC9BHtXo5YiCAgD8NQ
u3cH9Mt5NsHmkYY9BAejnwK5k5VFubqb0/qum5ol2amxd6n5d8YMj5Ja6Fsv9oM26pBpFSHupuW7
KhvA+mbNisUeY3VcdzpM57B3XsBUkhw5RUtBCZOVuviWxdV8TOlO96Ojvv+UqL4wD42neLkLKx3V
oRp5W1GPOUkSgdBlj9NStl/wHSRs0TwbjBNIi1Y2Tld8bnJMClD3JyrZ5XqrvqMByzAdrZMi242W
OX6NK8IvKpwVVa10yZt7kjT9m91S2tnz6cv3nVLNe8HX/iHSLn5EQRFkBCML3mu0SNBpPtpostyL
xqPs7XeGjXOBPlVfncru47vAKyhA5lk8v3ZwfpR726XYdaAdJwZRc5m2j7bWUgPN6cgLYCOWguSv
z7x7SwlEOsGEGNnsG498P3HLv9y6b+gWrWrzHcnC8LEQ2ATuRTEayYMqLLC0YJ6nr/HQYnLVUYWm
WYW7CHs3jLL/mA6erA/9YpHHTZVZFgeRNVQOjXRexDGbPIfQabJ6a8eP4kKa2qL8tsyd9rYWNA4J
qybmh4yOYAlVO7v2IS4S/gwhofOtbOP0h2sOI/MSWaIOWGgmb4u5iOu92Yz1U+tq9QdCt74Hb8ic
ZZcNi/RRGjTmgjGXhoXxKDQLp+PKzKd9YhsD6wJQou2GfqL261pSp8/LAlx2Vq7fvy+owVN+pU4M
pNnM8q43pZXvxOIHbwMLu8ZjM7njvW4UEmG3YYO+1EHQsaxZB8ic5TK+5wtOBvzmeax281IKuZsT
DSCVb8vf6NVGBrckttSj8qte7QOt9d7lusT/LquE778a/bI6a45M/zYrMxDHvLLi89KP7hyJvJHn
zJKy2Q+WnrwZ3MV8x0B6AUWsrT6Mk1zesq+zahen9fC9qdpAHUU18WvNkkcOmCNuntw284ob0cbK
A7qM4NZOpjr9MKgeIM7Z8ISyyTEKuqLTcCPVnWMj3SrkCTZfKVcbI8IO7E30cQy9GLZrW9ySbT3P
agnmAloyGVTmaImxJRNI02gas6zMsJaoHHZGuTRhW5hL6M9geWXv1Adl1wkBiibDumuxvbQr7wmP
xRJ8VY0PtaHdspt6/lRxnF3SWqIUIrGtlrPXSn/USsMNG/ryUpUxxGvNb4JdkwbFDUXZs7ofoSxh
1zp5mlPBrt08i4Go0HF6vRVSfhzPUzXM4ZxX8gHmBLZ47tT9lTqeDAd0P/C4My0iAanoQeDhtePG
6d5TMxeVb99SAj0PEvB2xGaX9BcuivuTp/TLc50V7tgZOV3B9bbqH3Q1BiM18lo7VH6NHaFw5Qet
x6r6xpvz/MmhVxCGtD53FmqA7SO35LWeOekIHoqM/bHOuPApA9ZnqXpKO7GrDovF2+JqwnvtZb13
LhaFQCnWs+6LVi/lp5d/Dwbv2+NBwRh3XtTsq/ICQt3lG2i006RZg5UQQQzqzk6LxTkIl7Rw11hx
ncGsQJhxBHRXj7BhSEfMmu2zi4mo7hL28N/DTM10D4bgnfFz19nTRSo4VItjQ9huiS/3sSPa+kzK
zF0ng3i6AzQMVNgaTVHv68RyPgil6yfTFaPJ+9sMtNjqjPZk5mlS73glkRyr3OAZjU0uyf04O+7H
1EmkuwczN7rQEaYVc5hU9liYZoqEyDRW1u9Paz/KZu63Wk5cMn2Jf9PZcosW7MZpx/c+lB5rN9v9
LHGSGZOzwXf4ZNUW9GEYHlUXtvgozvzNWVd+a5IK17JyVrp/V8xTwbuWab6Bg7o3GUVlH6zMM58c
q+7eu8u49AdjsZonxb2Lj1PvGsnBzmd9ofWv277rPEoJkTKn0jiNvqktYe/or8qqdeXrgTulx3QI
a+N9lerFh0YlFgZUiLSO/SQpeKV118mwAYm3djib0XB1gj3g7JEGwLKpeufvvPKlduRdLMrvIDZ6
/y5bSELfL0GKkAsJRQoQOLe5HoF1euqOh7s7L2PcPE5d7Q4PjZcHNrSmGDXWXEyVfc7HvmmPc9qL
7OA5Q2u8MYWvDlpqW02oWl+HKZT5bbZ3VN3Uay/69IkeBgFUFbgP7/RkcnzqFwAOfM3ExfFTtWBX
VVYbTWjqsW4eWgQd31KMQd/wUCffPDZRBvaWOV8JelfsOJBwRypbqz85hsdDKbHI/kw+qShe5W2c
79Mqa+Kzjz0stu6oCqjVlYJKQdBn+S4THSSEtbfju65z16t/motjP1d+F404dr6rmtGrw64tpkOd
ZVW+rzxLqZ3exUJEvTYp/bBItuku60Rt7VJ78J7yOfNNCDF5Oe8QouC/K82++0DU0OkwlgJQ2KrN
yjlcOH3GoS2y8j2CI62MwI4dwjttqL+Pc1Clp9qu1bgvpWGqPdwMJDQQL4r22EBJoklzGxS7tamr
+RDIdRwPBs9JTnaqcNDH0o+rvHOPddyDu/XLOChsJvsJSL+L9fepIdmA4CDaV3fMPW8nIVh4Ybt0
jjhVgKKfEmcaT1oZ+EmUxcGkh55RWJ8WOWMv0atZ2/Uqdu29KQATwrlDr4RQAQLBmrVqDQ1A9blh
S8npy6hRSAytqZg+LRi1N/sEO08KRdAijk07rZFN4n/SKrpb7FQnAhnqgd0ogtVOf6+6PsGzkk11
Ny12/t3xOu1N0ukDRXp6Ynw13BTfodEr9M+iCbR3w5R52RpVariEWqO1yyjT/MlRh2MyukPxWeS+
+2kwA/XOMTAeHwd3eNUmdY6ZNfyGCa12t7w3gzr5WvQevDqlK8TIOfSZCY5eCheIc6bKaJags3Ar
aOC6owLXzPQLc/oW4HuCvhPHM4ya0Zuwel2Bpsi0E4gGZlwYGceyMJ5gCsXFvsmaCnNdwv4vQ5kK
cFLRzHf+MNYcCyfJzbOmNYOMFL0jQaIAVL91k5OMdMXpxXTvFZ49HBYyy9fx1IyfplK6Ngwx6b8X
KnHuuqYxQOSLYQJUTpfkFW3jcwuWoWcg2y1Gmvvg6mTaNBUpvQZcZracEw8L/LGxGk15TopJzyCs
eJD7xFBmj6Vsm3Hf9mSAe8svfCNq3WQpQ2m48Zu6rqoPRprq7i4L7GyJTHPo/rY0FBihn+Qapm2z
SCjpSzXsexZW7Zs2x7ZJm4T+Yey1wN9ZnMr2GOAbyGc37fSDHptWwZPSymBfTfV8rDJw5nDUBfBV
4ldCPKFGlG7oB/00H5cgSH5YcyPc01gp7SNfum3ABSw6ijbpSJjtQDwZ9ulgZGI3+EbwSZEjoNFI
cqzo/ZzSQFHmbhoFQrnvh1jyZiWqKv7OjEWHj6x54mMPuv+m0QEaQkNJ+dDM2WLBWlzsVc5nT/G+
t+00C3W719potGQJ0uVX09fENSsofMTNn2KjWb62qRYPp7SSvKI95FIZ8jHVw2Q3FRgT3EwdMps2
e7Aqh3D0WtS9fr9GZ6pSxqey7ev2lEprZYCY5RCH9FIcbQzNNVxdpxLw4J8K4b8c4tf/hMobxvLm
//6f/0/BdmKd/x1sP2Sy+Ev+/SuF2eMf+Adst4w/COE8glqA9oBaBVnFvxRm/Q8QG8jDP91ZAqDl
/yjMnv6HHhAIE/mtDvQrT/k/sD34w6MIgSurjYuESSz2O2D7Nr5H9ATc8hPV16FZb8EPywJHgzuW
Ru6UqXbnFP5417tJ+j6orP78y6L8uzt+BXvXqsyv6dWqRMK5dtW1EkX7W5wQxKMQMMayiCjT/srF
2eHrUbp2OJYGpChHk9V+WVCfwmIpxI3C1NXBqeA4LDOwgLVJLnQ76XOZwEtrIFTfS03UxzZorNAe
4iokrYdL7cflHe/dLZXkM7j257xB6RANIXV7hmsBymmNRnkoqq1s3ueUqyJ4pBpJcT0+TmPtEcRP
trzvkiY9zqVKd4nwzLNZCXevoJLe7OyzDeR//iCEPSSaLAe/7DKQ14xWF0bipxGp/vBQ2FV6t+RO
f2JLLod4aaofZWC2/s7XVQd6IsTBdETwBsmXccM74lnOx0+hhLciphRhcTPd1NWW2GjLhepT1M9a
/iqX0g32ILvB2dVThZmIlpavcUb304PGrfcZauDyo7eyxKXUgnnszoPP9wDQpQdhHgh6b7+8ZTda
T6rQ/D4ft32DXGw9cZsC8QTk0M3ujGLPH7O3NnzGaCmXee+2vhO1Mu2ORTe391bRykPXaBntB2hQ
dONHXPledEIyMPLCfGi9LC6/lw8kSaDr57BQ2+mpyWobEKstHul5oJ2hvXjh7CTEznPSigeRCpXt
Jqo/f3kuZO2Xf8vz+wKpHep0mx5p7Bx7UyJBfqsCCfwUyS43/6YIIg4TjMZjn7S3eppti7zr0v8y
lLOZdQ0RM2mcTESm3nTDbvY0dddocfzFKef5NVGSd3h5busVsLmf1tXlqqZDdUCGe7nMmRHkWlF3
eWSlgb7vrEbe27a0btyC22oC01q1kQAOVLC52jejSKc0Nb3HGpfqXxz2wqq59BwCcqK1HVHiX56w
vRtf7Rmh5Z9BAQwpI6xVhc1a5tqsISmY8sgti/JAA1sUyh2XYVlo/RfC6fTg1JM8cACCvfIXkvkx
4TCNQvdeC0pSRwPMnxBTBc77ZZi633PCWI8ZF4DHzvYdmstTfLtceu4pCEeEUVFX9eZRNrUfTkU2
Hq0GqcTLX/n5tlqBfi4+i4dgbeZ4ORSQfD+28If5ys6w18jddjE/7F0CqTpcPC+5QZ54fmJWQpwN
xBRQ20JYfTleOdH4x3GDPBJ2nx5k4zrHWOnT2a31IHp5ateGgkllMzceWgKHy6GUaLlFq6SI/CHw
Iqr1BSTntEB3O93ysnqGXq5fjMeDRm2QJsDpNsUgTBy9TId6HpkimLA1tLX5rhrgcu8C7OX2+Vgj
NfKpRTwaVTs/KGHXrxKtT8O4iwOIOYb6mCk7eE2L0PFT0Zl1VGlINyK7VNYNmenzE8eB+ykEY58h
/9o8d95oYlsbQ1+Ja6M6AMt4O0MlxYHrDeKU2+uHXkLlePlbXB+UBQKGh8u4NbhYaJlJe7FZINGt
qOFbpfDfOByqU6st8geksfRRWJb29eVRr+0AV/9v1C1DsfHNBWanElEK6naf+cMbWoi6J22Z/BvH
6PllyaKaq6kMSRCT3Ow134VmFvOHyKpym0cwsF/l9uLf4Dddubguh9m8N6NTZ63htyIScVPcpQ2O
B4mVZCcj0Y3It3JEvY1XKarAZHO1E68AyjThb+RRprijf1jzRptgylWwWR6ccfZev7zg124TCII8
VEDVkGnXp/uX2vDgZf48pJWIBoLbk6VgMta97/6p0qD6OI7mLfejKwETC4LPoeVxyn1/25WtQqjk
LtIQ0eI09FMCYv4+D15t7oepd9z92AXjp35I5Ws5Ov4bv7fVdIaPs2rVArF29TBjVNbDgp2fC+Hq
FvPm2noEXArr2fFN4pXL9RiTgK2W0kPZUf3457yMmkbBqdE+cNmKe+nO1W8/pyte4lGVZ0GAutd9
+ssHAGW1PCopJfoOIy/3pcH7kZlrFu7xv/o8mFqMwmTw5uXvvu67y1jBN+DewZCGDM1/N/tSpIYx
zmVfRoJNRzuBOY4aqFcHOLrVk2Nk/m4xjWJvWMm0qxLPOL08/JVzzvDkEj+vNRQJl7M2m7kpO/QX
kenLNATTasOyrsW+sObpxkV2bSi4hew4A0NKXpbLoZyKuLjoR55mD1fErhq6e/qoeDs8dNDPvzyt
K5emAeOb5wQ6sE9DrcuxPIqGFS3yiiiI22nnS8M/iAL2z0LmEBoZVvFKjc7vT9Ah84VdDSeDl3gz
6IA6IR7qLIlS7MPfdrEXh9m4zPdK6O3h5fmtn2Wza+BFsJYBjAwX/sLl/ATovDFieh3FKrfOk2GP
iAJNFTppCuWaLId6f1+el1T8+P2BnXVA4h5sArZdytiuY8xVroXIgKdPhZF2n2RKjwGLIIialDKp
bfni/Rr93kqhrtwIRAqgRliJ61iCbJa3sGmISd0+iejgmD4VTfJjgVtzUDMeNsDCt2Cza8MxGkUN
bgNC+c0Sk2aTo8SGFiZFkL5KjNn7KJal/tDgG/fWiGPzxspeHW8Vf+M2zTOwzVIaV2ssUxu1sJ76
7kHyWO06m+gyGZY00sv+Ri74fAfR1Z3jgUbCW7/n+nN+ue6QRSVDqgbkdUBda/bb3/UCRdZS0C5T
S9vXAqmXTJ1bLVS3SnciJwZGhrAarUAF3hJ7MjgAkwr0NAIKpdroogF9ElPtTkcvn4I3lQU+j2aT
Uw3bRcuqPZXaWdzXnjudvZwQECKsnt6b+pQozC719u+iQo+OMikPPni5FTypZKlX+AxRPZlsPyNW
a6RObyianb6exwDszIazoIVIoPUvBu1J/X2Tzn5k1EFys1Ht82svcDBAge+zqiOsYLPQra0cLN4Q
OzU9zISinuoIxWcdFtOUhwJ15H5Y+iGSOmyeYc4t/pwGSQXU72BS90eFWM60FjfcSDO19saVtTGj
WfMlfht7HImOj/DG2/w6MxvzbKRDZFQvKaaBzmK+hbyo74VpOCfdSN0dDNJ81xfgcuaIqntWk7aX
wg1ulNWuLNNKC6CYBN80MLeJZQkdmFK2Qz9mA8ZzAsSw76slOZdDbd94867EgpRP12ooU7aAhDdH
uwv6okf8m0TdjN3ozpit9m6wai/MQP0Q25l9/t7pJh12QpMM3zQtRcgy4kgQuu7i37lN3+yLpdQP
AyamhxyxSfbb7xe/kGrqykgAoNsaH9GercAsOUmjIuez0P5ShEOatQ+1U/uRqSXpTpTtrVjg+aO5
VpXXFl0cUKpo1uWVkHT+oNu4HUZq4mxSMqvTk9Ah7KMLlOLT6HMYl9K79eXXe/vyLbscdnOvu5o+
TloquORgsJ8L31rZT/JWf41rk4P5S2yHFg1Pj02cldgmbXI7rp2sstwzAvN2r8Q4RH6cOvs2l86q
k7/lYH+l6kdXycAy6epBhuNvD7+5pEthVHYaGbKo9oVMxN5KVBG6jra8DYaM3HEN7QUK3hBmEq7Y
JMi3tvv63bYLzL1DmWhVgSGyufyu6IVJXNYfUWWl9WTbU3LykqJ9dIu+f8OnHT567UiPI26ac58l
5bkqnOphFFK7w3HefOU4s7xlMfg87A14dKhnEHCjj9q+roZLhtl6FI4IxLHUmFp5rwXeeMgm36MB
Xd0/9HlZHvts9CNFWTZ8OYy5UkpnfEQv3Hk8gtSuL9dEGRNOwzHjd27THQYS7EOJbPQhaDG0XzRz
uq/mEcV5YhT51w4m8yuJRVIbLnFqU2CorRvP8bXrz+ZR5AfhuUhF/fL3QL1o8AFC+tQn2XwyBjUe
psT/4GODeONqubry7MqflUl4tZvdQIZXWrM+cRCEcE5za9ufByppxzqYu2nVucd0kBqtE9B9+hgP
k/n55aW/EniAEgW+YQZM2Pzp4v5L4GFYWU2beAIP+oPACWzi71D41LupHdXJq9P8bLpZTqujNvnr
5YGv3TOOiRWpv1LjSHkul7hc0skbF5a40OvxKGVQ3HsxFfCXR1mXb3vYwOLgWq0oHTrWy1HcCrgK
ek4aqVrqUaZLZGSd04ZB5SXvrFaWNwob1+41CNIExMgNVoHn5XgaTX2yoWS8JTPnO2fBOmIn4waJ
TA1R4T2xTXHQy7y4pR28Nu7aqQkZB47A9Pa5HHcS+YIbgJZFRjVnx8H0vqbarD+5Y/bD0jLj1LjW
j5dX9trG4XGiBwnlQsbd3OCpBu85IeSPWlvPwmCBdCTS2aMZFmjQR8PNBkCuInjdle3NQ3PteLpr
wExN1IIys3kaMw/XRS8QWeTnsgxVWVn48rTpCQGafeMmuLaBfh1q8xxKWUzloMos0nzgfN9tnf1K
zdr3pewPHc12bmzYqx+SVIZW0EQcNJ/afEifjxgYSCDjgji4XSDd1nAh9nieYPUsIFiVc3Gr1di1
9WQosBFCT7bQ5vq1u64bcXDCAcDGQipvNRprI1M9kKPfsna8duy5VrlT0c5BNtysp1C5CAibAAYp
sR3MBGRyrpM8enlz/sR0tufe81eTMDSHFPA2uxOeTIP1TZFHXpm1d7PZxgeQawA0LWvqU+EnD4Oe
t5/R8dRvPbsyDkFT9z96NBRH+kY0J4LAMbTwXogEbiF3jRlnoY3/T4Ros75xBV/75OCAPib7aH5R
J19+cg8eNoKNJsdaBVslrZFOWLeOhcw08/dDTX9Wu3StP2+s0AoNbVYIIzW8UfG3oDizTXDnyauQ
t7dZVJqBfDBN9dHqs+XDHGs4dc3scEM1xak14Hv6S38eXHO8ARJfmTdQNaQBG4GOBRB6OW+t64sE
iWMamZlUka1PS2hPbXYKLM0OkYhkR32pphuLfS3FokhDYxmgX5TGz/RgVuUkaUu2UQ/4AqU1MFg4
eKm3p/zag05hbIbtRvnK6PvhUTPkOOOXlOWHDKjWuvH4Xzl3/BYHn2yENSzCZgWUbWJjkmBiI91E
P9jc3U9YylihBQH4Bly1bvjt53bgZ1AIAyY0t3X9JCnw31l5WEYvcBUpYSl+pvlNaUQNGMtRJqn4
nlted0yTICj3I12Pzy/vuGufmxIgH44QD93x9maD4t5PqkojoCf7XqrKOqNtyc5FYvxoNMfaDemg
Di+PeeX2pirGtAm4TfMZRcOYSI9hLIPWwPs6WngFnbVM+WdPd4uTqkX64eXxrjyKAa+/TvsnXkZo
5Zdb2pvsuJaOZDz4C1GC/+DB7TFPScPum6rt6QGzyVuiqSubiLeCA0RZjCB6a88Pm3PKJwmUwmMM
v88enWNh6dkBXyHx5uXpPVtOEhadBx+EG0U3adTl9BpwtoUsHsacZqs1Q+tQMXJbSlvTQi3WmxuP
4fPDylblYaLd22opz5CXAxo4U5VNIbQwtVV3phbhRLGGhxaWsqL5MxPGfO4R1EaJi5OUULJ6l+ZB
GTVlWdw4P1emDpBt0r4JWAjC/OaodtB0Bx1T9LDSl3pv652MmuIwAlZVbXl4eZmfvZHrrNHM4/m+
loK23bnzhlsrQXUTIhAfdKikdPDD1qu20hv3z9VJwV/6ORCS6vWv/xL8J72g0KP3WpgLjWZ1Cc0q
NIm3YmzAv09nV+xfntjzZ5kMh63KJkWOQ4ecDV+h0g1YxGC2oa3a+uishlotXiivYMal35sOBDc3
c/t+0qfpM7yxnuaxk/251GvnkHQDQgkZYMqUZMmpaXz5uZFeS787rfo+DK26sdmfneX1txIQAYeD
BNE88XJxggQaL/IHLYwRBd6ZmpV+XQZdfTZEgpll7bTt52qWdeTTpvjGOj070uvQqM3x5UGdQsPy
y6GdskHBhv4lpH3VfB7yxnzXaYFzaIP81nt4Za/BNiQiow7sg+9ttgAmicIdbW1FUufkThXoM6iy
Zx9e/vDXRgHN+onleWvGcDmhJR4rGDe5FvqxWZ1JFtS9qutb2PyVUQCZAGBMPLbYXesb+Mt2zg0s
vCkw459S2tZ9g6B5Zw54vPz2XOyfVSuy9p8S3MtRMtj8fJsxDunw4p9ko+UHf5DtjbzjyhYgtSI/
DsjOmc5mxaCyK2pY/YpZZeUZx2HrMDgwt9taGTdugWdDrVa8LBooB3ZPZOOXE3LxEyupCeG3PE9t
NNlW9lGki6QMVybfXl679V91EYXA76fmxzVKqgFkthlqtGu9K5KRodrcuGsNO45a4aQE5DgAdClq
kTl23pVjb4YvD3xljjhpk+CQ7nOocbK62BptrzDfhBYZjsLPngoZ09q8Vn6EoYR/I865MhReCgH6
5ZXHS1x/OVSd6ImfdAZMbn2CMNMPVQ0QOHv39HkRc/TyvK4sKPgewB/UvbUj6uamGFy3SRCTYcSK
cLndN7k/3bcxHB6EDZ33l5Jd/dFJRL5XdpHcco64NlPKRrhi6DBtnnFFRIxsqDREHLa9/wXH5BR7
R0Qufgw/5fen6TpUite2Ms+NgRbsIpEmzJBBMTxWuw7Of0iRLn1rK2QkmAGm9p1dBvSAjev888tj
X5slPouQQCgGkqysf/2XWyVzBhQ8ODGGRUkCULaeh9ll74SWgcfDy0M9u8Bo5QmZLHBB9sHltw3k
Yoinliyw1e3GwDhP+jLcKc3tbkzo2au/QkzQTi0qDBhdb1sB+ZORjCVkj5BAX965BZrqabbkI2wt
85RMnfu7rxnjEfTDIkaCu1p+XC6gA6OgrVoTr2z8NXdeChMTtFw7BVXt3Hhnrk3ND3BpWTkjz5ly
YszMVNeUH2rUmu/6Ki9POWBtsavoFEK3nLEfstPL3+yZvBcOGtn7Cp5SJ0JGuXl1lKQ4tpIEQ6+n
HLQbZvyGdijBjaiak+EtItvR2eXFvIRzY/ntLi41/04LFgNlnbCjwK2s/8vZme3GbXRd+4oIcB5O
2exBsiwriecTwnYczvPMq/+f0gv8n5oqNCEHiU8MZHcVq3btYe21jnanJp9u/y7JseVneUCXSApo
dm7c0Ki0Rsf6XR72uPyu8sSPAVQvy3lx53UHLSWxBQZA7Du1ZHQPN2Edw//hMpeRR8euAndQGZCf
lEUIL3ahn24vS+LwnlF/RISgSplevj5MbQzRUdGHbtB2Y3GKU21gap5RTwTdygzp4Hb87A7rX51X
VL9vW5Yukm8J1gL8E7722vLAnH7tLixyTWHJbMawudSAfn0rG5u9M/WqOEMNDkV4kADYIw7YrJJx
NbhzIpsrWgCybMxOu2vNYjpnk6ndQS5fnBZjDM+NCRhTd1JU3D1zT19Stl7SZoGBwCu5W4BrujLT
VfeaGyxMN6LIN5n3eanBEVyO5tfbWyv7qMBnqNOR50FBtFluxOQ15NTQe+imw7wYcuKHge7zKTRT
wXKbWuS2OkTRaYa49W3TslWi2/osy8Y12Q7KtKjMUDWGJDEs6t/F6kznyMAyjZZ1p9wltUTkA1wY
8AEl0Ovz05hes8Dv4RJ4MMS52jQax6xiEnPydiKQ115QcOiJai7uFgDjJiiYAOYxjJy6QVoAIKwg
4gisqTV9N6/sh34Z8x17r1eGPaiVhKsh4Nmi1ga7yiCdVpygn7rfbeii9jQkH+bGnM9v/VhkvnQb
oMQTjdyttnZFvmf1tQVVFUiYixrhU0uQGkHj7D0ksiXhPumIcdlVOg3XH6tcPGOGydsGEKPpPmfR
ukRNMYu6mPIHi+LNIuV3CBfhSLg2lWp1umiMowcxg5J39Boy4I1jga6jN7z5JabNR4LEg8B7TBHn
2hRDWaIuWtuBgXR4kHVmfJgVpQPMoNvHN38qhgrIxmA0I4vZdnRrpaHsvOZ2YDX0E/xhCLVLrZfV
hwG1pZ+3bUnOuyi60dEXywKSdr2sQQ2tjhkhO6hH5yvQ2fnDGGlDsCrM0BKjWzve+XWUBjr0mS+I
gTbRY7g2lztl1JQaBA6e04XwiI3eMXXy5K0FJxw/n+p/yCxu1mZRHinsQgnapvxA07Jg/JzP1HZ3
YdpXF+CA9DJu76JIga5zs2uDm2UxEtPxHTmHWrbEvmYq7pEiRwNBz2o+JkjMHjuvrHf2UgRHW6NA
IKAF4ftxozeRA+w2IUon7OVQFvZ7yJhg/zCXHGnFGO0EiqmHZp2dO6aQzLuiXKbPt9csOzkMalL3
IJRQ0f27/pSkgUOTJqYdKPMaHiYtyw8QGRWngq96AfO7pwEqPtqr5cL5Qb+DaghA+2t7UwXvfmos
XEC1tb6lYa/YvtJM1r1buNVedU9qDB5VIFyi0b4tIzYkqJnRsbi5RPFLmaL5Lneq5QKMMn1r25vD
yp1w6KHZLG8r2FY6w1TEa2MHk5r0TB8ZuggYkGnM3fZvHvD0KWe2eefZkX08xm/Ew8O7Q7n0ejP7
SBkFyxscNkuXXegV9QEMUh1/tNph7FP17d6T7I8qCQ1FyjLbKNd08c16wiLrvqhPo+00YB9N5c5T
q/iv2+fydeFbbKgYnKIATHVm62NKgzn9NuGg2KbizYdRG3Lz0MLDdW8CaYYktFE+zS2BkQps4zJr
bX9sE9s8L2QYO8uWuTsODz8H8BvsRZu4l3w1C8fRYNn1ktKxtaagcmJjJzqSeR+LOyFwj6Qt3uZm
KE0Xg5YYrSB3Ijcgo8p8aMhG3yyX8WSHFlIbSensPL2v406BcaQ7TKuG4HOLYTAbtwXmb5PL13MB
d54OQn2a7RNyx8qhX+opiLJxvPNiRJJuf2DZ2RWZBDyRYNGo81+f3aXgbWwbwwosNy4+ZGnZwFq2
CBYLusxICdhUGbMdm7IPSYpK05dcDc67jbOrzEUpOmMRRKZLdFpQiTw4ea/uTGXJvM5LK5t3KwSZ
nbTJSomvVIcj9CQjHAfeekiicQ/cIzNFeR4gAYGGTn/vehMno1GRZdEsyuQGWDA1XA/IH9FNra3k
ePt7vYYOsl9MNJN1CsombQvsWec8j9xetYLWjgc1mOdMd/3ICt2vmZGU6V2axbCXD5qXH0KTanBo
o5hVT260x6Ip+4o0wpi3F0QBhAjXi05KY6g0jRKqZTAyMfa98z4u3PXL7fXK3mURItI8BSZNaHpt
pS1gvfXUCL7HvtZNPx/t8B1jdjAeT/2kxAeziYefc9kg1ZvCrnk/ezWx3e3fIHMJxAViqJ8Re287
o827mNeZIKbNPYjRyn5eT7YzTm0A8Ko+d7qW/GfZpVHsXBPZ1QQn9D9KA/DImw02UqvqI5dy+Dyv
Kj63HaAM9BoqV6MBJ5CO7sYfWASaBq5Y5f0EAnK92WWlz4mdDJB5Vqr91KmK6qOg2UIKOITHPmH0
c8eg7AwJWDFTZHDck/5eG4TNORzapLcD0twUbbqoepy8Ofx++/vJrif8pDa1DPDLfMNrK00emc5i
8F4CajRgeY3c45gXxQH2Fu/jbVOyb0bFEnZxjZEh4thrU4ZeFcY44cjtOGQi11J05nCV1IefE0Gc
uVh23sTXgFXcwUuD+rVBWDTh/4RgPOibbHynQc4SGINZHOzBhd+nabyD6U3ZSdU6931TZ9/dCe5o
2wujgw1F2c4zJvs1vM8U4kHSUI20N7fVbhV4cmySrbUpm+8JKNn2oLS1Mh0SxSp+VxPc2EcUgzJG
rjKtUDjFSfEAbYVCIQJ2x/myrH33ZnSL4Iq1BP2DiEG1rf5E1RmD5s7E9gujjUcEnv4u+tZ+WObK
2fHOkvN8ZWlzgZrUhBa8xZKmaF/qNivP86rYO6mK5DhjhBBFtINZ0Oa10RZBeJfPJGStlV/MdiHc
RFkv6KJkL+SSmgLfqDNkTBa9ZUxcUfsZh0Hle5Zp72d0We7rrPm4GjB5vfni4OBprUDXgUfY5l9T
6lVMzlMRcFqzP+WT7pxUYG8X1y3R9LLSdMeexKcDx6HFgZ+jtW5uvtSQKm5toPwBrRFDN0nnGIdF
K9VLnLpNfMjhdfrkqDHI+z9YJpNjLiUWRg62tVttQsdphsUMCZnVfQDesjxRniC5zNbw0WytdedG
Sp5P2o207kVFh8m8jetLm6UtkbUj9dJSJLKVaj1a7QARDzeiPED/XZzbaIFPNTG7A5Sbw4596Ta/
sC8O2IueVToOfb3iEIPJNNeLninZsct1975vAfUbYMkP1pLuDRFIomnaukxVEJ3QdtjGDC7sfqU5
506QVl19iWECPWSVCp6g8eJLF3b5naFlkAIOpb5z/2XLJSYijsfV8ACIv3+x3CWt2xzxSCdgODw+
8xKFKLohr5osVfu4ZkNzGYrmzbgr3BvhCQUz+p987M0TAIAj45HmkqYuhUGShSLoUfd7wJHuMZjI
/AElEgZGOMIoAGw+Z7EgmDMu1D1XGyrBdbT6wwJ/z2mki7CzlZKXlFX9n6mNl1tGWxsRhyXwW9lK
t0m1S66Fmr8g1OZbBEKn2zfz9fSXgAGwWc/PKVXQTSziRLGQ/7FJL8NQ+d1MtnnvZa13dJqQaky4
xkWNQlLnDId0Gcd3laEw95UtSQRh7NQelcRsv2SRJXgv0/UfY1Kcr7d/oeRx4Vip8KaKgg1ziteH
y4VWDrJezQmiIhweiIx/TVHT7NQyJF+YZ4Un/LkKRc3+2oipNkPtTIMThBPzfaGlpOc5q0e/Tpy9
YeXXVAMUSl/a2tRNkgVi8yGEXcheWqdCQ2h1tECxy+WXHnvd76SZe+0DQwNOARtekn2DJteMIGlt
MuWQxUh/+g7tBedYzAP8dbVit29+aQUPEc0g6tQ8gFtH4niKOoSgYgI7Vfp7xFnmQ94m2jGeGncn
W339cckueJEYeaKqQ8x/ve/KsGaqm+ZWMCqW/jil9nqHDFS/8/y89oxUmYkaRLYvApVNeKrYvRGv
SkqiSpB2cue6uiMao66T5fPC2GNdfuymSXA2avZbcUSkT2RwhF+0Zmklbq5X2zOnQifPCsKel6DT
9BpuomY+LX2eBbcvyuszjCmaZbh/sjaSi+u9DJswN9K8QZ3FK/P3WZyqlzWERpMM5vMfWCKjECNL
CLJsqycCjz3Dv8JX85Qe8PQgCJc6wtpZM3Yi/ddPC/9/4iNiBiKWV4MEKnrPtp6HJuzgZXqJuuQb
/qw/OTMM8bDWQ9PfZHvTC6998JVNc/PNmkWB06PD5mShu6O6UXIAft8ckrmOT0k2FTtrlF2CF2vc
Hs919vqJXg724LM7ro7enKLY8HZutXRVvNKi0k7euWWnW1sHKfPQAtoPa/5h8hqUP+rR9qtsnS+K
7Ubn24dEao9aDbNtxLVM2F0fx2mC8BNaJjOI1RSKgKVzT64Oj1FTUMGMLCi1b9uTXnLaktRkiDFB
Y1/bG/oCatrR4KRkLgLqFpz7YYyaDjPm8UHXUYdWFDs/662R7jwespWK8U1iLjpgrzITu0XYtYOq
GRLsPrq06UweqvTlpZ3V9k5blG+3FyqphTG7SsucJxuPQjJ0vdKmHfUGiLkV6BCZ3gG3qe5Dq1/9
FBXFwLDy4RjCeQhBeKz8dI3yq5ape6U/2ZIBrYqBGVuwn238Ni/p0moOeux97WTHxkodlBRcxbrr
IKC4W5RsD+Yjc27Uvgn56KiTIGzWPCDgHdPRtoKh4+avLjPfvV0vxzasftzeXunS2GCqQYJ+aJsi
NXliD01NLQNisfqojsigjw5EXwPqwe8qTY92To+k14A18nRUZHDd8F1cf05Db+epgkYFvy2gWegp
n4rChkc7GnRf95L6LlcQn9WWyfwA4Vl3LrxYPRg2goi3Vy4MXXfH+CHUv0TBSAWgJfzUizBeBxza
0220iKidkBQ04o9e1YKxEQCfhqnuC9M7Sr9jVn6eRXEX2UERjG4OU54NeRbpA9+27T0KyW2n/z1Z
Rn7XUyb5hTa08q+1wLOQI2z8pCOJdZ4nBenn26uXnjDQDWI0DsaF7SSunXTGvAqdsRkO4ktRZfE3
RPL+QSlaO/2BJVFeALrmMs2w+eBMqFINCAlHit41/g6XAeEnU4H6nQLHzt7KFkVQL24o5Ua65def
tFHtaFFUTOmLuVwS6ASQc0jb05Lkey+11JTwvoBECdS3c/VRrZjdlOCVUrIwlJVr/euaZWkQ2mPy
6/YGioO4PagCgELsAfAFqt/rVeV577arpZkBs1LtD31IeF/MeG8UVOIIoNUB7QocFNq/LSoK9ede
G+jJBynS40d7aJ1v7tyOD4qt/90P0bKzKMn+QQclkLwMpFGx3XwqPZ/mUVNMM8iXmoGwzHYCrqH7
Q6kGmFtub6DUFkMgAHox+YoQioHTySzKhGPBHAgzy7pz31vmTwNh7U+3LUleZd5j0jcSdIFM3Hyq
vqR/6DjEUvlQG+ZpsIzoL2QYMiCaw9oacBS7CbBFT7lntnfaOf0yz4JaFsktuHf+28Yg8OrrdbcQ
E0yqk54mxFzfd0lvBoqr9B/zLIdSwUk7IeyoWfdlOtZHBtOzL7e3QLbZ4lJwioT+zBZVPFchIuAz
0XKvmL16aPSkvk9dhkxAIdTdjm+RHVrBtfq/6h510uurQWNaR6u9INXJPMKslN6CP1lTf2qHccxQ
JW/erGVDbEdq9X8mxRF48WzM8TK6/YJqmGeO/V2nFShnarH7IdSSPXpM6Wliwg/+WmQ4CX+uTRlz
pcZ5Q7o4VyVkqqRbzXlmTuloZS6yARS6s0/h7LSfFXvSdsIumW2YDFzRIBIP9maZdDgmlNZxB1WR
aA+eB1tKpGvFwbNb40htczoOUfEjiep855PKzg+Hh6eJPivVNe960fParyP1WTMoW0c9O0mc+2Nu
mOdqXtbj248qg+WMhj2PJNub/S1NWE9Wm3K0XfX/lk5mPRV23p0ZfLF2FiU7p+jMoUZO1wji2E2O
pVDbhgGvQoUH5xqM3Wg+jXPLFOOiCsYd5+fthcmCLBAyNPqZ86Z1uy3wzECH01wgZNwmjH+g6VHf
xU1qvZtDvfzpUaz9uDClFyDvDBGWMll/FQut46xKup2uqqT8w/Qt7lCU/MXiNx4x8UZ9sFviS5ds
wVdaZXmoK+Dra6t9q+u1pjRvJ+8as43uyhBQp6cWKofMrqlxZjCERTkNUcvYwyZKgj9cJNMIDCEB
rtsOooWVZQ3hxPOdKbCtABJBl0mNDL+LiBnGmeE0KCj3KLglD/mV0Y23qnNoD0NqvGJWZ0TpRe/O
yDxbO8+A7KwJFA/yrkLZeltBLEKknKcpsYOk1j8PTmKd1x6cgKWmD1qoln/dPmriOm6CE1FiEpVw
DFLeub6ui6JPjMhpdqCGlSbEYnS/LezpMdHG4hKp9XyM0kn1jZja3xQWydNt8zJvYSFrb4AZYtZj
Cwa2vHR0wM+AykqgsAy7pPOHVo8OVhKX5z8xBQwCyDhxyzZfWGH66kwB0q2reL5Apl4eyfibD6lm
7gXn0k/IVAkVJ+95LvN6U60wqws4R+llTwkNnTLSPzTDpAUQ9UEfVSNe+AdLe2FvczChb6y7CYb6
wKsVlNCZPjmQwq1HT3H32jbSpdE5F7RLdBy32Y/rLsncUdALIkhA3lGnyGc/beo88vOyGd8jv/Rm
6lEebIppTOLhhhiZEUfoxYONjOgQxj0lf2a7nUMxJLrfhIhqemn45lHqjSmx+Bemms5LBpYE0mGd
0KfRhiHomnLcqSLLrhwFJrrvVJGpigg388JK141am3KhAkPxOkEz7yJuHmrefa5H6tmKCQBz1LHf
Vcla/9C9udsTqZf+ALw6GGh2lumCzQ9AeaiD3B6J9R6lDz/NAFwY4+j9LhDKQg6C+24bo3JSlCgP
NDfZIwaQXXokOGiG8ZTCybN5UyoTXmQCPOHhhnLxvbouEJWMXeOfeU3S8HD7ckhXKyaN2G3YLLbg
SEZH89IKsaZ32uwj2zh8WKHWDOIe0io7SQqoGpXowak1+/1qzXu9GlkgRqeAUjd9KwpCmzNFO1Ar
Bwt3rnlxkfrqVH4b1FT5R7PC/qRPfNxsrPtDW3TdjsOT5hM0OAlb0FAAQLxxC7PTDWo7gxTytGH9
NZpzf6IQX13cavQuDSxqD45Stb4odYBNZeSDakq9182QPZpC5IAvzTe3t4NBhtIxGL/QXKaG9aHJ
Q/gxo3BfzkTml+hDwvkqSC0YL70+03kKVwgqtvTs1e4/M++0U1zXqT/nZn+kUrE3cy9d1fNDAjyS
Xs32CJe5m4Q96MjObNPDOtN5stdlr/QiO7oiAqDWxmA3weD1opSo87J5IPFt9Gg2DkrfLu/bHJ7L
0wIZWuJ3nR7VRy46fKukyFoUDE4+/wGakecZvDtNGiiAoPS4/hmQAiN7olFpC7U1+qry0vjjNJX3
SoXyexXNDkIjQ31SXaQRzSKvLkY9hDsUo7Lv+/I3bJ2mmjaI8YHeTBY6zcoatw9aV+iXbNAyXwUQ
f7ntNWQfGA/lMNLGnNKraWV7mE3bQYAwMKtqulRWr188RAr+uW1F5gkpNcDly5gNdjY3dIqpWtJw
tNDdq5NfYd+Yhe8W+Zj43hiOe7gWmStyTVGLZ8oGVqPNHmqDg2zlSvyqGGnLlKnl6fd1MuXxwY0N
ZJh6LWGsoLT7NPJ7CKT3KrbS1RI3QE+KM4DD8Pocme005krXUlqwJvdUF91yWcEsMc4wTzt5i9i4
bVjLsRTjRPBigCi7NpVNi12u9G6C1VKLCDW73js4ylIGPVjOYwIza5AhMb0Th0mtPneGdforrw5N
U0JaVIjObWbn1V1lZx8rps7OKqQM7xT0It+VETf17UeIIhyF4GeAybb9XZkko8/FsbiaB2QK1fWT
Nib9hYnTXc0o2aUQAS1ld0OjDrf9gDpjbpED41jeptWpglbn/YRu6s7Vkx1TkbGBhRLkstsVjXlr
DhAKW0GMJN9/VtmVU9BCPn9ektJE91NL7nu414AL5dPOZIrshOJqAdnzHxdv81ibQ6THFoNvwTzE
410X57ofshv3URvt0Y/ITTHCQAQEx9ZWR9fTGnB7EWVguOSQinT6H90cjghpTv1OACSxRD6JbJSQ
Vhbw6Ou70E4zmlIZeE9nSMwDXDHh/Ti5Vu6b9mCc33wa4V2n+/2soP0Ki9hF2jijBWIH/RIlQW9q
CiSt7vI+zsgub5uSvAiYAuPEEaHPtp3FtU0GooyUGkmEhuPvFLUH30DL9/vQNg6g2mIPoCp5jGl3
Cf8J5y1hlTi2L8J2R5uyRLVxKZoQyv0wFYr6sQ6hSfPzqasn9HDr3D3Nbmsytbg6OYqV0/L19pol
F/BZGolKOOgQMrDr3+DmkUGwTOVnMO300+gN67FjTPP3bSuyA0Nhn/FOCiu0FDbvfbuSvcKBSHCj
hajk9VPyqxkUlNgJQ3ZyIZkp5oSoO5Ar48M2m5pXXof44GyizBm3F8Nt7KcyIrKx1V12N6kpXgSX
riFdrG0la1GpLs8MiAXOWK/HyAvjuwwRYkKmKNkJViSfSfQpPCjjuQigp64/k223A+Ok6AqNRjKf
4iR3zgg9Rzv3WnIBCMZw/XSwBOvPJo0zBxdIiXhtSJH7IxLA9RdUYYtfntL9dPWk//nmUyE4OfD7
cOGzqM2nal0nDytKqzCbdPUHtJLg4fWG6ahr016gIts/KEdEKwvNLG0LQ+Lx6S1tpbmUtLp2cZtx
ODZRZu7sn9yKCWWBR0xCPnr9lcIm62tauCaRQFVeCEn0B5fJucsfbBtdPyAejByQBl5bybwetbWG
fkqEytpJScaV7H5U349O+uPtlhh8wcnzPEOOv1lPKYTpYZ2h8t6Z5qOK8PVlXuLkgDR9urN1El9o
Q+gHLwHM6CRdG1NFiZav0xFJllqu+UZUIxgcKvFFiZ2vhpLHpo+einpphxl6Yasjnn37UmEXZMAS
Xyxa09ebSozF4FVJdM4csHpmhPNTZVaULmNjXT7fNiU7JdhAgpVBIaqHmwKpGpZZUUAZEJhN2wmy
+QVqicbT850lybb0pR39eklZrU8Ng3Dc5qUbvjnIW96ti9sw4Zjmp8ZZ+/NY1NYxVipU06duT9pD
4h1hKyHXAaFM3XnrTPq0tqe+w+evU5k/oNOu/OOo6+Jbofbx9obKLCGhKcJIZk9e0dXN60rXJNFp
wA1Zdimr1vs77sjSIc21d/ZUEo+zHmhCiCUF9E982xdP9uzNLqLy9PpgnMj/9QZTvbd6NfsRAWi4
h92seLRmY/yDC09Tgv6tR4PC2jbAOmASeQqdZrCkGYrvPU2RsQz7iwfSILi9lcLlbrIc8b6IygrE
jxzRzfoMrW5Xg0nJpp9JZrJw6M9JVeXvYsMJT21v1U8wxiv/eWq2V9aRPT68bjSGAFUxerwx3ep6
PSpxTG8z0xllrGj4lM6a+bwRxrFTy3YnsJQtlTCPWoYYQmO6+HqpSmL3i01wDmhft+5GmH18fQ7b
oDSiTvQWdb/qy/aYxP1wvL3JMgfAcCNdEMHTBv/uteWReYRm5eoF2GsO3jzHha96ZbPjvWVmiGVF
rY6C2ys2r6Yw06SoRd89K8wfFfoK5zrXlp3IRHYjCBkEJyvdCVZ0vZg2ZpAkCuEjW83mqSoy61x3
hXJ2aqUErW3VhzRUqp0LIV0ZzxHnFLKeV9JafW0gH5+wMrqCeTDpTJ+Pq/fv7a8kWxiPEXxvcLxT
j9t+pUqJPTpJsMroKi2Xaup9SDq7A/F55yc5yu5DlQw7/kWyMvH4CbQvg/evCHwhvlYrdVEYf7CG
YfQdhOHftXMy76Cy5WYEnJiQH0ThZm1JHCEdnVOvR5tA+V0vVv5Jq529brrUCl1jcN+4EzAL10cj
LgyaEhmT+05tKxc7UpbUb4bB3DmBkncOHm+h1kdVDTjZZjFmMVZqOtCGs5zUfCw15WcIly+09cZ9
DiLrQ9+O39UZfQd9dPfqM5KnB05HekmCth4qws0StRpQRBFGgnwt8t6VXQOjrJnZs99qs+nsHA6p
Meh4xVwXb9C2s9rAVt2aiWjzFIv3pIa9c9StgnaxOtTVfLx9/KXG2E2+HpO6RIDXH2/somgBY+kE
VVP/xjk2/6A9itjBmuxNF8mOCdOsrIeAFqDQxpLZKSVxREg/o2jaE5wk0+ovaHbt9TQlTHkGnhDm
DFH8FowL10vKJ5XaXcPHUlsYK+tFjx/GuuyOyeKMl7xifi/Ip9UIGjtBY3EeI/1phKD/lFCbjw7t
lDcMQ9qweAe3t1p6gMESU0hB6oWSwvXv0mD8V9aBCR+dp/V71sbDPSlyPfjNPIQn9sP1oKaBi85v
DDVLDnZW1M1O/C373JQYQdmISi7j7te/oUobxt2zFrgFicB7RvuHh7S151M76buxtsSzgsOHNwVc
JnWxbaytJVY4GBQ0qNrG7l3VV8p5sYb2YHPkvsAWOB/0KOn+4DyTowsQGpH8K64NNbU7RykAFWad
vXzWJ5RrPS0fvhckNH9wT6lHU4Fz0W4DKnW9ly0g5xz2aJyCDju3H+qh81+m50V5HppWNU+3T4/s
+kDQy0CrENABjHBtbUQyI40iTk8MODt7yt0atmqzcZY/GNMg4YSLAQARB2TrEQboXxQyKGbE1vqD
02rurwZ6n/9ur0b82k0AisoZc0pwD4r682Y1UW97bRji41Rqwe+gsteeQsYBD3GiDwiHz8leliQ7
+CbIc1F/oFaz5blCvznyAA1CfuC19skogNGlWT+chjLcox+XmqKEQ2BNA5T6wPWXojU9aihpMMGt
IDrW9UZ2acdmPFZuvIdmkrkUGtT/39TmOhut6VRt40HqZjCf0Nv0Key5/9ajpgmj8+z506qtx9hs
e79InXqnVyI7koD14EIDD4jD3STTVZ9aukW7KzA70/orY+LkVExFvxMFyraTXIxQidIln1C4mZe5
WE4OPaVgK7Ilai9LuCC7DkTxATrx6XT7VEqfDoaKxRDdc0q7+XRpVIGZbyJQRY0WWndtThZ70NWx
9XwFUk5oV5sI/zxHlI8f7TVCOQVpjarx7cXWvoHon8962Uz/Tr2pVDs/TrbbzLQDBmCuiQxq8607
hphyzRB1f7OoPy0VGA9Avn8AmkFknhIaUCeRHxrXux3FdehmGpPzQ6uFR8fsflRqo1wibf0T9ylG
IgkcQSBRHr+2REQ+W5MONBL+YaQs7KKF4CBXNYRJM2pIO4wA0lNEqU7TINYiKxN//+IU6WM511om
aOesJv7uUSa8pLmqf8zC3N4pTcvePUF3QuUAAgKoVa9NqcxVxH0hUDJMkh51Mt6gdCfq0/oS+ZMz
zfeKHSufbh9d8T/dOlRB8wRxpRD729YktaWMTQZpuIttHz/MVu34uNa69BuvU4O6G/dQcVKDRCMk
Ts8Qkc2GhggsuEU1w2mHmDoEIJr3s3EY7Bk7I/4SV8Zeg0i6q8/Mx5wMYfd6VyHIUbxFpcMWIWD4
mBu99UlTiuE0rkYO50mTqIce0ru9aFJ6616Y3XgEi8nWHs0mPOyk6oc2yWsaYfXeUJ98M3mbgLvQ
1NjW/QvDVvRYEDmUJBpknJaGfq0Fx/SB0RYkzsgN4T+/fWJkN0KwZWvPORse5XpDszbrRlA+tCxj
037slsI4RpPpvM9cN9mJOmWbCBaUsQACJXqzG1ORisDITPspsIYki/1CBcflw5Wwm6fJDgl1LUSX
iF8ZBtoYWug2lVrBfHs3Vqh8VHa/nkJtaurjrJcIreeee/SGpv96eytlz7ADBpaQBsAUGer1Vg5g
eqKM3CqIGWU5p27f/1jbFCxGnBjvLEOxTza4iQOc8i1zr6a343BkqG+6zvg25jKpl7zKwKtcm1YQ
OHQYG2jtGLCpnqwYqT4flXWtDdp1nB56s0YV3RwmgJcT0PjJrwfXhCbEbaq9HrXsOwBCxx2JIA+Z
uesNgSmbj5uLaKvKjQfw3NGJlDkLvF4tU391Gi2AFaja2QepVbAb/IMHBGR6bZUp+3EaeoLK1FBF
RbEyfqfZnL6DwHF9rBLKb4xX7lGLSjefd0VQ3alisHHz8elEoSoFp14Qg/g6wdLWHbqyjZ9gf3EO
Mdjhbx4YvYeSxw4dCNUmVgiTL24H/dbtUyi7ZWL8iJMA5MrcBgi6E9sjKjts+hiHZ3IFKOpUYy+D
lFth9B4OYcqp20knZc6B7g6k8fa0pneGPuUPdmopO85JuNXtcyYIbThDNMzBdFx/yjlVDKMV+YE3
5R1VF9s+p3M2n6dUX+/6wan8KoT63k5r9Xx7FyUsV6JFzhAVuQkQvW3a6gwaTLR15mI1G550V1EP
YV4sn+GDn4ajwrT3cM4yQ6/90XKnB5RNMzjcxAcvZuvJbLR0D3Yr3Qw6HpCcqVBjbgkIq7CB1qFz
HGKXcPlpzKqeAPZyUWjRa6ht700tggOnNcwHKEn3OIZkTxN5IKVRqtj09jdXGaVgzYhWoXUQFkP6
qNRdHsSlrnyIzKwZv6lxZO6tV3aPRVahq1RwhFzk9ccntkqsbmK9Uxh61nu9d5y/dPQK1b/0udGf
sqVvj53VGDvpjGSlAPxxWIBuxYCuOPkvQkTc45IyUwZzuqOlH3Kd66utRfFv1ypfVmssd8xJHg3U
DEhH0cfQBDPwtbklq7KGAhTnbDDsp3xpERRisPS7HZbGclhGz3wHY4320SuFRvyq7PFLy5ZLaeZ5
0IBjvuXpXPI2UvTcdEUrNqx9ZYS2wM8ooH5f28ETIZW7/rtzt0RGuLnWZN9QXAh6M+vV3WqLBcKV
tneCuavjz10z6mdnyqInpm/sf5NsKPzF7uvKTyzlp7EYfQA1v77jJiW3id8AGAcyX9Dd2253Z6eo
K8wLFU+nXM+tXcMtwDzaJVydwrdtRu+YRneKU9YW6Y5Xk4RcpG/09JmbIcnaMmAMhWUDlMb0UiTL
301fu5+ZXHXvtNVz/9vZanFaX2012Gk6GqJfswXIFAYljxhyk2D06vSRMMD77aC9Oh+8WEdiNkw1
vSIayNpHZ4qU2l/UUtVPScTv80s17apjQlMJQsWuiHF1rV7vfQj5L+QkUDrg4dx2jm1liIshS6Dh
DZ0lR/KmLx6oHhuX2zshM0O5TCBC+Betgut71lhVoVYJZ04L47gKlqQCLdfka/7PbTuy+8Rug/AC
XUCauYk+rKFKe8+Alwy4VxYdtCFtPqqdHvo9yQq8LtHft+1J18VoCwwOyFrjL6/XpRlZubguQXXi
LuVX0Abqv4497GFdpKsSwCfAxqxpy37d1aWpLg4sTsW6To9mldLzgII7aBSn/wu6ir0rIvH9cBOY
3EvKHMAmNr6/cun5pensBPU0KPlBhXOjPBlW3EeHeB2K6FxpgNePiEHHX27vp9QydWryWUf8sXno
7Nq1Fq8jd3CVLP24mGH0kbeCg6nXNu9+oVExrJQluG1V9grQ5xHUMfQBXxULx4YgXEkJ2uvRMwaA
UWv3vs706AMDfEzdaqmhNKckMeLfcZt48YHW6/IHlRhoqYEdCBpe8G2bPbdXrYTom5q52WkNzSa1
jL55ZeYtvjk3e1M1sgNFGQsIEEhZRBQ216TzrIEgjvCqz+PshN5m5of20jyUUfhzJaHf2V/ZV4Xd
i0IzoRPdp80r6xrTpNPUdZlxNR7W0Ggv5aB+sJayOXsLoPV2aPbwnnKT5LrQAZAPbAdXwlyxCwqE
aAdBLwa+aWqYhu/dBZbG1fte2WnxDoUkaweBLLMqWIGAVLCt3NVrd6DnLrJvsUp3yaA8USixclSs
qL+L1tT7aaNmckAXapfURfY1X1jdBss2lMKQmdGVUJZOffJgADvNhbp8X0qzVg+EPpPuD4NOHcNO
7EdFH8xTA29joPXTakPMBMrRjlXjE9vY/ROl1fKIiED/dPuOyTwl3FpC6Qg5QN78660xlCXqKpoQ
QTxH67nyyvCxG+b6fNuK7HGHt1tcZpenZpsYtUuoZhY9oAAFBBDMRWke1MxWA2K4/vR2U0xjUGGk
vUZdXHyVF5GqpqLS5PVEqpo3IiatpKafUgE7Qz6V7Nwf2d4BURBIRwhNXylnFDZBWpm5QHrTPDsh
R6Wcct0Zdw6vbO/EANYzcBMEgfgVLxY0pxmC2IaoshX/j7Pz2nHc6LbwExFgDrekKLW6J/UkhxvC
47GZQzGTT3++mh8HGFGEiLEN2BdjeKuKVbt2WGvt5R8AefGT3q5/Ugs+gpTsGSKdJKrS5Yjh7ZS9
RtWGphCg1ZSWxlmUG1NgVug55THR/i9/JIYUwUagZUfatG1xVWueFaOEOtaQQl9QxM9DHdx5AFWx
PQhpd1ZFjEd4wxaSuWz1DEw9N+GwA55f0zRCl37IzzWl9W8r+vH/wRQZOZg4mhC0CTZfKh5RDZgg
8hLlOM2Fwn4SOimqBl2mHVV897ox5H+ShyOxKwjh3J4K8qBEy7PGORWZWl80XShBynjJcBnjwa+o
MQdz7oiwc8fFj5YYOl2piUuyzpWfqMNy7SqrOEDU7Pg7Gl5MMZUS4DR/N8/J4lZFq1csXx1Scert
EQZWrREf63YaWNNwJDm7aw8NEHqkNuTobfDKk82ANAE8I5kUBfyoZq3h0s7G18WIjKcoafWDKHbv
KHnUGEymmcPS3g7IGDoD2cORKEiZmumfLKvj60QkEE6lJw4APT86PJsUhSKSKYvCmsyEN5uZT0UE
aI8nS9Hq0Q7qnq19p2hthwoXvfVXxkXb/6Z61w4nBXca+SuRNWovaFYJ+ILZPPqLRcJ4Yl4K1OOp
c5qPxMKaEyZrW6p+Z3nrh2YC4xg0qz5+yWBBVP4aFzDc4eskrV8QyydBaSrVu6yQiiOqOvS6H8eM
Cflea7Nq+Uy0H+xzQlAfQ7gVIzU9IdrXYm2Gf/S5LRS/b2xkzJalUkWgtn29BEYi8tdprYfmgpSe
oYZZ0+nKyW7L9lOW6dbfq6jtj0kZex/bJGrXU4fc2FFP4T6ylD08JnExV4G+95YNZQ6Ij1jaCDzB
1ZvfO7EwMSe1+ouwrOriOehyNh7RbZ9FGs+h+vmx97s/uNI6rxMhkBRa2TxRAyOPoiaXd7eL4rfM
beg7n3TUemtbY2cGU6K73/+DRZBFDAFDvZgX+NZb5AvnRnMgLbs45Hc2KJBgsY36g+YkTdg1vXvg
Ce8DLuqsJCqox7JSihq39mrPSvRlpM3XM98NDZOkPxu62wc1swHIoLXlnMGbOtjW++uJUTpEKIxD
7wWmcWvUy7O4NPB6J7uzi6/9murUIkfrXQRy+OBNlp789nZiCv0fCo8Uk0F+3pqKs0GZloj8MuEy
BmWqRO/jTLUOavZ75+RnK/JX/PTyp4sxp5VN9bxZFee5ENXwxsmNIkhG1cp8A/2j//LZ6EEB54No
w7N5azBytUKZ8PBksH0f1vpaBADL50uRteA9YbleMyZR/nIswF5KEKYEv8ke0a1R2JuGBaWHvlSf
dB9tM438IRrLD5M4JKfsnRCkwOBYIElKNWKTzNVi6DvF4toPZoVaiTmKAC1J20cd5kjVeO8GMClZ
CqOgpMRTfbsqMgspfAHAK+6ZmVyNlhfQlIu+INHevLXXyfJttzyitu8dmB+scqqmdAe2YVW6CqNd
dbYyBTw4XWYtbV/HwtVDtAJEHwijQo/gsWfZXadUEeFVRJHLlX/+0xlV0fPoOxdAoRCpfmUC7HiC
qyjelAukH4MBHBd0CerLfzFKSi4JutRKN9fP7N0UDSRgL12h1pD3+z8Hj7g7UZQ+UJZ8CvJKO1ro
dm9hPUtiDKEdTG/c9ubsIDIDQzHP15BKbHXq8pjx5VGVBE3ZzCe99NaD0tz2ifphj6AVKgD+k9j1
dmOjvPPUZUzXcMr79lX2nC5ZPg1/5tEinsEOupcmi9VXT9RRoGsCjZ/He7y3XpbM6ygVd+68qdMM
dDLsmfU6yZ9O1s6vKbRy3zana2kk0z+Pre2tliIP8zDx34CJN7vbkJquCc2lMI50Zh0tInnOmkqt
zk23iE+q0sDF05b2j2iYizf97Op/Pra/u1p6xEwSgBpHBH+724z+U8a2G9eQAoWL9ISVn8ykL97a
g6b5yjIcUTTvZETk50UQED0yCnm05eUP+uneTIxZHCMTzmTeV9rTOq3Od5mUXbqh10JzKaeT0ih6
OCxCfTG1PPmUgFk7iAq27pDfwN1xAAQgcwsMdfNgznQ1Oj7yGpqFt5wmYBRBZmVFkMFRCh/v764p
ThL5AQgt6va3y12nuNRrmiYh2ijDOzMp1HNfqc2Xca6OeI47prguXFLySzrOWzTj2qeW23WM+wDW
aH+0jZLUYMqzlzJXDvZv6/vYPyomKFLxloAr2o6NHeNMAb4Rq6Fe2MlJUVf0/+ZF+RYT1r/LkJo0
/Mosu4OoYG99Nkk6oSl/8WzebqVBBVSvGDcWOp3qBBEqNH5EF/QqssO5g3unFEQR9wL0BJzE7Qqj
niVamrKGoyfZHrMzLxQGMvuppPHxx2Lkxd+ruziI8Vr6WVsbV0UMB0XGA1+0s9FSD1XScsHI3HE1
mPwxuG2vqGGfT1+V2FSeLWpoiLJWyzlZRxo0PZytA6M7+0z8KotICCHCR5F//tMNXUur0NUi1kLS
E+2ixbFyTqw5/TiT+R68Zzvej2SKPgKQAWq/W0pdWVF51+xcCyNNuKHLPy6uhuh0WupLKIxmeOO5
SCQyiKM61cOcHyTu9yuVwhqwBploLv3A5nIaSj2rilVpYctsk9NcxsnvsVe0pyVe1+tjP3DvZyXb
maRLTpWgbrFxe2nZZi0zRLSwBI4UOGUxPA+qvj43jdf4Rtv1Xx7bu99ZTWVAAZhw/IHkqNx+RNdt
YRMilB7O8MD8Vp3Gp87p/zaGJv9gaXXzonSe9qzypf21qYrTY+s7GyvlLYk24eJT7t68anpURHFt
jlOIMnz1oqTJv6Ul4g9Ol6vnx5Z21kl0ghoVVQ5Gfm1VqRZ7WNzFxRXNrT6HtafnHxHfX66xVVHw
XvrupY6ZbKnoWX0ys8k7KFf84Gf8nBDRAMPXIs7CSQWzusWkDILOfFeNS2jnemJcDDvKVZ+MT0e0
3I6Ttx3FCC9gTJf+t9to3XSWLcEsSNU+ey1Incr3LdM4Mz/RY68Jeitlno9kmywvPbF68zLYZU8N
C7Gq9Fp0WdT6QrhUunJniC5FOVXNwae7dzk0J+gQ08ZibXQrbg8O3XGhxX3N7Y/c+mK27hxqjSo3
j7pJETcp3jCq7X8ef8Z9q9xAXcop3g00KtsCTWsVq2k56BdYdtOlX4b5nbdU/b/tTNpejlXy12Oj
O6cUrLErNT9R0qYwcbtUe1Iqb2GaQmgVUe8zUMO4OlY1h3Pn2gfHdNeUQyvNRXZQpXJ5awp8n9Ha
vaOGadeYlwYEdIAPVgJ0JMuDDyid1vZEEj2Tk2AHbM7GFELLZVUnuRqWtpsHRpotFztyU19VXPu9
F3lKaKftC/X7Nvz17SSeI7oDZwe6YBNVTUxRWxpwf6E6Qye0db6mljgMddOs+ODa7bzP3DYeaPlE
0b/ZzmBo8OiAZzIiEEg1V+B1fyyr157Lil5Hrs7iqW/79nk2QMX7VZuJALxlf7DeHZfOjSd7BxNP
XrR1sakT29AoW46PyozrbCiH53TMkr9bIGFvaoG4y8HDvGNQqqhIIV8AQoDkbw+R4caxbgixhIM5
15/jOqPCHcfVNWUSXKiQgh7Yu7+UktlIQ4nIhV7pdtZGblOPo/Ouhq6dxi9K5Q7A2YwIOYbE7s51
MY+fl87RPz8+Rvfnl2BHDstziHvoXEqP/1P4YQ694SY12zoAOApkYYsJ9Er1Nana6gVSybeqlsAz
SzloCN5fUXwBXSY2l89J+nlr18gJ6paWF1O3Ou8173MatHlaPKd5kRxc0Z2NvTG1uaLxPJhZXuMN
PDcrAbShUlnElvtebY3pvEZNE2jG2h9EILvrA2akwtaWgmIbaIhaMw81afiaWm1mv4O8Lr87Fu/J
lJTewc24N0U+iZOTunBwmbfR89TYsdV3SxsOxH3BQqHo7aonH83GUX7Zr4KP4LiA7OYaomx4+9EQ
0Ejtrl2B/kVtEZQoc57rzjV9J1WUj4/P5X2kIaEY+BruvJS12LwWTYokIrw1TDn6cG2msfcVpy3P
2pxRDOE8+kvFcDw0cyC/L78+aBWtIdVEs5bKDzAY2Hi3S52Gcq0Zad2F6pqKa1/N9tdkdAyfYpH2
rtb7KiBI6p6qohleeUTXcw+R8jQCNyiCeKbjceAd9j4y2HZNxrUS1r3xRi7Czm2EQnpYNuuEYEup
fqE5QtdLc4+Gst3fF1fj3SSlxSlQMt0cXZsJ0KWxRlUYW0YVIGT5fbIb7zkb+y6sR2P9mCz9EVr9
3g1Jm0SWMn6V8eXtdquFE4mC4C7MlSiWY6B131bG5e2SF8MplZMAxbLoZ69LjibK3rt5dDCQ2edr
Q22jgXtreQXjGJeVXod1kVhErpp2bTJ3vigDsxBXAqXXxwd7b3dJL/H1hAwS53prr8iqqO41sw6t
cnLDVHXyACmwNHTXznzK2vw3qplHLfe9NVJUhFwuJTFxvLc2c4J2Qj61DqN61oPMEQk4o4TLpM5Z
ENeu/cvOj5vzk72Nn5gsp/PqVKvD2WxSXxeN87Ze+uqiuo19EJvsLo0iFzMaeDjJDW6XVit510Td
VIemMEcf0U+KCFWjvM8Ry0Cd2Pv1Ch5LI/1BlJdABLrQrb2l7oqEHIWtnPP4yc3rf8a8ZgpxizRl
O1jewU7u3YsfqAJGQRA3bz1up9utkbtDFSJ0Zn2N6fgHnpOmp5rZX6dOaM5bq2vzIM+M8uBVkQu5
DWxp0qHRz2IQeKO1cLtQE55zUUDZCZMo6d7DTV/e2OWYH1SZ7gAG+NmfzIAIuTUTN42xaItVhbT1
U9Sc+/hkmG33xo3i14jRxM+JUyZhAkg6aGN4WUnGbpvTML1hjlxPWD+bBzTFvRNFf4jQj94b0vqb
L9y6Dbl276Awvy5TKLJehGvHMHNVrNPZTfqjmuWuPY8QAWK0LJVuTnA32IwyhZQTtrqbfy/V0fm9
0fVJDcalK3M/Sevx78cuaN8iSQsvuCwsblyQnXU9aTqfdhad6bfU9sIhjcRZM5cYKLp7RGffebsQ
GbJkWQ3ZENLc22/cLyb4X9usQq109RNDkN3AXb3q2jSiPzhPe95Vlkl5TGgWwbe6NeUO9YwQicvH
cxPvrTkt00lUtfMp6srpDfJf+LxlAPz2eEN3rKK7RVsKZVUp5rTZ0JFipDOPRh2ikttd63lUnsoR
uGxNwB8Mta0FGd2qA6PyAm4uqNSxQKfwR4dqq/SYgc7NVq8QYa85IxUNM3qbV+Z3azSGE2NUpufE
0uMfg2peukkrDm7JzpIRcqLgxGtCRr9Vs+xQI1onAykzbYqGoBLwBiYvRhBdH/PPjt1qQWrqR4Me
74hevNKoEFEEMqSG7d1GVxWVNdto3BNA4cYO6aSsyAKL0fpGbGxe496IlrBkdNz7cgY3/LJkffS7
V8dpc5ptRTl4e7Z7IH+N9I7ISwEBZJDb7WFbTNqdZa67csbkcs26YQjXVmSh1bcd/TRUTKO6PKJl
bf0yRom9mYhK5QZIwFY+BDVYxUryIjo5SVJ9Zber35b2kBm+PVw/rABAArFLCfUOpKdFHjWwsYwQ
wCmNN7qimH+UntedIiMernM7FufOaCy/T9P6pRrdAwe1dRjSOhVNWSM2pe6A3PifklJjGCxGw5ve
KR6a9U1SGc9GrI7PzUSx+vHN3bNERETdBiCCJMTcWprb2pgQpQD7TdYz+VZFScqHjin+UKu1OoBz
7BoDiyPJ0z9IThtjwrOmddWBt1tr3gVmZLfBRGc0Cwx9XT4/XtneOZH02/83tnm/O28dFmUAUd72
TQPk2W0vDjCZy3+wIrNBmiOERduWQmUvhhaNEnELs+asp531lLi98/Gxld2NAxBCh5p3gvN/u3HO
1DBfFdz8CZnD8jWa4i/g4YbzwkTeg/Xclbrk0ZPimGB7SEDvWlEoXTh61hgQWEGpUhA1ij+FWXkB
j8jw0rSJFogI1WxkaLuL0Y7uBwKlX0Wv//gNP/AcYJuomW4igqkRZep24PPRi0yfZz3XfFUT9hVh
6+Wkxcr6rPTmdPByboMCjBJ9QfgAwI5L3xKoezszEzXNcGZ2M5xKte2mIKvwpFGktxeFlPbgo+4Z
JISWzUUKp6g03H5UaC1RmqP6RAc6gu8koJay3frJXW3lWcsOZ47uHCKsAaNCCJRQayvPMMZFkw2m
h2hwr9VPTlOOz4m52GeHqP1gL3dN8UJR/cG1MHnzdmlVNBZeNbnuKdKn6qQZjeoLytFnYcLy++Wr
QT0U5ViyWClFvomfu9kmCyhGVpWJ6Zo08bcGMsCr1pEIPba08yRAbEbpBjUp1IK2QU6fKaPG7BcU
BNrCfl1Gvf2NfnAKmc2qPpPG2i9VtMaBGk8RNe8pPjC/t6eMeOY9AtIImnvjA6J2EcC2QaqWVNbO
WteKy+Tm3ald5m+PF7rjOSmmUYKl7oSG/RYkkjCbyJlnfJpXwm8WpuL9oedec/AY7B1/oGjcOSi9
El10e0Yau7KtFkmWU99O5ae+LZNrGmdjYHaD+6TRugser2rv84EClV0KeNWod9zaGxgw6qwWjdei
G4fL0sTK93Kxi1dVq8yMCT5Jd7FHt3ob2YP4rXK6+Gjsyl2qJz2M1MeUfFcu4F2pOZ08m0Kvd4KC
r8bnyWqjIBJD8Q1oufqlTZrqnGnx1J36xjZnBtp0fciwQ+8T7dyS6T9e6nxNvXj8DwfLIbVmcIDM
h+6EEiIafH21emi+rsYZ/sziuwbKQ4KO4MFl3QkYpagXzDqp+30HdjJj1c1QpfBOq0B7AE/XeK9L
Mriab8XW8K7JOiMchHV0oHd3HrgTOGfZ+gfRcfvt8bOG20G6PhV1kn7JhJ48IVrVvBdJbF/IjOrJ
N2Zdzkpv1NiPVav6kvZMawf1P66Ud9Wh/qZaZXSEodnZDy4aRU3wQbw+2+pGEZvFMETCO7mtVvs9
+/a0dhhMFgqdjdbXqd8y1fX8+CbseBJ8MxNGZIFTVnFud8NqRB7ndPNPsCpXsgWjDyfLGhkkPK+n
x6Z2Lh3FE9AdNnNiOP/yp/wUyE4WaHWt5I2bUqUNGbMN7sHuGsjVeR/0pAlXu6i+mKIswnJFy/Kx
9R1HxjGDRokfIzHddrDquOsz20u8E4BF46llhju54pQcOJa97WSIJ2IfUl2GvOB2jeZor0aU865C
nf+rsqr4S8wZfGFM6hERasdlAriSMEGpgUugdmtJpCKeq5I9HEGuBbVAwaZGXTVw1k7O8hbZ0+P9
27MHUZ4HnFQTOurmbVVTUbaq0XlgVfoSrnr+uWPa/UURdRU0RXHUSv7R4fs5o+eAMO5VdgCR6afw
tFlfN8Y5H6n1TkOVVOc0SUckmZ0uELrePC+dsj4lwh39lnGSvhzz66eI5r4tDI6tN3X202DZ3xHY
04PZpojO7L3pYEP2PjXuw+Hu8AXoy9x+AH0Am+p5hQetMjU4zrH92pZm4QNcjMLHe39karMXBa9m
V1aYmgq1vGaaU9K0M9IPFlIUB5d055oQ6xPyQhuk37v1QkmcDNmE8sdJmHl8MdeKlu+q1AfXZOcw
kSOhHIn8AGpdW0WNGMhv3zAgFJVXhe9arW7sO3GnhY05wVvqXfvfxzu4LR1LdwP+4UfBTQUKsUkA
6byukW2jWRUxafeL5lKPcqLirdKky+8L5b93iC30frWmxcFKdz4dURplvh8IHWhFm1NS26XuTRYr
lRMMXLQOfI9m+jszFuVBFWp3jVJvCYNyQKDc9J/8a7IslE71ODqNiO78AwEDtbVEUSuBirTIfl+s
WH/ntEp0bUXfnh/v7+4yGSgsqXGgTLZkFzncxnDQCCHIz/SvYgFntLhWVPhePR4RifZs4fck+ALt
Y7C8t+usM8dY7NnGM7il7jMJ1X3O8vzZXaE3/fqqKLzITJCeMqHarSUGM8zkmk2EDFoqlJByD9DE
YSzrIUjyMV0Onqi9fBvQg5wTguKPVHC6tadaKYOI3SQ6TWNNudIrrf4PW88GJn65qq+sOZSeyP66
9qJgGEtpBlXVNQcHdscB8Bsk5AKKuizE3/6GJIpNiGAVa2Zmzm8oP4svgvziYKk7wQ7VfdrDFO9+
cPturfBwKrVdOxTuxlLNQrdMaph1MGzEoJ1MxIWss6J12q/ORcUNUDThjFLSIOLcqi6qep3nqalG
p1VrrT8sdbI/Z1P8+ZdPzY2RzVf0sqRaGw0js9FFUE64bHqdxOdSTNO/j03tBbPYkhxblNsRPty4
l7wro9wxhggR8qV8zuPZa/3B6Ysvup6vf2mKnT4vypxfxGRkX2M9mwMgdk3y3LltXfq9Chh+HJf6
6BDJJW4ebwIFqicUgsGEb5scypQYg7lq0WlItOxCCXc+MyRPDl6KhF+II0mVvdMkFcbIUWWnfpu1
uIs2WowYwJweJ1Hut1COBp8y2Tpe6Zi5H+aRatU7IBTdUZyy44wA8BG4c1+o3Nx1kytz9mBqKCc3
MgEmIX3/KRWFYGhWvpi/HnH86JMjIS5xJ9vKn6I4xTQZPdPaC60OulyolINTEU5amV4fH6y9Dyhb
8v9vauMFNMj1bt1NCtJapXEqZm84I086nj1l6IOKJO3A3t42WiicgTNBHAP84a0/0DwRTcJaFORw
BJ3ySDO/6+n8W6kN9tfHK9u9MrKUjqguz/4dxnx0krjXdL7Y4tXLX6uBPqhvqO1fg0CaeNZt/ZNM
29H0LRIf4QzniuaJ6QsVdGxHJYk6pClOj3/T3m5LwCu1OAOa6nZ4uBH1SuEoqnLqHA8KF8zD8b1g
Optfoe9whbY7/OpsdukIHYnpIdsk398CPZaiEYq61AoF8bwnkna6b+YwNiHTsN6tnlX+B5dItQMV
Ioq4VJM2nzcdIhoKWsaeu1X5lJUD82Rc+C+pnH/9eC/3TpIDy4c7CYr4rulJSJ7nU4ZHhDQefSmy
+ncALN5Zc+L/cmbBYEKOoAtHvLXxvZqXrWVqz8ppnXXn92VMXluznU5pqh+Rl+X/aetOQVcApgcV
BPZUrvmnyG5xkrxZPM5HPuvdqcnNzo+U+Wjn9k4hpWCoSWyce6cfT4q5UuXhDpr20l7cbpp+Ax4Y
+UrR5+c4hzD9+EvtroqaMBQMQMPONiNXVGdYJinVOOS1epqdTLwOSwYg/bGZ+wNBIgOaAEgTZK67
uoq6olZYIWkUWold/1a0AIiDplrq1zxZm+4getoxRtQEEYrHiH9tz8Tc6zNjN+s4XLVyDYze8y6q
FTnB6OjTQbgvg8/bQ4FEGdMXAGdIvfUtWKRBbgAGhsmdmgznG+y1+FI1k9r5zI0crgk43idNWIPl
r5bpzX5kLNPBrb7/gPwCSZ6Bw/KD1XZ7LBl5oieT8JSTNk/Fy9yX2nNWIZr/+PvdH0tpRVJsJbf9
jtdujP3SZW0Rg72JEaBS0vIPZEWLLExEo3xWtCrVT48t7n5E4lLkjyUmZFuoipaGsUx5H1OGar1r
tqYRWhDCDBN6HL/8pLO4n0zJxf90s4clnmrPbOOwrfPi1FtV/6aJSJv02I4+Pl7V7teykazn0OjE
EZsiAiMGdDdLhjjsZpfB01rXfVJjr/wPC6KzJH29LIpseU2DML3KTpB6rdPWuyRW83dcxuM5dRgI
/Xg9e1+JAjJtVhn73oEu2shYDWOOYviaaXy1tUj9WDVpWftqSgn3122B9JeUXF5N3rDbz6S5aabO
vaKchK0OpwRQ3VO3dHNog+z75XYZyioy6eQbIQewlYM0S6NJFqVPZCmkfFpjI35qNcG4KWs+As3s
nQgeZEC9PwoU2wEwqj3FWj3oSQgltQ/7btakmp04//reSXkDWecHML2loZpx5ZhRKpJwanMH2r/d
+zYzDa6GiI+8746rkDBSSszUmCVT9PYzjbOXTHT405B2f/ymZ6rO2VAmJxRlWVxAJdkfHi9tZwMh
glDJogkIF2ML1AWAnmu2sBJALub0njE68TtmORsHDvA+u5HcJEZaQKWTQK5NodFUlFgYrZeGtRYZ
wdAaY2ADGoZwnykf9CxOw5Tw+eB12dnKG6MbbxHnpYjHxElDu61rwAXV+CGf8/bFKdfpm9vM/QEf
cmcr0VeGd8FzRjt6O7tjmPRO12O8etl1RsCX9K6IOx6NPNqpsEjVPTm6A1U6jv3mhGS1lJ1Agztc
1VUJI8/tgtlpo7DGmwR2pujXsariSw879JkPztRsPZ/Cx6dmx3FB/ib3cNBdlfNNb0+p97/xeHEe
LlaTnIq1Hi9ur0R0HCvv9183RXaNL+Z9Bs6w+YpFR/sNfkAWRmrZXptZSf1Va9aga1334JS6/OpN
OCJHdlHrhGVK51D++U8vGaQ+vayTgsEZo7s8c0zaVwaR5Jee1/S9UGXpYayLlDivRD3h8TJ3Diu2
AQfxN4OPtl8V8VxHi60yD5VYsUNjnWsfWXktMASPuN5MR6Kge1/wZ3vyxv60VhFH5WKZ2IMw3AVu
NtWBG5vtiz4YxUFivHP5qe5IGArQRsI5/daUO5W9WhheFuprov41lzT5Z7PIXkVqOpVfUAn8k+yu
vDze0N0FkiDSFsTp3JFoB+68lSG9EQoL7CT/XfEEYER79sSQHCxwzxTuU2oW0XEmjbpdoNrJZER4
fLspnU5RnKVfdQU8Q4v88oGpvb0k9oF1TXEcnJb0QT99troti7aj2xgy6KGCKSvqc6wyEiVZRvP9
OuX1xYascBB27Z3Nn43K9f9k1OktQ2EiCPfCUZtnu4+1oEmL+rkehvTZHftfFcHhpks8j8ynINBD
3b+1ZyZI+uRRUoQQ9d6W5cSbPiQXwi/7EsFRDmrPPYoj9vaV54l2unwyyOZuTY76otrCm9JwAW3M
OA2yMQa5WtEJHraV+DUu6JK27q/3WhFqhgMEkELO7NneejtXY8XTlzTsq24Ix5ahDorn9G/6wfr+
69cBEKbkBkrN5u2UaCWrwSVGahpCm7eeMoSsg3Q2hqCple4/3DzU7QGCAQ25x2DqQ9SOjujSsGjT
+L0VV8UVLPnytIzGUev//sklfwRWSkwmMUz25rMNmUtPfHWyEEBa9QHoa/3G7MXRaN/788+uGVT1
ANOZEm9xezjQlxijQRKoDGbeIgYwnG13gJZeq9/Ekhqnx19KBuK3rxANY5TUSUEoPaPjfWut09bK
SxuQ2E6VlBexFu4ZcM97a8iF7yTj9NR5fYGGXh9dDHM+auDcXwQQYRThUQmUJMttNT4ZpnLQZphh
eRRZiPmNyzOzKOpPpjf0qAqLDuSk174+XvK9A0WTUqfkBT4Z5atto9zNM8esXK8LSYHGIM+77sKY
ZCVgmtyvjoCn3wYZhCQIe+D7twJbc+Qlo+KNZQgpkjGx2RAjJx53lVf7uu1kB4jy+4gCaz+4IFIR
AH+9+ZYejsxuc/Q1I0M8T8DOTivaDoHuABoq3epjGRnGFaDK0+MN3bML+FlOBYAEx3yuW7tVC5ez
10GhGFnpvB3VIns/2cxCiiflU1Lq/aXKkKrXF47yY8M7XxLkleS+ILJFM2djOFWZi8PGFmHcttNV
G/P1qjvDACDNLdSj6Sy7q3QprECkRK99KwHXG7Owh24uwg7eBN2KQet8pyvVcz4s73Mxic+VVy5B
PtpH2Le9ZdIp+d8kFR6qzXc151Gn/K7kYWOpxIPlaFxEtM7XqlXLgyO0awpiBsQQ/BdX5PZTMhAQ
L5p2ckddg04Y3DFLaeP3pmiqg2u4t5+AiyACA5MEZ7D1PCLzikypizB34UpCI+wujTLWsIN17eto
NPpl0a3hBCXkaE67zDZZx63b49GXhFgqZcRSW73ibpy6OI9mRhcwW2g0fHIPjdluDdPk/C7RSsTa
IjVKgsiYF5wQp0GchljU5kmZM/0UMwtr9o1+nW1fZIr4pNGPiNBwNkTtT9NkXkvQ8yKo4KU2vgOT
599W4f0Nq8WMvy0OHKPA8Wav9LvaEwLKKjNK/MZ0esaQMtFyCpZ04WXRyyTFTprM0xNkhqohvuyN
P8ciF+V1HiN3Oun9YPTB0PBfYihHYzYpQSr7U9vkT6qVl11QNrH+e4psd3vq+2R5h6ZEnF2GeFD+
tBbLe6rsOO98bU5T9xKz6lAfUhhzfT0PekA1KulCU/qWk8fEzVOjZB3kyK7VgAyxhVe1q+PSR+kE
UcTJQzPF71ANe9uliflvhupqG/QZoxsg342N4NDqWuK7QlEyv0jV9WVME8VAZSfL1KsClga8x0jG
5y81pctLtLjFpzHWUEFM49i55GbPvM/Obbzvpq50fwOyymUxsC+eh6x3zJdGuGniT7o9TkFkKuM1
bwyhvXMXW32T2+pkvCTzGn8lG9BfxzWd/qrKtPgDyer2L6A0zegrnat6dFuM/I1X09MKo84CshVZ
iv2X5pBUBK3jTvFZbckvOk1d3vPMtM2Fxzl9VTsYyEEejeLJRIcKceo+tYtg1MdSnEaBUrWvIomQ
+GvZKn8LpcoGP+mbSAfjN61X0RhF63tIGzSBMqj6h94AW/S0rlExBX0xGE44G05FB4CBmowzMGdg
fx3aQa6Pkk7/VUu66J225H16ahuz/z1LlFliX3MnDtx5LN4K8pR/9Iwo0E8bWAJPI/DOb+owJXkg
6tkw3upDnDF6Ky4Q7rTcvBpOWlqXvzFBM6qDxVvH57aL++aEJkF9HY3KNn1FjSDqNutQfSnGGGGt
TkRzH0S94EvEhWBSGcAJ8x8qWwWYIbjErW8P8fybHYk8ei4x9jc8GqMMmA8B0IhcmWgA5M3ybULe
6SWvhP0deS1esdyL1iYsS1QGwxzVpDw0nKH+0HmG4vid6rWqH9t9cu4oczt+FlnDvzpVz++J6k3P
kxXlxUVVVv1z75SMXFLqyu7Yk0glMmWU2plDjLpMZsbpEjhN4cVo3ytpd46TcW5PU1lq6XlRx6pG
cljPywCJs3p5XdNstcNiiu0Sua/aftMW0+D61KHUv+JJreivA6+9Toae8ww2ef73KJjR6S9lqbwk
xhh/Q+ll+WT1OjUVM5sXLSgo7b/pOiAAAQze1PxbdVLP+bDkqP811ODHk+mIHiq/2cwiWKPVyKrT
nNdNcl4ylJH5GqTcQRWPQGCGwWZWNEAZ7w+zUTTzNdJngzEgXQ9K0O+daSquo6416PcpnUh6H7aK
9Vc5MLbp/H+cnddu5Eiatm9l0OecpTc/duaATKZS3pU/IcqoGSSDNoL26v8na2Z3SymhtL0NdDcK
WRJNRnzxmdd0gS/bP4EMAe0dELow047c/na0ytFsEleKzE24iay9yBF+ruIi0GK+yStrm2JQMfNV
MFSGi8RyC8RwNoah/OQZLgCLxWqama1kBOfo6gxTPFqmUkkgs0y9mxbXWc/aIR+reDY27wm/z/wa
RT5fOIg7W+tdXpECJf2sjDwOu3nJSVdlXX2NIJUNMXrSY3mrMcIIh7jtA2E9VCGtgGTzy+J9N1pG
FAduMVU4/FkTyAeUhdAz6owZgKRadLsTuXScOFzFWpxFzjR+9Lw88+OgykP7sGwGGRxnfiD29Vos
1n7bUNfYr+jd21crOj7107RZefboDKJRD23Wuo8b8HSMHSJXtzdeadvFtQ7RyvwhjcxqLhE4iMRN
YC7S/oSgnR1eh1NXWTs6bMZD14lOEhBy1wfYqVDXdfzFdhJ3rcriTJl+9RTJYLzy5mrWh94i3OyD
Dg3ZQxS0PWl9MYoeqaq+3ZLGL32+xMJQOFv4sz5zRDaXe6/qUKCos2B8ElZhOtezX9d/LkXrbVBs
fN0T1JrRvi7rTb7vjEVnF34O13nX+UX4EIymVafM0uphv7pj+6c/Bo0PAEus7w09TjIZSQaLK6GL
xd9H3I+z28YI/zl3tbr8wvSzKYwX2RvFQRoucvtjiGIPkktKXTpu4eVfVz215W5ovG3buVJ2XWxq
VdkPqi8acccC7KvE1440+qQ2WW43AZkYovNFANVErtKOzvyu8vu4HFxHw1vOg+ABXINh9omvxjrb
t7owlt2EEiwiZKoaVrWXPEx/3akcRKxZjJWuE3QsZicuhtG/pF061Ydo2oJoX5j1Stg0lpEuWobD
npuGeV/oH4Wz5Z+145UqyZs+DNJ29Jz3MjDn4arM7bAA8oeB0yMQb7/cNa6PVQwyxqMDfyG0xbgt
yBVFaiM7CQWn6fUUdLUB1QDP7ShHjE8s0Z+WI4V5K6VlTh+tzMhFWsoNTvbCuNFz9n5Tb+F+UP4s
j+BUf0iRZkUkQ+kccMV+rq21/2TmCHwasQCKVO0NZUxIejUudvNnuiyrLnbB25dPJI1on3I+09Xu
MdTrzxhGz/qdb5jDmqiuF0RFJEOt3Rw0LSh5sVWcec46Rmx5q3X2ZTgGPVC9YejiFjzWHAdb0Jlf
oiIs2/ioV+WgLr50EX1CaOYJ0auZ4zx0li5Z8EOgAY3fVJCYdkUE0CaeXMcWil6voMEg0bNOmbgd
J79eUzFmq7i2l669HAwpy10x9PLKiiqjPtRoe5uJNcv821TyHSLzFlYSbD2AqKQseps2idRjFAMA
9dadGOtoudAuQS7e7HzekkUu6tOKpMnt1KwRiOkhWLJkbIrRjDN4TOdLns8uIryFJrhNtv44TiIa
sRPxcycuF73eNpP2DIpP086TlZD6IZoH/Jnw1ZG3qJ4TcmvwUWJnEQqq2Btdu7grTE1pY7lVXcdV
rotoB0Vi9HpimLbdZHDtrd5rZbbVThtzY+/XTFJMV2iIyZ3jrOutWprBSSzaaUXcCn9xETvXckro
Ofs2i3Gb8pscqoz4oepSLzJpp6wCs05Xrkk8GZIQWyXamjEbIiz3sl289aoLPeWeK1c49kE2S7Ec
PGXp7iw3Ms29Ay2pV6wzhjry3/Xd6vcVKdCosgiQeh/ksVt6TXTdu63U110p3JF766C3xnawrW4Y
r25g9J9IV/vuY9B3bXab1VFODDTJ4+c8Nrxq7C6n2d5oZduL1gcr8+ubHOhGvgv6SuhzNwtVPuz4
j1E8DSKvPTrfjZp2E5KSTeobODDGZRmSnREcajfOB4sBOqIgqojXqEbJb5nGsD3QmOmMHdr7zvyA
hbL73uK3bWcb2Iw8Xgx7GNKafdDtbXMNv7b+1mUxjtxtcOhVjkcBpWShUifKsulydiP1Lthoc6Zu
MAewaJoc54PSU3q47bQ0zHjxg59ofY0XTUCAEHEpPUUkMlDtvl5In5Ek5GiZdtaQFd+9JQhX9kvp
fbHnzOuTOYjye0VOYu9AYbgHwzdRI1tlxOCN8kZoXEeszMbmzFVXrL/MOHNKWKxxxIDiVjlRu5w1
is+aULjVrgIz/SfeKHhYdsxKHwp3Xj7ruS5veunQJi4quPNXVSdd8o8+yz36mfPYH4SpcsgkLcxU
OxPZtPOtyhEpqmSuTKNust57lQiGWLsriDZI4s0tVh3wSA3pDlECgcG+6xcYDjFMq0ifUYL1P7ZN
15fRGIbdYanl/AmVwOi6XCMMdcYJDDvZg8VP+FO0qkNRBXtVOcZt4zYjIVg44fmIH+mPCkfX5j6c
R/uWhekMFA658QjeIRCkeLK6APKQvXdro1ZxRTXxkFVZbu7cYmjf8ViuuAxEk3OZIjRvF2ONrKQx
LH0d+Ytpk/CqLbv028X9qEyyWB4lW/WhXP3W2SnHQ6yD6m37iGMGO96JxtU9UwN2kud92MsgXmq+
n13YZsNtufZDEFdjmaOa0E68bZOz7tKcbfN74+YV5yx6jN/w5LJ/GG2OKOSqo/J60T0nWzhOZhHL
ifCTshXcT6XsdZP2kOPDpNaeJ5OCiseL16KE4+eGeoutvLDOw8E+dpHmMEfwzJEqiRZzshPH1WOQ
Vs5kXbUFaxTZbS+r41LJrU5oymbNIZpdt0FrAOXs1LNL44J6wsj3fjv438VogPPZpqEuqKc3WXHC
dJwhm9NE6oZMbGzivFGetVecAHDsGUI86bVdcBqcEEI6q7wq+6a3saRWGEvHS8Hr+37c2kCVHOrc
HKaPsI/llOGvj44KLfJNxDYuO1vxu0G9mRLt46bxk2pb5dk2ZvMSN0XtlA/jZJnfMWX0xyTvg6rZ
197C/h8opUv2L0JmnAu+9b0KIpnvWs8iya8yv7Eo6D3QFC19yyXRvrTlrsRRu4otyHNzLJZmchPZ
gjOmeTTRZPXnGYC60bjQcHrlf53EOCwpx3auOJhlb8VWZPbuWVt6dpU2S19O6egF6J8UrY4So5my
lS+YNstBlH5bxtYwjGHiu7kYbpZMdjc1+lg6RisnCq8zit3DJGvnI6CsbIzbWbUKR5XIeSwF6Ga6
PcW2E/J4NjijjY+paQ6k9XZJXyxZxmB88F1li3j0hVteND0Dxhjyt/sOV0a1HlRXRh8h2jpX5ZBb
X0wlG3m1FaiPcaZufZfMjXTu7Qa/9Luy8buvpWvIZr+R1T4tG4dxIrnFP1sINUSSdQuu55qJU0yW
qIvDarcj79MxijYG1Gxr1DvaIopVeJQqsAuXjKXZ/C9ds0z5hVQNNo7+HLpTAs/OY1jmenWArtOi
WKaYfnOE+UpGN2MzrwHtHNott8i3VmMM1UDd23mdbfvZXNqnulrWKQm9JSKbWjKPnpDlim/HioTD
jYg97yl3px8cBFaB4GFTIDEnR16IHy7F3usXHMXpB2y7Om+N6NLVwr4F/Gw9Nl1kisSc1vGciaag
agqC8r5xvXWKOxsZs9hHN9qNQ0+q91bmFt9sZ3Cf9KIjZtNZ154tGg2yhJKNUtyl+vXYglF/UYXb
pGLdhChqFm0nM+K5tT4R+8MWs+Fx/uK0piF592PO0FdX4W191JYESiXq76076/nMrSPV73inOKL4
uW8/ZFtrW/GybE4dGy2672eOJBeIecfD184smzEuJ39cYmAZ7bsgbPWVB2GgjRtWwu3QlvJjgRTb
UyG87EAma8wo1NYluYfyz6t56z/NE0SRuOsjmgSN09f0y3FCZXIbaKMmYaysC13IojhzajuntzbQ
4o4xd1yQ0Ypywlw5D3Nx7uNe3iXMhcDRtNqkEjDr1r7RdbBi+CPGaeDBXevAy2hy7Hsct0v5HdMj
bnaM4Mra6atdvs4tqz4Sw0IaoLtvNFwCk1wkXx5KkvcGWyHUieJy9s0fHqPtPBZdKUMYS1J9q2GE
+XE3DNSsy7CEN8MwtGjJ1qX16Bim9SWSYraSRQ/2dy2j9r5kwW+J19vTRbjmXZAYmgzk3B9RJKY3
6bUXeNRFYWKU2t2LlboW01czmOPKChc/DbpsNkjQ5nolOHXFJxR85Mc+sqpPqjRpPShzzb29zrr5
m5pE+xCVLf1LFfnK3nmd53/OxCJ5aTSbNgbLjvmtcCvnagYGNyemMLDJ2oIp/xHOLfngSO1EHLA9
87PviI6WVj7lpE5zr6585NsMCvVqu8KFeRPJFG3gsuyo9d9ZqnTP7WqqPjUeolypUJ7/RLq1shuN
3n9UAcqEO2Gu1UdauOU3S3rrCBusnb5asFxt2gobOZCPH72AkDGC8sLJvP22WiC0Y62j5QMAzlon
aLP4rFJ8hOw071qL7Cmrqd06tUxndYaXLqp9nnvogyI3Y1m1Kz2RcDTErsqGY8TGS/e2l9aS0yvz
wu+L6NXTBDNMxU0Y4vviaJrlSYBS0QMk1kAmq+r776Yi6qYsK+9pJSx/ACbefig8ZdN9KDwyiMxo
CaBS9t2QBEVlzOnmWLhHtUHJXVeDMkOaEEzr0BOMJmO3RH5/PArD7rybZkLBPDrFbWTkaFn6gZ53
1YRyZDK5BYfQTEH0ZGmSKFidjXdejzW+v5Q57gddAty58SoKw4QDWwdsD12joK6FXBBvRaHy3CyK
xb5r3IA1tE0YTiZinr1bxp5oUTmjKMLDQLeX6q71XXHh0GSUqRalvOicZZr2tWnoKLZq01uS0Z86
KwnxxWBysbj+FNvKD74Cvhj4WtZstGnZNMjgWbSYz6LSmp0kZ66BkE4lqkuJQZpx7ZRU+bvJiYwu
DrVD3ybKPRe0Q+VYZOVT2NITV2X/OE9mVezG1l10rOtoFLf07vMv2katGwZNpe907VlA6bbGv62b
TubnklP+oW3FBFtBkPynUNvbMVaw2BRs9oV0tbFad0iwD7DOtBpLmfbrVD8OOqBUHZeAZD4j6xhA
6vjRdYsCNnqiWs83EProE0XwjbfYHn3ONU96QU/y7GxVXKu572KLbuOj3cyGOESqLD+TD1EHGlkX
ICge0ZSB4VkrAhIz6fu8cdrPRehm78d1mf1jFxlheM1cIkzmkoom2ZTyLoKm6qakznuGYhGK2W28
kKDVZ0vthct5S6fuMz5J7n1uBFWR9Jz2UZyz9+XOnC1rxE86G69zZwlQv6L5YsVojtBha0LP+LxQ
XtyKzdPv+mmt7tqqI7lqwjZ8x7biS+rCrLps54zqHoZUaD+YkWEU53jhOuBzddcc6wp/4u8Y06XK
mbeslkSqQWmXmtCliCgnsrjVo6rcZeEEYg+X4K5MmBN5Z24+2Zg8NZXbckT67T3Ro7lrG7mUnAoQ
qHZD5lmp4/WNQx9rsq5J3ya2EoQqL7waOnqkVwM1G5qASHodvHmZ7r3ZWr+MzaiLi0grwmA+Kvug
al8EyXy0PknazAufjN6zbnNCDVu4y3WVymCJ3iO0Y9GHLZrg85r1gAznSIcssGwMHis1NCUuFD4M
vaYeuiAuIvRq4rDqAnFWzPZo7c2QfgCnW58DuGxkndHP8/IqdoZgVMc0NjyTLe273VL21rvRdeV7
Lx/dG+xoV5y1BpPOb5sv6xm4BJc5lNOUHWqgRoSyViTEp0GPmTqAh81xxYnk97WAFBH3W0BBBJfA
rPfhkEkz9ZvIu230yOYQS8kQx8/dhcYmuaa5m3zR3QeMxf507X4qUSAmESKy02eNw7wGmCC33Psm
XV1+w8iuz7EoKMdDjodjddU2I5WmzRFA6eIHywWtN5S2hzxQxX3jHAluXjO0b4BMXwIoIqCKR1oU
SS9j8BOAVGb2Q4+kN+Po0SX1ioS570xlYS4pvHdlrpb3v59Cv4KR5IIuBg7hUWYT7bHnQ1MlNaID
2HBgpNmsN06mlqRShM5c4aqVWRXtNIqK81qqeSeMKdqPdfmWuPIr4nbcBNjII2D9KLx2Ak5hsWv4
/aIG3Z0Nlxtr5HGMdPWj2LpAp+iqk0mKHJXseNoE5w98rz7feQjwXaCoQof29y/lJVaGASuAKnzM
6AjCz33+TrRttbXo8fqEX91cUcK373qnLt4A3b4c4zIWAjYfHjkk6EqfvvnVVcxFtjo1c6TkmFrO
BADfu8ybTZz91QcC+QPL3wWcQxZ8uqoEw9Fe5lGTRnKK4lF08yVTDvON+fsrgJgjKxV9AsA4WC8e
1/Yv4Le21psTLjUPpAZiQB3Ip3brh3de5sNE3fC1G4x+efz9o732FhlweBYg36MXwfHzXy5KP3oG
NxXW6Sb6OWnDxTm4UZvtlWibNxCFr+4V4HZHIjrIjRckBANDtA0EfZO6Iv/QjUB5nWlSCZO85goj
juxgI5i4R/RSfWidbUiktNu3FEVfrk0W5S/3cLI2c9vInVlHPO+CeBDplGyuhCHtvw5wOHqxo9YM
0AARlZM4ZAZYIq/0QlKuRVtCmeU3+sSYzm6T+41hDOlAWU3iM5iatySUXwuBvOCjgh/GzwjRPv9G
IUVuxKOySRvpjldF0IOhXMUAqgA1P20wQP79Cnr1esjw+OCmkVexj1iPX1ZQ0cHNN+SACq0p15RO
/Zx4RuXvJ49h3HiU5f399V7hpPIVoklz9EYNCL3Hr/iXC8LQzM3Vk02a1bIT59XKlZLW9rKrdfbL
m2Fx9INSjOcavG3wbZ6ZGjuVsfmx7U5hmre1d1GPlf3x9/f16spC3QxZT8TI/VMZvLHxnCJDZzLF
YLn6YoxQyg2knuPfX+XVt43JNuhtgDPU5M8fXoyLpgK0QZVt9ACKyGhvK2tmMk2Vdz2QVbwRy18J
Sji9EGgReaJBfAqKF37fexMlQYopanRuj6PeM9b06JqB+TIz7d1vwdBOf/Upj74HqPuh14OOsn0q
Vbr1leWStTaparrsKfDK6gOkqPWms5btfHUh5L7xmC9j088rwqnGDQlg4ClrVNSIARSraNPA0yVC
vJ77zpURrbNwC5ICjHfSSJb3umradlYAhKIGD/P77/YFKup4Dyim+qBnwUWeQq71MLlluRosbDPw
kbLawovKPTLdJvrtjcztfWh2YVL2cvyrknJcGYYGrxydB27gZFUxRnN0Viq0yXHdPoy6z1OAKCru
1hlvqMl9SyL8xSo+Xg/CFrb0xKkXWRMn6JqvW93ifWOXX0Phd3IXUEZ929Bb7RN7G95y1Xixjrni
kXp8tEgBz3UqsrDUEUNAUN7QWCb86AJf3U4CcEqBDc8l0IbgBvxE8EZIeHG4Hi8KDD5Alwmc7akf
dzFOTYgYXJuOXdjEUbTBjWRyCU5QvpWivPZ8x+ObqxzxCi9F1w3bZUrSpEVgyj72jLqvD8iGWWHs
bKY+o3CovjS83LPfr9mfG+MZmo5nRFIYCD0bFdmgk6XTTgBJgAN1qQFl7EFTxtITi3AEl+XsIJKG
Xu0Hen1l2nd5+BE8csO0acryKwEWi5EEwK5UgOd4FMLKwljaDDz/D9EEqtQxR2QM8YL8S+7pTMLP
2jTs2uZg0ExLwR13Z2FE70ds63T7+3fy2uqmnwrWnnTueAw/j9F51OvapcpPu7lfE2+VYr8Ywr1E
s65C+6p8ixf7c/GefgechkfCG4QG/vf8gp1fMwmtdZdms0vb2cy2O5KLfLnMMLC6DVZ/0+mwCuez
NuzgpjSb+s63pyGL62Fz7zsF6P2vv3KUNgnfnFQRwjXH5frLGT3prp9Uk3UpLrh1Gqm2O9B3ESnC
XNY+AO3wRvx+ZadZyG9gUoEhEKymk3yLboXT5ObMKy+d4jAO+pu3+nkaopiz//2X++KYJ52DF0+Z
hbAbVICTK21uJtzcZlpSkiyr2DcL5wmlvLcEDl+eBcf1gwoXX+kR3nxS3eQzvi14f/Vp1XTmHoQP
4tKOY1yEm0Ry0QOf0WeBc07F8JY61ctq8kgTAZxLJIEehuzn8+8OB/SoDWanTx0mkZTPFZiMIBA7
jZ7VlHaj65/rdh5TW5DnuDrqbkU/qk9USG+Z7r78VjFHdAC0W57FTjrV2K5mykgTPAYCAWF2MJZ5
+TOCsXM3a68f31ixr16LvJIinoY/Co/Pn5qZYwj+mWuFvaljuTiI7lrlFi/rWqW/X0KvXQpSZYSZ
uAUE+VRfrRm9rt1Cr0/NVbk7lpg8t7P6fWX15RvR+eViPe5CqJdoCSNYeRqJGJU44Fwjvsql2lRM
VxhIqFB5l7/x9l5QSVgzaMpbvD7cwDgPnr892GL97I4lTlLD+kFp/50B+2G3TaVKPR//6c2h/RQc
sQe90VdvbMnX3iePSOvjqMHDgfv84qo1nVVsPOVsyGg/MKE5B4xUHKph69641Mtj9qcrIM7l7H9y
iZPnhHVgdaBjhjQoPb2XnenfrWROqRlkHbgaaiSPUVs0vNHreHVPBszN/uu6JzQA2++FWWGxCoKM
mDD3U35e16G1t5tO7RvcKHcIHQ7ndRlFnDB6eNzcIfza4Fn9VmR/5WVT6NEhIiekGXLKoNncHMHh
qhmwABn9BES6eRHUUHP7IXqLKvfK6mXJsnzRbfb5ak9edo05gqA+H9KVoeqObpO+bGlvf/nLu/Go
vnAkjnIh+i7PVw8apBbnYz+keHY1Z920ihTnOjteGmt545R6mRhALqaioXqDQUaIfX6pFuW8POxt
dkkvhzSUeHTmymmeFjZVHC4o5LyxLV+9IBbQJs9gQzg+OYZFuFjgQYKBKRNyjjNs6p2svB+gCWAf
eJV8Y3e8tjYInqiKIR8DrPnkbMSNWeAB0yo0EnInKRrPjJE1NJOVl/rGjnhtbXjYuMI05HRAA/j5
qwQuHSwywi1j4G3fWzMOYLvILyF1/X51vHYdsmrqBlRbfLTEnl8Hf7hOVFWOBK8OwzTK9A1EkLd8
0157bz9dMtlWAQTDk4uMFLRGns1DOosIuViGBfs8GLed17DPf/88rwQwrLyOnhWkFjzYSSBRlqen
Yelwg3Odo+0vUntZocC4TMVyjfa8n4zF9JelIVn28IroLx47sMGpcxlWW6KbylmlVk3lHg3zcICm
ctetynrjwHvlTRIHzPBopUz+dCoXYMEqbOaoUWlYYvsxV1jcldCGkzlk6Pb7N/nKyuA1ogwUHLUJ
IBQ+XxnqSPkmf1KpxMzljilUELvam95Y56/sYI41i8SErmnknXp7+g2iX8vmss5ltaalaMWhYfaG
1wJjP1rJ/4c0CEIo7WBUZQmGpwxUO1OOJddRp62A8T1iERv3DWlgWYvlX02H//i+/L/8qb37V4Gi
/vmf/Pl7263Mw4U++eM/b7un5lEPT0/6+mv3n8cf/e+/+vwH/3ldfB9a1f6pT//Wsx/i9//7+ruv
+uuzP6SNLvR6Pz4N68OTovH48wLc6fFv/m8//NvTz9/ybu2e/vHH93Zs9PG3MWBo/vj3R+c//vFH
yK76j19//b8/u/la82P7r0P79LdzJb82P9Tpjz19Vfoffxj+322iDerRNnKqIQrzf/xtfvr5SfB3
4vlxA0OuhvV47H427aDFP/7w7b8zN0AAAF0JghUJ3x9/U+348yOLj1y0L8k4UROnUPrjv27v2ff0
P9/b35qxvmuLRqt//PFTb/9/6k1qRsSI6fXSRz/yWzlXni99jNRQzBobNymCQt2rMrLOkWV6Bwq5
SFHIzM7ppXEIjBvzbhQ1zgCRFDdlJu2LogRPZyH8hp+feMzNCoJTIW7CGSo68IHqfrGCu19e7r/v
/te7dZ7npv+6W94L2xRuNnLqx89/qUXnsMvK1micBKVE9SGjAg2g/Azhu85pfeB6LjaotCzObcQv
mAiA+n8QIBPxEQhK6xxOCV6eSDHU+xLQ6MGBcQVKW+qWhs5YitgrYDPE9O2ekErRNybI+JuyhxHY
rW4l6DmX273wbXhb7eY9MiiHFOdGYAGgKOG2nhh29kPloX/MAKInnWXLg0CKrIQlbFR3IPXMpJBB
ZycNE9svUVWjbf/7N2Q9LzaPb4h/bVIsXCOObNqTQ0HPcgMd10P4a4HIwTi4ElU7XU0gQNVBzGDU
RFcEDkRNrLeL3AakrAYxw00JGNDkTQFMgr+QSnMVVgq0z74vehixILM9QPmu85Yi7k8x4ecrEN4m
QlYMV82A9sLJHTORVfgSeFYyOKB1dZPJc7P1jliqsBniofDEhWl32Xsg/Z6mcs7ygxzzP10cNJ0E
/2trSEo5XAewsqGA5H1gxLNjrh/M3tEfsrrrimTMqhkMXabEwwRs6B7894jn+7aCgSOh6RImFFDV
Zmcpv2wl5GvQ7BKdfBT8wtjTM2QBFoz4MW5+NSU0UfGHMucmTMZVr3KnlqW732at08zoxh7V4rVa
IE6Id0EzZ59GxyoTBvD1gy6C7uto8hilt8E/3aJuPDRLLsCl1aHxWdjjcFitUP1QpBExoH20s8e2
HtbdtIFMoWto3EGx627bepVFHGmruP/9AjrGt18otT8XEMmY41NmMvjgAZ9vMQMm5pCZhpXQNijO
hiDDbisoeSWODLMiWfIBTY8Z6HdsNH6YNlYe4Z4zug/0CKWXGIYf+wrfQneY7oqgDCDQOKYF1iRH
uFGGTn8L9SpiVAi214thYJbX0drRvu23bEAsy+rW6zFrD51ohjkeECq3YtMlGVzUmCezNV2tmUKI
wpOjyw8ZGvzLiuyHgG3xtWmM8YOc2k3vqwod0Rag/nWD7SkERr8qHzUGDRCUsnVIHBM9CyiueVvx
UCtsCHc21is4BrHVuR3k82xtEW/AndoxFe6ayq4vDZA81zAVPR+XSru72YzFpKc/i4t2nkGwFIuW
1W6Tbn8l6iNycYQHdFfY/i101GXXgFERh766t8fehEO2ib1J+3zPZCT46K+1p8BUe+JxCBdYHkFh
XJptPiL+53W3JUKRn/1eLldIpckHe4vCt2qaV2LHcdofkfNTfvunoxppbzBrLW2DPmdxFesA1ZZk
8KbHqgBahOPjWQYgsqUSfWNe/nMechoE6HbT12DSiTHaSXUDFjAEfVTaibI7XHGNbvlc0tK6HDz7
UoWTPAek3p9h0FGz8USCN3AHUHgU10aEQGHUsVRmZb7l1fbTBeTkttAjP9reU7VS751k89bitkso
IXKi8oLXgRtMZ2WnIHcXwRhv5VFnrXP8xAIdGjf0veLAyOX7vM100gqYeb4zmWcjkn070FPmhVGg
EolKTX4FZn2pMQBwvpMe9EmvvLd8P3729k7vnTun33g0/6Asfr6R19GFUy3gMGSGW175Tbku0Mzs
tTlkFXjljAwvKcsh+mTK2tBJWQ23Vdf9Ce0cEknlCXr3wTwG0LuBaPPfujZv3WNjC+R0l9MztYub
1ez7C0YGttjNMydMnDXoCkGTHdO12NQNvOIeuPYKIJ33+BHs3JpYKOKmM5pubJfO7C7bYV1/2CbM
ZHBLUAbVYNyW2Xy7+YMBXtUPine29hlFmFU03Nbs68+zZW1lUpTdcj1ukoO+HpdLp3SzBw+72pu6
KVi55gqMemBiD4L9EuoApDhjjsJL2s5umZAhFHuFE89hqIhULiimT7YOxaPMSutTXSDdHRe2mKbE
oK3w4FaqTYLBW87ltvpXpi7e936tvwbwb3bWqvxd9vPcoDoW2xt162tnOmgSwjEyMsfs56Q8GUu3
qSz+AQpbZO/AnLlws2B0D42cUqUxB4HbBCuLY/SyLzeMsUx6RVW+9WfFOLZ7WZvwLq1yL3qB1Wvt
QiuXoKO7bn1r7ukc7+Vk1SExx3F9HGKYKLQ+X3Uqn1bwpSbHx1RXH/veCS8NAN9O7lr7pvT9PavJ
OQPIjaGA8PNk6PvP/VTNF1E4l2c2HU7Wm+sk2gAW2yAefQ7vtL+kawz2PC/3FuSl9/26eUfNaISj
EbR/6ERppAjAe58ryKWAw31xBi+wPgCyeUvE42WkOs5UgWLQACRnBizx/AGNoshCOqQ8oFXZd21n
hUnbbvNHyGrR1VBXQWq1/cKRtQMuOUULSoI+pFg6xXDaR/+HybH21l4/6SlyaHNTET1+YhRKHMga
Pb+pLqyzxvRrKzn6eN2hkDalxjqMiRUgnBBa8lAMTRTr8JMPvI2E/2IZ5+gvdYx+3gPwuaMKENo1
R5DB83soCkiGqKDCgurm717h+ocpmqw98P7tjRH3T/O1Z4vMZWEFYHI4KaJj4fL8Uv+fvfPakSTJ
tuuv8Ae84Vq8ugqdWr84UrrW0vzruaK7OLcqOdONeiBwSRAYDAZTVRkZEeZmx87Ze+2lF5lUyIDu
+ngprqbSch54Y9TfeC42oKSkl5T8wNwDZ9hc9WrVv9SWFj8wU8Y4GC1q706GIR2AkqeDi/VHecvr
ceusQ5y6baFPprsKJgfoItZNBvWjcvGH5tmmZM88qSYVUaf1euN2wiFrJK+71wpfQ+EqpAXtrdhZ
7EDXsn8YRRq/9g/+/ICZyTKZZaSB0+p7S45LHMavqpW9marHrxbijxhbVsc5sVfkxLoezLE133R1
Ye/WLM4Gt5/1y/os+fCJLOKvG1l3KpltG35lV+K2LaQ0dk2hSG/xnPbQT/CgoY+4K7uq792imTAs
itLuXlt9tR+oG4xwkuJ6cJUip9g2sNzPTHqVAOeE7p794L5OU93L8EhdauXafMwAbz5kp0yfY9JH
nwraOAeNyeXbPOhU1Q3ioGPeqmaNDQUrNu6XGu5Eku+UdWD2XVYWDBTVfi7VqXhqgA2gh67vuaVN
yqZJ+nqjKxmvJEdQrns1/WtJ/1Zb4z82K35pcPxt8+O/YVtDOQtL/3Nf4+qzG39uZ/z51/9XP8P+
47y9E8EIdIushPPT+aOhYdObYNDpnCtIDqs/uwk/OhqS/AdTHXKtQPxyiOlcMNikfvQ0JMX+AyA6
WxddODYylTbFbzQ1fm3nQTuiYXJOiKWnzA+lkP11e8CTFEtxB/m8lSn8G9gHG0yq0T/UrL9Wyz9e
5SxoorTS6dZ8qw27ZlaBFeC5El1zI2X2pnHS12SxTnpN2hqN3ytJq79++hb+TQPkXAb/18b312sC
OIRah1aWy/K3/gfekarqkl7y50gYgSxF0k1sj9HR6NdXfBvaaalI/vr71zyfHd9fk3k03zao33P3
99dPcx7yWNQ9BpZGSh8VJxlw5JHxTWD0P80c/t0nyg4HGBycIovovAH+1N1RaiO1YpCwvlj6+aGu
AP8T+VxczPEEZaWKlK0mz0MoUB7sfvM98nrE8XCs01LDqP/tu4RgoRk5yvhgyuxJht84KLdlDbwT
DxHwhn/4RP+39cmzQ1uWCA5wnHQFv71Po287VA46k0cAj1Axeww3cAK2f/+e/u2r8Eq00FEEIxz/
9dMcBLVpwcU9GIslOtlVkfhSojbB770KUw4VMiRPGjxFpm7fXkWrGk7CNOqCYqjElTOpUkjpVP3D
J/Z9DZ5fBRnsOV9AZTRtfnuVRkn0HtVcH4wIq9FTK/NtTSLUvmmVaPPbb4gQKmZRzIgIdHe+1Ra5
Zgworhg7COGYnhNr5+vFZP1Dn+77l8MbQk50ltaDikfn8+0NkVdbjDbARnRFiuVL8ji4M06d3/9y
6KXIaFg1VSPg/Pyx/vRAQX2tc7VpyaGXbByCZaa5JCfWv/kqbAzs9WyBXDYx4H5PIRJGRnYlwIGg
bZ0MSijH9IZkl1b/6zT+Zcbwc/f3/Fj8vBGdkSEMI9kcEAgwPv/WKORL6KbRaeXAwpsXlPLSb8G+
5M+xTmMKS45eXf39UvhWVlNknbVBoGT/1BtSaX4/SEqcL9Nky0HaYxQjv0n2YQ7lITe1bK9je45x
1m7WgU6pSIz+oOpFeoQCI/7hnVM/nxfEz2/eIlYD/RVLH9UbcoVvu3Cvw/NAATVR4xGY4jFembD/
wKzBQZ7R5MyxfoKix8eU6Wo4551TPkS44+zrIRpjsZHgWn0KWe+LvVq0C7isZZ5XvKXsdVc1Z2m5
d3opaUC3lB3b+zjPVupls9rdkKPFsFntwOZ7YDLWbosekLpayecprOamO8qE3fXuoiULnlnIWHcA
wHU0i2ZvqZs0Hkb6hgJErj8hEh2CbBjxecsNccNBO6WO4pO5Ij76qMuI5RqiVX+KlbZfGjcxy/Qg
xzhwb2ZD6sWhJ+rrACpgdlzZGsqJjnUyd34imlVcKPmKhYyyPh/sIxrj3PDjWBrBGtRc/pmI2q3X
G3J9z7Qm7SHF9A3uOiMag0zP0kNWiS7ziYXN7+bUsjFJRbE4Rsgimg9sFVjObUbI8EZz+ppeMUWd
7K2jUvehUSR97sI8IZdvWExJDTQ6J4+91em0qdShswMJhoTu1gpzB9fQe+Mq1wvz3FKQEBNy0p21
nWOe+TSH9RC8bhJD/dLoq5ROG1ewA4Eour0u1dTuirouzOUX60YurYoyfzn/FDlfbJQPvO8vae3A
zchnT5s79VH/ng0tqJu0PMdgGDJ+ykTpnRub5tWLlED4cZVMTJO7IFHG+a3P8ryRcxWjcIqdc7nu
udI9IzVavla94mQe9fhpbPXuNZXlOvLLdAbQH9Gq7L0+WswnHXN67LaRoydeg7fnaHbEE7mqZEuX
Mu3r93xqtGSb4V5bw8HEzufVjWm1gZpl/T7Gfd8ysTFZjFHNsgbXlfShJurU8CbV4K4QW/JF15rd
Q49U39howDAmt+roJ3lLFjmbqUlMzT2PDWg/cVIYbrNMKQbUATquBDn2hate8yQRfv04a81SlFf2
ZGZ2fe3IUb+eRoeAiDEYABdt0ijltp8mqnPDV6ZyrzdgYAUoCcTsVtAfH8x8bOaglHrkyOm8qNnB
loapoHmOSzXMu3w03XSw28pTc6NV/GjsmR3MsWHRUIt0ZlCdDmhAx1G/HmNUpcpp6pR8iJ4x/3eX
cbzMMGtgAnysatHcNcNC86Zfh0V2iZdaJOgX7fQizaMhBVWjWNeiztbMjTor1d1omqvbZK6JZkui
iMlBrQ4UxYMCpERNYuyNipJMd6A3YFl0dubc5clcGDs4z/lFQrNo8iIEBm1YFFWbnzQ4DM/SOrVn
Fs6iyAdHwm3oQb1SwZFIZA1740qLhwC1xDipoPY+LdIdiabXrWg/m6paeE5iCREaSjdI3uzUhenB
7DH7+NRmiiJ5NlM4kCWRYs0ECNqRL6UqbSGzqiagO4mU9J6cGtrBytmvgt7GPBs4iVRh95dsYbil
XIkWgpM0fM36YqeeYJNB11Vxgd4nCB+P09S1Yk8jumZRQrNbsGl28Ydw7BblhtLJ+skA1vZWc5QJ
t6ItuLjCWIzPUZ/KB7gNfbzpRlV/FraevOTgXB9WZdCei3VprU0UN0yzRFwCAmuQ7t4CRFYYVdCz
2MlrXysbW2TUFuS14HwxRAxNEpK//lzM2hmV2NY3IMKyzNcwZbSwPRYLqyaOXSYd/QSRTKvV6A7L
XqoegVAAtEDX4kQun7AM8AHzegDKgoen4KmYgSAxuYNp05tfXNAY0VTd1BZburJnSoURW+2Oi7wG
TsSizJnQaT6Sn8A01LJmst9Eo9efXTpKhzUvCCnXhKM8G6u1PtFeXrjrU2E0bi6pRQ4dLmXsmumC
pxH+hp7s7GbSN6xlTMCT0y6vqzxj4SxU0OUuPICpP4zM6m7QX9hfTtU2OlsxVYDH4GuV/HgqmjeD
PeBDynKpdzVdMq9VEOsMgkAaMNRxHKhJE2dQoGrgYIIUms6Vo6hd5UaLtUINzOvMcedJS95G0hFT
T7ex8PJsjOMcSIy70eHh7byNWPOxG2WqNMFsL0BSjFo9locGRNdljmvD2AyaWdsesyZM2VHStV9K
gibTN/S4Dq3BwnGbLwDHrpjmG9ea0cwXRSWX7wMhjFeZ1Nm5azUCptMquu51ruQuxbOWSXfzsoqn
JRmHAWYDk3awh432QUfGEjvGsHJ1ni43YEQE6Qtw+RomnpUmw+hQxoH9kkav3rkAG7MraEu57AGO
Va7lFdqgS4Cb1IZM/ofZ45Nobuoz/sBV5cTQvahaii+nXR3hFn2tV15iMwHrR22yQpVL37U6TLDU
1MgB9ZrMpjC20AKaRztdYOMsncJg/TyAeyjqSs09IIXw3BKhiS+97zSDBOux7o56BaQBWtUZw9ms
hgbprJNTeChkabeHnpvLjV0kPNqiM629skgmg4dEVJcKEX2VW4qyuIYObZheORSaeQJPxYg3Wpnf
Ad1QpgPuZeYXNN6j64UjbmCvHeVTh5UDIEAe9ffsOblGPzx3LrKZ0suTrcn8hJM2b4qm6z9NbaV7
DFwwExtmN+PtNBar5SIMSPKT5SRow+uOEAFXkAz50unl+jTK1tp4YAX7m0hLdcDKS25gROw4Weyk
2JHAyTl17l9LPGNK9yJMQYKSucC95QMd9EdTrdX3VWbSOWLug8uWq+pDLSoTBECXSpdNLUzI1GAE
P3VK+EvKAPlN13KVrhg/O3E1leXgN5Euvym9rlw16dB+UtvpOJ2YlN9LQIsrF/4xLcuYoVWA6i1a
/XYaVjC/q65dK0NEkFiplMrOUefmOHbWCnpqTqa3tbRnUMnqzEPWayLfRe2AnX+xBgq/3NahJw3Y
kqmJlXEHnhQeuqxG+Q0XzHWFJNTot1KxmCC4QM2sRCDJZCDZpiRWV0cnWvlNM5UgEzW1nWEnOdkO
FYKsuOjXOrDCqC9mgqpt+4p8SEd4VFlmE6y6k99lisEviamseCtVhfDqJeqVKwCJK+h3+B2QArp5
BbSTZSnCC01Usr/OfX8/tKV96vRCtBuEy7A99LJX2jsY/SA9MlqI41aibiDNwRSQkXXgA0x1GPtq
nKESLp80BkgU6BPdTI4hmxELvGXkukbdO2ug69JoBN1ogjMxKnJvmc4TIkzhIdmDtyT98hBrVkNQ
HmiBtky8HOXmdIaqIVkBlmU8Qx2QL4e1dnrG4hmFmMD8QOknculNlpsWQu8yl/cj8L3rYlCU0l1a
pep9BkfTFSBchSYobafJxWxQh50Y1y6AJFdkYZUsSR3K+Qr7CiAO1DvuTYoM5nmqT3gFF9XXbKV7
b2HcsGeoLSifnlRSTtTZWgHsksLEDatxyo/WmsbVm0DGfdQpBBevbQmK+lNOwlls4i5wTQv+t6sv
aq6E+qCNsi/WHo2NFmeNCPO2tW6o50bZi9oqvZ+4HbRBbfcawUdlBHIIFkJFJHlevXf91B0l5HS1
nxlWV7iGWSef5rxUl1Pd9U+y1i33fGrlZ5s2Z81LBlbY1a2keVv7pLuJYfOZXpQk1MFpUTkvdU3T
zu3xwxluJTTngtuPPHiOiQwKdHOmAocSC5ZAVV/K3o+0QYbdKvfVPVqo8g5ITwQzW24thCV28bFA
nzHdsY7bnTPZbMK5NhjFLsawwrZZzLwPbJ0DMOZONlw9ya1byJqJgpIK0ATOrrQgLDGNqhel04H1
FOMCW0vv0JO5vVI4bwUmwxFwxqRyd8jG5Z7nS86pc6rlKynAbGxyZ+1fTa2YbQ96T80WiyMtDdt2
zo4QKEp2SphXiSukTLw242xP7rxm4/Pa2t0TCAmgjuuqio94kZvBSypbOVVKLh8kTRV3RtbMugt9
XK0PAxM5K0DFan/YYMv3mr6uPaeROr6MhqgMdrU4Oko9zMtYGNodAUzzZWKaKMsVIi6vkLJzwGmq
pFFXcw/dJuiUvs6op94D3l5HrtHVy2NSOxFc1mpF3NFpVTK6zdRr7yMrgdtIyvAL74Eav6ZxLl2C
nT+zuigC3GGsKGinMuMLY05oBOWQAr+p5m6+E9Vo3U3Z+cmE2JB82VxXb5FTF+RBi3hMKMVnnauL
g+gNjE5dqr5QSsRHlSSq60yXyyiAgbXECEXmOfNKsgt3MBGrNxiJjMlt04TvRuCFgB4ni06gIKmV
CVhnVAkvkazqHaxlrniq2dlUTOYgA+oZY+oQA1/Oa2TVWeZKduw8wUTreg5OYJlBB+Ws5PvEDYjg
oHH2YrYoIrI0XQ+mXYHXgqhlv89FBGMLwFHHfR324N5ouuEMSRL1ExSpRByyhqGdyyk5qkHOUI7x
1aSwEMxmqDK3wdl5D7jPvM7qTBRnZmWX+3WnSc+NNfefTstA98ykHy85UZYG07Bc4hPqxPPaO+W9
pdWidNVySb+iru2aYFqq4V0bhvhznOC88jGs1eDbwG3gNJtz+yX4SBN3moANcn6ZHJmdqt/OCtca
r6tqAFOlpiSebYnphcF48jjKMGvheMZ02UndSBRPtgdTZddxojQkzsGKmb872nEAeZR6JuW24kkC
0AKHlwYyfGiUZvHsJEbPlaAoG1zk0bQsugHJYADWrhZBbpYQvkC1KFwKitHqfBWEkOUDEJ5u6XOC
eG/PweLevChc4rS26Wt3girPg8xiyLedXcZzaC2AEx9yKY57f8XNV3jxnAPuq5kmf1rccK5hgC+f
ktSAEi6MZcY4CWa7Z83HcsMr6+ikprRsC6+dTJQKRrdmL1ErW696Bo7E1c2RyVmPENP0ZQp/ACVA
Q4ug1hjveyM3GH4tppGlr2VtLJpj6vTaySyR0OnoKirtblDayFTvrXiQV38eJ6cD0zqSjmnfrQNW
/2t6EInmO1k1ZIHFnz5a7SrvkjyJY06Orn1bc31RfKazfXyc0p4D0YZxaKBuTIetXM/YhJZEWQCG
CZvWZtPBc9rrGZBppuGDBD0+PsNLSmvJ3rENFwUHsGkLL10z5tRpUvHfzmQtOG3TRT6dEXUPEJ5l
DvRG1A8yMurbrC9twxvM84MqL1H6uORJ59AXrMVxyrrlS3Uk9WPIKg46VRTcgXRcfswc0RNhyc6I
+qaeMUBIFsqcTZ6atWBwSjOfrwYtuRogrFNzl0l3VQgNPGA8jg66AlvRn5YRTm2AoLqASVXTLYYR
k3Qk3+DM1AO2AbTcWorfZRdbhdk+QVm35aOz4u4Jar0U7IA906tAWArflKt2RYXAjvN1Ze/QVTmV
Q7omM1tLYUqZxp0wsrNjmVXR1PmrXU72bpKTqRtdg8m/vrHHZFnANhtzQXKfiO2vquDUQ5igMaxt
s8Tez83sdHdQZsf6IgNCZftGsZAS7cpS3A/7CBPbeIcQdGGgDVUeAPOa0wFkQjvo43W1YHg+NJCy
hmMiyqlLfWiUo3HhFCuL0q2bySQx2UE4Jz10g7X2oDuban5BkmIWF3Ez4xMOUQ1q1kZP0Lr4Qo5V
ed9YBoJJ/Dnw2CWegASrumsW1ZpeN/1gyxulgI0VjmgBuFgOwjmD1Ab4dhyQkt4g0D0S6zeBG0UE
FS2Tr7YYVAWg2MGhs6H2NLQKtxmFZYPukukrvC9jh1c4ZNTU8WHJydxroa2vZ7DiqJFpD7VM6pKz
TROmCAbs4lNCWHOaKvJ+gHiOs2S8J2qmrxsxwgINFqjwOUeCRjMS1YPFjZs3UNGhSdtUDCgha64G
9+yBGekN0qqLgXDAfEwmzesaNlA0qFpulOD4ptSi2Smqs+bUqMvPclrPuwi9s8o4EITgFAdZbTMY
cz3qXvpnPZ/Be2rhmPUqeUKzxIJOl/a4wCyf7wzG9yZQ/Jq+/xUSb9miUaYWBs51RYk1xbXrDLYF
bF29Sm85rPr8Ad29qXp5gtvM1yujze4FWWP1hiQiuz3knWGkN8s52sBVzEVzuJETcX5YagEV0y3G
sS9zT0T0/qFNyrCvXHb22tT8kRquity2HRRri1Zb0nY5oxXVM0qnVJ/KqItuGPHUmgpzQ3OKdBMb
XZYvO6EQz7oGw2QusY2cSRmkKXb7NNboFcP4hY0VQP7TwPZpcj+QWgE5hB3WXZqm6I6z1WmcxJNk
tMhWY5Z/vwamVTKF/mtE9X9CKzB9dsPYff4PfBL9/wjH6uN1wHXwf4EZ4uwF/c+igU361r0Ww2v3
s3Lg/E9+CAeMPzCh/Gn0ki0D8c5ZtvNDOMAfobyFLoMT0UL9KWv/skJo5h8KMzJGTAyh4ROcBcs/
ZAPnP0LozmiTKwZJ9LryO6oBzN+/jhnP8z7SSXGEW6SYI535buqL1jjJMPR+KYqb7NZdc1feKE9n
d8BA7Irb+Gbwke/LfeKtR1Jz2PY28ybfWgfnID6N4/Qx7Jqr/qK6K3bSZfGRfSi+sS3u1iSw3ucH
Lv7tax/IXrUTHh3Lreo1u3iLevWw7qaPBIC+6rYewFu/vW735mtypX+l2/pkHNVX2vmkmrGS1Yfu
bjj2eynEyXA5+EVY+ehhd/mDet0c5yC6znZaWN+onhoUVyJor7lP1+Dq78og3eqx54TVZX09388I
4LnbX69He7Mcx4dh195Il9q7ute9JCQt4Ghu8gsjbDeRP2w57fZWCKjyK7uq9/yWF/Rft9FDeXNG
Ob7bX1INX4WEaC/e0u3WC7c1aSr59r7dk6QDfaW7dEJjK9/Hy2W7b5yrt/GU7gFk7eOL5ErsnUvx
wEd45D18qUEVRjt66XuapIFxqC4t13KbsLhF/bhD8+MlXu/dAcsNyqA5ynvtyGjJk0PcJ3fRnpZ7
UHu6P7jlZv6sorAbg+TJ2NZ7JXRCZP3b8RRdd5x90iF6sbb5hlSPwl+uz0x3w43ClPAgj9tQavrn
rCf+fkLXyY3fCuWgVd58MHajZ3pViOiU32sBVuSVnv083Aq8rboH19F4Wo/lllPs0G4waGa7dmv4
ppfxvnCk87Fku2RnheW23sQHdV/d9S/SRXmyr3iFRydUaKcEyQ4Jq83Hnm/SjelbN9qW1l32EYOL
fswP0+W8sb/EqRvc6dG5AVn/qB2G2+6SUa+SbNbJ1eWtwy9quNJWvkhDJZD9ZoMoMBxf7b3YD5WH
zzIoD8qldMv6nBhyVJdpubVCxa1P/Hs/9VQXzvehQH0bWnwjm8JvngmZcttr5P2tSyWtXfChUQKZ
/rLlutbJvnK3RGFShVIZyqnXHKdwJhLILd8Mf/HbDfiBzItPV6Xn6l59k4X4AkJrW3yEw12MHu1B
rXxcAbPNx/SCGJx+UEAig4cNKZA8etTppn0pT+uhCodLbrxIg3N+xEfGMmL+s8PnpisQ4GNuHsez
uN/txlAxnyjpeZK/UJ+5wvkqosO5LW4QQ7FdtNPgXr33IZTgJSgOumt5btT7nN7a/XQtbo37EkNA
RTl44P8z6HsJry68/p1QdHe5hxOreBBVaQB6QuX+4cnFkaSoCoHcQrFr4DOg2bIvANuKrfy+cNtM
WbtyEG3oGojXdr8+VsQFOHtES76CLnsfvdd34xXQKSBr0Da9ZU/oVpBbr8U+vTTu2i9cBVth3UYX
FvsSqph9ddQ3Q6jJn8Y9k7Te7y/H28avLE/RQhA5J+ESlLOejAc9ZJ7lFXQjua6yjGukuZShGT1Q
RI0p4Wg610xI2skuLrx54A2fzPVObyx/2mh33Z5H2DXvZZX0CXeqr6fJt4YJFK5rE9Z0qq/0Dxuc
eLCEfe+p+zYNk2VnFafiNb2VdubGUcPKldrN8oXUx5Pb4LGuPYfmu5tfSwEP9Y7kI6MPBu2Vz1d+
6rmK0TD1ncgrP5vuUQpy3c83Dddt6KrrVjcD1T5pRVC9zVSR5tYCZ0k7vjugse+fMde40NtuWs/2
Y8U3k4OmIPYMoOizIgY+Pq7qyiP2C1rkLwn+D+ivs19E7zTPQi3Ubsd1WyZXiwLtZs8VmoGfqzzr
B0s9VfckuJWP42O6MmMkw2gLM43rOPNTEF6mx/11QzHSP+RJaJoPQx468iN86Xo7Jy6dJ7JVe6Ct
lU9L2fERqtUghXbCeeWzFrdazg+cb+db64E1RY3nLRfDjTx5fePis+n2w3Xu31o7xfCwI1Qw/0Ix
fyT2MXZAw/rzY/8oX9N5mkJZDUYppGu7GSVvq41+dS9d2Tf99sPxoRKXsk9gXnOS9FfrJEujNz61
lyTCuMy2o/mkxDdVqF3iv1nom71Y4/1I3kvKrEsF/1JPkre8Z57YVDBdXWuHM90b/PRmDkRgRkRw
nTIfW01yx895KrzkOrFIk5hDHg4FTdIeiVJzUp2T+Va6/Fg/CyaiGZMd+4YbD6jAHzXaj6QlmlOg
0Cuk0uTCCVJe99nfyta1Jl96KEy3fHZ0OOs0I07pk1w9KZfd8AJ62yJZLz72X9rAwKJ5N7p759LI
D+O+dI66vPEZmLk8VKM/Ld79FATze8mYPyOfxctosrr6Y7x+TCcuI27TQJdlowyaE3ELbO6gDV26
BM0m5w+ux3DIVHjGEMPTVL7ixKpc87233dWuHvRUD828fJT8ZD6h32fqxOS04aYbVBsQ6tl+3M0+
5O43+8a+wHmR+sOJPKSe0OY3/ms4FXsECZeGV/rtG3zlHS/Fl9p4xJYdaQ1xu5W2zc7kdNFfkt34
1rQuGUxv2tW81Q8GyGlm/KYL9Pdotz6QduNK2Zr+6Ksh73UGr0/7YsP/wCYgY4xwI0ZIUk3/eMta
xUiXjnhCtoYdWPmmbXZZysURM+R2MB5n2q8f4y7q/GXFARdU5Z44vHwJa2uzT/YsMlbzdNJLF5bu
uE39V3vLWFWpQ9MOZ3MfDVdyvScfbxn8D7nzZP0vYddvFeh3dcl/vlfavyh5N5/12dvbf/9L/w1F
vGcI2d+U49ijq/5T/FKN8y9+VOMqZTUmdCRF6ANBLFgoin5U4yq+ZA3RE3U1+Dode8+/qnHd+YO7
Nhw0nXIb/eNPxmT+SIfsgZ4Rx9Sf2t/fkPB+k14ZvAATb/TCqo6X9ZxI+6t0DWfisKxWzAKhv3sw
pSh/kNoxu7BqKWFmXGr+kBqWx6x9ODkkzu07pvvuWUH6T9qrXzW3f/0mNHXO+b98EvZ3qMgQlRUQ
8GrhdM7r1J/Sl8jU0qMm5OlLFA17nq0mLwgPEtQcdLlpI1jGpjNm8sJ6yaBuFINxra+9vh2miVZZ
ayrpjdSI9R8MAv/mF7UZnyJ9BpiMY+2biHUyey2aNT6ydhqzUMokbdNhR6D8PsOXvNKOmn8wYny/
MJ2/JZrbyOO42eE8+dNd/pPAELOoPUUqrfoan2q5JluaJsmtpMiSK5uCmHlTaL4UjU9pbpKvggmO
eI5FI+mDXrBuC6bsc55u5tzo/D/X+m897f+PSvfPlqP//NjvP5lY//LQ83T/9NRDMWTEDXsRfyeS
UBbJv556+HZn3TVLHGXyeZ3/0O7zZKumcpbuG5Al8QJwb/5xBeePoBDo+Awti3+HDvR3ruDnX+wn
leP5WcMCiq2HGTDbkqydJaA/racsGnNsp/RdOxxGqrtKda+SxgeSUCBKo8Ssq/y5XjHroCBfGcgP
ik2DU8libKHz8tHnc/u8dBlo9ETK76J5LGn4jln12MnU61ldkJ2ZO9YVonn1qVdm8wszzaueWNH7
/19/gzgTMVBG/936O74OU/r686Hz5z/469RR7T8AYiM6sVhmZxnrv1pAqvwHLlvOI0RKKiQWnYX5
Y/kZ9h8cUfhw1TPx4Xy0/Gv5GcYfsGhMUKcsXIU183u+kT9txv+lssW+BtdGP3vYdIdNGr/Dr+sv
Z/Rbofy00PgZ1RdphM5zhV1y9dE2bgpNij/zivhfooIW+zki7GoMbDEuJ7ntkTsrDvEcZreSsigp
EglfUWbGWSC0BhvZ2gimW7alL7SJc0vGJqgqCEsIwaz8yGnr5wiiJlJU2zDNvbOMFkSEccKTUFo5
Q63ciMTojkKuQ8WwIvWgDbmJqIfI3zs+NbQY2NwXrpZ1J21KQx/wrxENjEiByBTS11DYFh7pi5jX
EoMU6aBuUyXME12mkFwiLuowmLMnXP46MX4mY0Lm5OdxnoYH3nC1SdJeC5rLRGstJuENK+wkeavO
ubSPFE1wX5vXq8mJqq9+TUgII23YJz95ubGKtbuODLKLfXlFtRqWmlq8ltjzx0ehjISdIBFwTqQ2
iQtDBdHHpU4XD0IwDgyWESw02tG0DNPOVp4ZNE+dZzaoMMK2itYntKIQy3Knal6ZNXamOyBF4+YP
OWXw2QRp6yeT1ClQhAbro0O5GXsItrl1V01q4OU3ieRsMf3Fflp141dixOlDTOt7CohjNnOv6i3J
Qgh9Tvwr5Fk6KQnZivtMdPE92jiyBp1yXh+ntKgbXJ4JRu7R7tfST2PkWV4x9PHDIGcMj7uSkPBN
h56cGwvGDHYmk8zNfcq5PXg6aTc0mwiNJDMbcUbjRWtl7dAQDISXTZnywfxJ22uNVJISrXRx7k1T
Pl5AikjUTavydvh6NVRH+hwtRshYZNyLUh0br4tGwpVydKyE/KrlREOvt4zYr7qh6bZTPSpPRF60
DveYTqP5pU7U9JLAydqM8EGE3taOL6v9eCSML698mtn8DpPVxsSZm5Z404C6Pel01FgzzMnfmMwU
k6vog8TVTtcT7jGjTqomSRYspQ5ruOapY1UdOyxMiZ+kfXutE2XymCkrccTE+eQfc4SA00twzN+T
E20m5MtnzEfbllzrAE0rhgmIxE8o1M6lRFxwQRbW+asnWa5sXPL3upbhzCg9EkSYY0Y9Q0PIBp25
pnIsmP6s9Wl+ucg5fYDaUSvaNUsjNkk7l45HkOL/ZO9Md2O30iv6KnkBGpyHvySrijWpVJqv/hCS
7hXn6fBwfPqs6m6n7QbSSAcIkAABDMO2rKtSFcnzDXuvTTyvrYv0hakwuAoU4rHYJaLF5J9LY31p
BQIjIAl6lwUS+hVJ30KAJkgr4ga3SmEOJenSGhm1hKEzsc1LlANFgiGSzCNPvs9DZ7zGLrCNkIDD
m1C6FXF/NtyCeA7NKJxqVxDPWB1ID6jNfZI0g9gj5KvybV+SRRdUOllWuzKXWX5ZJmLGo8nRVjyx
/cpnruH1AWkhYoJlROmtFtB4J5lC0eEu3SluSWhf63lzHXR6v86HWUvjJ2dpuJPVtSGGJWuz8eoK
t9EOgJVLKyL7ypweZ/Qn2ntWG4CkHYXQUAJUb0FPnVj7NzQDNJlpM41MXIQxVoG+5AIqi6sRpBO0
NpAB2tWeD+iSFfj0rsmkMx5JY7TTITp5bzoNS2ZoO4CpZnoHfSL7lvaMUJVFN3kNCBZRZhpZYfS7
0V7VF2yGHiy3os2/CgTxkk4S/FuIJsFIPk1lNN9FsyY/x0EaCEXYxm/SejCnEzzn1QPKoqovtUTT
DTE6aQHQaSCOXN0sXom4ZZAABQH1KIOc5NWp9L47kW4NHKduLfmKrLFcwsEUJgRxAm2bTQJnsPYt
K3eLwERmTap5rNvJVV9gvNtGW2+qvls/UQMrRFSBVE6D2Z6GISR1ddV9o86Mp5XEvz4gh3lowlIl
LBXdzyiKnV6q8UE2Wo0ajWzI186ExGFMiMQ3oul6B7pNwygh1kxC7nvJxtwX1uC62J3jQds4qd1k
W5TZ5OsMpZbvFVVxvtu+m204CjHLwHzkKb6P7dQzNhZaDIYccUpsWt8XIzpzs3M2rjcaPGTaluEP
zJqbfCW1JxmJ2nTfiMaatB2yIe1TqC2GMK0loToUCGr7Q7rGco3SDFvKfmxa+dWLbmDxKbv1SdHi
+Kl3XLePKtf9oThIgcwK1NKuTBP7ABVm+rTQWB2JP0eLl/dDjOICpdbQzM2TIN/yjLyv+h469Ns7
Na2XSCqp5PnJj/hqWeh8z2Ba8DPDA+UwmVBTBXAiOckmQu9ol8pkfufxDajd4RJ9Q/2gTU9KrrkP
q2vLV7fTgD8A1RvuaVkFifVrPL0WmdIQDWQOKg9iUVg7p+JzQV2ylPuVICElWFTC3bais+3Vr518
ZhVbLLoe4vHBUa7JkdlvaT2ShTgTOzwWTbxJrZKtc1ejlkWjq3o/RgQIzsb04vSj6IcVoV2bE3e5
Fh62ExfrNbrqdjZMJBb5+s3vM4pjrGCz3S05irQTWIC8CxdMMihwajFfUpEueEAKjdQh4n/a0ldF
TdQAPA6VgEGyFjUyH1K4QylaNzv4/6r496qYpug/78pO2a+vVP6qe/kr+xNfjinK782Z9xtu0L+a
lvH2UlzQ4P+1N2OyQntFbUwGyA3nbPy9ODad33SHohXyAg82ePh/L475knpzFzI+uUGD6a7+ld7M
+vNy1FGpwHkcUme7Ny6vad16tz/0ZoM6eTbaH6IQddLmBkSywPbhCxR5gR1ZDtsEnNpdaqFKkcih
4RSv1NH1UoSqOthPDtpIRs3mcF6b3uRsQ3Ejk0/FzN7QTYlAtyoT9Y118VDgYLttOWaLEyFHProx
8Uqty4O4dPU90VtI7pCSskgT+bRpb3Q7v8tilmNJ1VDBlW1oNmMfzlUZB5kyrM8KTr7ML3QHsxy7
LGhkNhIkt966bmleFpLnfBcLG1LP9F5RKGNclc0CaRyjbxh5tpN1jSREq9Nd3OXOg0kSwH9jXvFf
mE7+10Ya/4dmmA4t/n9+22zFr/or/bfdkH3Uf+opb9/2u6xA+81mPKcyNbCZQhi3zvFvIw3L/I0l
vu0ymoCPQvHLjPP3pvI3rLfOH3pRbra/zTSYjOo0nEhruRkZPnr/2kzjH7kd3JM0toBKQLHj/LD+
cYCI5EUvunqy/C6Jx2I/kO2AXcF0b5F4HK6mv+hCZVGGGJBtW9ZNPwxBcvoO530TuvEYr0FD5ixF
9No14FUalUPrlge3s9xFM7fM5oot9BVZbaS1TlEjdZhYCEtdpHSFDUSpHRLkBIvGbkvSMF1Er1AN
MAzCZ8cAlX1PrLfo2SlEVy0cQCXtm0n0357bVy8cQRmmnriVVrQ6Mf0rRMWGtrTCW7Azl15pdyIf
VvYU5IHPj8Os2YepH4lPYxAgfiApSmWg5a597ZrZuNpJMVZRhUftZ4FG86FQveIHNGWEU8mYdm+J
Lh2sjvOYK3fw8+YIy0Z3A/B1y69Kb1QdeEnjfA1Ap94kR+IDIIJqCasGpfrJjDUFXPFK1C0eWct8
7jBfUY0VABpgpivVTyiMdvWiJtJ2X1BqahgEFcLY2eCOxtNYV7MVJI6DRFFdb9rAGGmlFlCDsvoY
SKBGpgd+MbtXK2JR/QKG4wQihYg6HzsVk003H5TuXPQEafBeF6vYDfgS0UjgaTwwuO1+3nif8F4X
1Jlb4SwuK8i8NMDIxEJfNmgAm7tquIk4tbzvhwPCGFbIQ0sC1YF894kF+YrIk3BMm1o19qziUiOR
5uPU0XiGHdNq9ClpLX+m3qyL01AkSrxHUSveFmymH7U+mT/ttCY72Xbs5cXMleSVxjbnt3Hris1x
i8L0VpoVpJiTwIlqraXAaoOWOfDZdDrzV1J3dXUpOmwn2zRT8ISjvJ7zZ9kDAwjlTPJMoFTGiph/
uAXdY2op6Jvt/KaHd0zW0WU72A+O0yLqVgmy38MXYDWL3HbOWdDabRWWtJfpE1HDbj76mbZMt9Ud
91kwWkP7JnBWmTdF8PypN6kbs3KbMwT7TA/fqo614twJln0CVekVlV6jbKHnlxWWlzYhyop8dGVv
lub0LWTsZRAt8jT9ABAr8eFqqBSPVa+KxK8WPDIhoyIOiBWRZrytq4qaXPRji+iPdESkHrJEGqyV
KYmpo1PTyjMMIn+3yJMk361Jc1tF2umvrnYcxgm2g6GVGS2NujCMqeKzMppoJrntKldhzluDRFmu
poLrPcwcc5Vh25imS/Zq7Rphlk8jIIfRM7+VImmJH82lwmqcFQV5vUTJfzha36X+ZBrisZhwzPmp
ISAREtDtrkE9eGZ3HtJG4iBGEsz+NVHTii2+PhwmMTPDqCo72Wr4DLJoVmoyR6mgcViX6nhdmy5+
o1MSCj2ldIkkx7Md8uSTTyUo+QpFsFGg4fBwFYz67LySqO09tLLU79VFEefcoPEvE5vehpeTDiHV
TtOFoqomjCRIUwdu2s5+5wmZvZLkOX/E1uK6e9cbECLwpO4gic0Zcs+4iOvL5CpjurEnnXsTI+t0
zzpGA3GgDTGlxFIUUDrRH+rBqlj4I8eKiUHo6gXszyyvHdIt7WLx00Xp50MZD8hH3ek2KTFGlzhc
kY0YQf7H6t//syJB7sF/dqSfm/InGc9/GhDfvuOvp7mh3vYJDnBfk8cgbJ3fz3Ld5pTnP3pgUzi4
WVn+x1Fuur8x/IUeqcE/NamgGSr/vp6wfqMouNXURIgCsacA+FeWktY/0N8cFXALAWqs2FRIteQQ
UWv8sQievdIQQPSQP9vjceQ8mTZmv8hrXnQEc04j4dU7o03uiXByfTV3tE1WDGPgTLa8FBhJ8ojI
ZrVHkpbd4tvdVOqRtcAJru3lwLSSvZ07/jRo3THYcUCosLB8DypOmPSz9aJqswga0R6RwStvSTXR
53lx/rAyLgkZE50tW/F2wLn6g9q7iLEq5RsU8nzW7OXR7tufLOtGY5upc3vzrstp8rV+gK4TdzgC
D2mW5H5q6sPzSjrDnWmhgXISY1LvrYys8JBDGhN9rsa6u8UqrcivZszU9KlYefxtp6G2o6JbisAy
5uppraZ3vWkRTkq9RkS5Mr/nCdHFC/qy0VMjRhwgHuqF8kNP4H5xbC9eIOxmOTP2fpFLpYidri/x
QwvHFTLEDKrhZqcx/Tqbs72mDCYptzncdqvokkvey2e9SvVXNxnM02yT3YvoSuOLyYJKzKgRlfBs
JPL8Zmipb6OoafyAxW5lvmjUcTPwiL6U+BJx086xjcV/ji+c5O2nW4jJr0zwDnNrs8e1lPiS1ERt
H0TiWc8Wx4weKU5XKRtWSfOTp2jWtTdLmHASns2XatWcawsfjm8qXY/YAcRhLQo9B7SM0cEfhmn4
wO9TnqA7WYfRTHhwW52FJMszCdzCR/1Fa1Xs8wEfaiZE/V7Elkd2b6GRvgtpgN5JsY6jLKxjmoPQ
lEVrIyfx4vGIj5v9KpXzc3x78YNtBzLp6dP6hQQSoev2w+LdN0mTLH5bj15YSCt/10WPsJShZdkX
+rkYZ6z1DlksjDI9jgZmHni/2UAsq8knrswZgvHKRgWaMGzldmSAUVLz9gVzjz7ztlLgozWHZtn2
1YBk3H1NbMmQCweWz1aDYVs9bZUpG7aWMEN4dWeezljBKPs3ZKqHOBisnafEMc0hfj7pOkHtlL6w
8y3kBOxCvT4FnWJf41i/ohZ3TlxeIWcfpp7CyZnaZBqOoXokNXmNQ6tef4Ak1plmczUQHbbsWrZD
YWeO29X2SL7UdJIvYyb5K6P5kMFntm+T/DTJ+OAV16kklp05D8pIuWL36C3IHLGUB7czk41tDMpB
sh2hAvcerXQROzAzUC2GUg9Lb5YRxf4LM6DAlPrqc4Ri4GlvCD/MBwQSKoj1ZN8m4WwTsA3HBUM9
vwQf8nJU3ObSL9llmeNT3GB4Jbht2qqmyppABFYDiU8pnz0Vc+XUlNl+MqGajNqzsxT2aeyYPVFA
c0MInYWqYzFkN7LvNV8r1lPT59o6QDpH8awLTfdFB03CSd8SbyzPTSe5QsD6iRCvE7v7Gc1su6b3
dbcs+6QqQli56jazbftTjgzwEurHxFcEvXeryKhTXPXFqZDQMvu3ntnnYIBNWudmvcmCntvt22Jg
RdllE2Jd4R7ToyrBThTCbkZ3a5Xjtu3ZK01xdreSA41TYbGgOKf5bFLBL2P5vKytjn9r6Fvg0mMh
L7eiSWrFqWzG+GQvE8PDvrI2iVnuZgO3gjHo13VU1quyKm6QQckZphYhUmpNkaJl9q5UbYUliG63
UZs4UGaycvowWNYdiaeOyrZMA91p3c2gk+V+zqbVUEGVZt6L1drIiqE+FI/QAZCR4doEOE/UREIG
g9NhxTW1jW4V+ZULRW/9Veo/THVx9w0X92aeOvNa9X3Gpy5b9yBL0b60ShnzoExVwwKgMTL7rlpA
jy6+7xteJYXC4zDn3ExCzLtpvZlfuDe2TZNq+9LMhkCuQMWpeVgONGVDESp7+yNJ0niLBcYkCKy2
IqfxUj92GUmvDGNrHlmVnm56S8OzWzJJYdbsVTt1hLpQjjOK82LAelk4+l3bee1JqbB0prJYH5JR
MU9sreKNp/KQa8cpOUGkIvJCmOwoGlMxHrLUwUeHDc60Qjk62TukXufSzYO3Va2qOCdWEQdOydXG
bXjuC/E2Lfux5JVbtogMrd6kjZ2dW9u+b4au2RBdyxi8HNfjjUlxcaca37SIBcRvjDhk5tAZdrZZ
he5g62CZcWMCpl13kpR40UnltYYeeEjVvrkvE83aQsaJ79ee51lmoMTlatIHafqwIE5ZBzKiqupL
Nc7UiyZbjaHttgUeJWOccEiVHHeKElqWDiUQw8+GTdR8ivHwbOuBXCIV71SgaPJg92XyENNcMrR4
zObkM3MX2thxVCIwt2JnzUz4tfWGvxawQ8oNO797z+DSW9L2jgHIPVi79mCQ374fZgVzXNl994X2
PWpac2rxY38t61CHjtZVwU1F5c7prmtYi1lceQ+dwi+NHXl9rEcDJeks01MCS33r9LoekcVTndio
qPd4JvODa83Dvix543USnC55XbX30Fh57X2lfWouE0KsPkhOGybZXm6eM8d78uql+aFrXRrZvcn1
OOBjUCAFmAB0GyhDiw7cyOKWSONoKHr4U3OLC2IQySMOs+QFIuA3ueBFoE/okcFPxHdZW3Tb1NOx
GtAv+9K2H8a5vf2RMNaBKKOZl5XB3leUn6PBPhInvjh0clKDzuz7Mxatk0FLEKQw2DFPpx+pItpH
VR3zx6KY2qPNDoj7vl73akuhVGv5dDasoUIZWllbpqE/yoz7gA+JKWO9QIrhgeWeYpOurFXnQ6M6
+QnWIJJkwg73KD/HPUap8qufbnbuYlFZ10zPbeO85Em9LYUxHUaNVXVvefW9M8bzJpNOs5HY15+n
yZsuNYXxJS3rZ83NSt8xnDBFV+YrHOsPyhJn5KePTUQ2VXMUPFYeXRda1orRFC5KMjcB4werx//t
ZD86OkMtlNwd1i4jT/qosLp/xOStbCzAWXVQISCCfpJVTcgcYzpyIzFXte2m/AB4w0q3Ed7HSlLY
mzap2dnVV3faS0AeG8Uo14+JTTGb0qUf3qs+sR7seeXmk3PzUiFOuF8G9qg2zLQDpLznRSpWZHCa
HxEf0V3PqXr1Oo0Jb9un6dOwpMmPyU7H72JO6k0r+zWsRKUBV/CU4m4dqi5a3Xn6brV6fBi12jkW
HVPbGHTEJuXLP6FBdwfmfen3mti/ciZXQT3ZQyRYBG+TpZAnNZnsBwn8j1WZNQWmA38jHCd8Dfpi
qkmAzVOPFhNQjr9arnKWLNSU0IZo/pSXtw88n3gIqgY08gX1QDj2Hk6bXjcshnK0DH6s5Pk+ttz5
OEvLODh9esdMSUS2y5NR8ZSa55Nct+1YGHer6PSvwm4tXhGK1lqu/Tf3CDtvkw3eFuE1eB5peebB
FvPrzJYuxyz3S1o8mxsYKS+yYw/E9dfeT678zB2yp+aEciF3Gtz24HbDTmlglRXW8NxCYNpCxfkB
dJShgOYNWxdFf5K6z8C8t42p7pluHiwbvTODt3jHYrndtRMa8rU4VYPe8Q6q/VM9JI+dbAIQDWfO
O6Za+b3a4y/MlRUmVH/nli5DrVQ6u0R3PH+NU3s31/197apD1DnrR+Mqd1mJiJl2wQtanVmXJao4
NKkpg0llatbp2kYxe+pr3dn0JhTkSuwoQbJ93Y9nkRvtLmfyuG9SszhwHVeXejKmqBsB/wBJkUdF
ctclguRSZdHqcEDgek0TMExL7Cnbas3Tc5NWjJMwTW+XtfaizB7zMBMpy85Z4yGXzi/WVBPhSeHq
z8V4Ypeuh+mqfRVw8kCF6Nclt1j1dth859kIS7tkFzJtOtVatirVRq0iG2IVWRyKPv7W8vbQpYm3
j2kiMK0b1WO6dvF+mUCezx7A6gqiw0EWEObkFHuHoZ2SLUQ+JWzSuAzWtW6DWY/jTelMWWRpykGZ
ub5JiWuj0VrrU9IoKHosawwKVXxq6WIyNJrxuRpEUZFLFurrVJw6sD+BFDnqE+7nW1409oVFTh+I
hPNzpSjGhSfxay078VjnVrzTpU6ltRTlwVmI/lmbOeR/4kAvZcedU9anllbPF56sDkmCYF/FLS2c
+X7oXS9qJvOpTHWNK9qLhOeEDaCLyZ337HHSEBLgvO0K70XyPPEMxT5pqEbowHBuWwtvvEiSYdNa
qbEXxtxvp1XhAdoMeWilyhq1Xv2pdLbkXVayEBu5e0JoHF9cd/nhEsQSqTyenXgKU2FsOPLZd54t
oCARUhwkBBXC4mk2cL2adrDaRrqxFG3dClPtopmSn6W2BwRxaZ9NoH0YEJQp8nq5db00fS6Vgmif
5Jy5ksultSccXPE4HutimUJp93oQ58zDSy9+4IwfIWh0J23iD+5BPC16HHkJH4kGQWVERd8hrre0
+hknLkdckuEZ7rqocSjV1GnYzsJD8cD/R2uNPq1YtqIwXso8x6qST8UeG/BwVAY50XGSWWMXOoci
FYYDK6LQ+gOZIlu9cDAoYrzfwhij7PbKpzpRNopKmR9XcSQgCPpmLPOwr2u50ZL2kE15HyqTi3NF
hxXRLXq5VZQB0xl7AH82efE880lhSgOjljViKUxowMtZINS4xecc9JWu1bd5nYiKdXCitJJNtOR9
HJEBKHlyoxzSF7YdpUOtvG76pF72+UzgdpZnOPOU/OecGve9ua16O79PLDWPJqg6UdHLN9FCkTMq
473jdwtLrUDsw6Ph5FWXYfw10av6ChA/3m3AR7kaApHl9G3fChv/h129F3nbRKuOR6ecmOSMbcAA
92cjq3fF0Ue+hU5Yr4bnooE509BDFEy9F+s8Dd5d5uJWmd3PGLrHZukx95SWfZQsSf0xn884+Wf4
dxoQIIRuip7jGqrFuidTlTK1zQXWi9UL01Sdj7k2y+0IdRS0kgtsysPpogzgFNYEhaxpNQtpjKIN
1gFRAX1tdUxVFUWKJa/SLocgl+MdGPUfjr5kgdeh3Ylrc8PhNdJV4vDy4CPVKqsEZO1ESIzulU+n
3/IuJBjkbvkMRbJhaLxfbQvHlWdGjiYl8wMUPYyYTcqJVIvSpqnAgyySLtYe37gj7rKkRIU1RFJ3
0Fjo3kpFSaRqS53KuEZ2m3isiVGq+mMpX1yGxeE49tM9lC6eqDAQgMg3xzKG+NWlHkhM4h72SwPK
ptOr5gh1zMM1pFDO9IJGxc77IqwTz7wuPKlrtT9oXeduFrRG4ax092PaXypYNEk50PVxbrodgi+3
mmBTOdOB500SOtP8l3HdcYQzws7D3qDeo0DxjKfM0M8p8xqsggysFWZ+ANzIAgf66m60pTEjt7La
QB+rB6SiPvdJE/TTeDLbqYg0K754XosspHfbz1bHYmeMbXY3t3kaKUr+nTk0sYPRtvtuLdLQs1Zm
FGygg9lSWUUsPDKJ3sTZNNfvYzrRauS8dZk0lYOmqPahYuHCjEX50tjfB6vZrJBakEvVLRbcrNGr
XaPhSMys1QCmqvWb3OjpADI5XyCoeaE3wROj6SjOlPG3jtR45Mq9uu6wXYpYnp0VDB9xLyNsx463
Zs5bXEL6k9PG56m0N7D5vli876xceajoyKNOZg/W1N98oOWDSKVx1Mtlv1TJ1QXo7WtVdVikQCuQ
vLAE+alWWOK0sjFCsTaEqVVQ7SpdYErTeRzqg1vsbby6TllRpc5UUVV11YmRpbSTO8vrIB4o6i5N
We4ZMqehcs8I7zaw87A6tvVDrldPhMAYUG54KVOj4U2jRygGc+eN8+sIThh9uJ2Fc41tSSQTET5d
F6ZOefFS/L+IfW+OyAHVw2xejDQ/ODJ5Bs2xQ5sOQadO7svUkHtztdUABcd3nczhmKJQZH9DeTH+
YFobiVucjTo+qIkC7Ln5xdLwo3eGhelUxt2doGx3x/zBzdLHfHU/zd5Rd1WzIJ9wjSXKXAMExph8
lBDXJ1Bevm52ByGMXZuD3RvNUWd+V9DIpGgbyI+/Imzk+CRQbHTLd5aw9wynzZB3EftKMmwrDd+l
i1NFT6tAyeUVWukLYwmEwG0roHFksFLshLvajklfWBaOq7WIdwVQPjnimHVel6b5RlvIs4jIa2xi
1b1n11lAYVfe657Nuk0rcfqS2+WveoJpRh18IrJ3TYuSF9SntyV2gh6DCi+FeZIo4qhm8jyUaCq1
ovs16/IlEf12zvWPpSogFsaQn2JTZ0yYOZFgGhMaDMICTvMuRFAIk2xxLwiU31kCfKYNzk8DZSdz
iPxrdFqHS3dtQ0jykmKbErN0mF/GHfDMWpf4VErXR6K4v7E2OfKHK1sqxiRql8DV4cJHZvmIapGN
fa03oMHZkMI65QpVuyGYNQbDsZEj2I7xwdtl96xM6nthUkzFM6K+0mhfaNu8kEsNW22RkzyrPDar
+S5l/eXUM75UUqBsA92ktsBGLBjIBK2jC380nJ9oHybflW1F9ZxvxVRd7EViWE+4bhlZY8vT6qvC
NwaLNanhJPR9rNYHNMyMSG3i7UZ+XFCTAMVacE426rJoGwPNGrU6BmBjVZJwXVxsqkrMddMpPwnX
c3yYl1VQu/MQOAYuJ7sBWDTWjFNSXb5CpaIUMGjM8RfpLdMGm5+mZJxqZelGyS15SSkdTIHTci2F
p/NK1R0jJhyRUJaRnhrbNGdZ2udL7sNa78KpVb6dfNwrXfHLbYnQsbX7eC72whk+EhePvb4aL5mj
4+030svCMlkoaTTM8ogDpvLXif1mKXkfGW4Pl6JpYpyKkLbUOle31ThUoVOlyzYFAEH6rwc+gN2g
n98wP85cPDCz8HEvbUpFi1B32y95Wh6XVv2ku552JEqN87hLPXGfJebzXCzmcRyT2/g4PswU2H35
a9GyL1SPMGbHNwisvtZ9ZLr36lbD+2jG9kslRRM6zgrlUuUsakxgAF2aB2aP6DldhmIHPQyJs2Ua
Ye/Ukeauu1naL5ZufkqpvRR5n0bsmELeLTda2UPzLHGps1q06YkBz0gXCzCtnvMi199oJXHjzqS9
KB3KQYZcRSiTWgCdRrFlG4febr9ajsZQdYrhUCIj2RVQyPdmN+nArz0rsrXpgu+m/cC+INAWiOuC
jdgS5ZM7GVe3Vd4scmdhlCnNRlehRXUt5ZBlrT9TVXbneFT4HIZ3t2kA642D6qtuDPQ6jYvNDcPF
B7jY23l1O99VTHFkvH4kCvoIa/6EphSXurNi98Eay5Lf81F4aDCjKva6LOF/OesEdIbQwK1ANmY6
hJT1cXGdB8luxryxepKnJjbvK/KJ55wHtVbMm5FsQsud1qiurItsiO4EykTkjNqaQTnaSHknWUUu
JYev5H1GkUStZk3adRwyyKwO3M0pzcMBsYFF2jIXF/TUvPWKMO2J1UTPWwInA66dMq9gzj01l7Lr
P//H1sjtPwnl/V9oaQXk8s+Xx/XHV/Pn3THf8NfdsfMb1wXGIkRWCMLIPPgP/SRfIdUD+xpr4L+s
iP+uAzON30DrI4h18Bchn/8DXub2Jd1EI6Zic7wxaf4lHZgHjeaP5jawNi4GO/IrIBF7pBjoN8T/
HwSUTsoAIB6XkTL2ytw3CYfj1QKAsMJVycMxOnPgD9B+k0c3UA/Tpg4penbOZV22QLaCafGPL5BW
YfAHO2MnNyPkiLdZ+Idhi/Qi305vS8TqcCMPUxJZ9gHeLFVtf/fSb3ofxVWEgnu7itMiGJwZm8qG
s/eiLlEVGC3QXL8JVm6s82g9tJk/8sKWYN6iidAAOcSIs94h+gbXgVdxRTC28cJyl+7tDWDUEPj9
Mb0aU2Avp+GYpf7gvwx+elLv9CvQa36dG4RAP7RAZfRdG1o/jgqQgHijhOqrGYlDudE/s228GaIX
vEqP2ET920+g8XQukGONU7w1sk3m+OrD+EM/AyjwrzFEEDgfhW/5L4fry4vnn4+3f1kCcSr3/eYd
uojPAOIkTgzlDpCMee0USP7b9ukp8T/nsD3JcNhUDzdsQfHSEfrpIJ53/KOK3h4md5itgef5w0u6
rZkj8Gc7/nvmP/FegXSRoeS/zaHz5fmYOgIehJ/ihxEWDzKE/Xuq/ORu8cgpfNb0+iGjdd3luLIG
XBgOsHLj2n2tO3XfRvJ429AxEja2Gj+E7ztZ1+we3dWuj5AWAYVlT9Zv0mqjX9jhDP2Bv2z3Mjn3
4m3dwpMJs1Oy5zp4mTdYsUL7vfyL476ltg7Z4VMHTPddWJb3gBSA2xTX9tOcWMD4w6/2oiGQ+wXp
5zrscLmF8oviCvP/sc742Axr/w6Hz1ICpHILnzU1yvprPEOVKXY3Of6OTvK1pnng+Hw2+G14485A
4/WNeGfsWIZFup/9Jt3f1+n+h5j36feAmXrwbdPPt8lGHtW9ERon8WN5J6V3ZhPAVhfoUhelcIbH
hEMr1KZdB9Py1KubcXxdgbmVd94VaCbgBfe1Pacn/Ww8wvvaDc+2c698esSUqqEK/R3bCDUO/6Ae
ANqHygXmXZAr52mCxSQKFlK+am0r/k6SHy46nVLRt9vddHL2VGY4Z7QUBT4ieqYsZ6Pf0wxkUF+/
2WpSoGnQxXFbPQ0fae5bJ3lhTicafFsHjB1EvBthfEjv831+QtMxfMOoDtfwE8Sjf39/OvD6u0B9
7EKFR0CDVIKi840asn1iT22wAqLV/rbf7TPN/Y4Zobu9xdxtjEOxVbjAmKNkDOy/8CdxDWi7kElO
Cosoxnp9pReUtChTqCDne+Oq6yw/+3f2zmNJcuxssu8ye7RBi8VsoEKL1GIDSwmtNZ7+P6huDqua
Nk22zWb+saGRzbKuysqISAD3Xv/cjz9J15TD/ovLhDm4Ez8S3wZQYw+bfqueQNINLiqk9sEbI23j
R37vX+etbNlOmB4IHvDpEJ1DHT4rl+BB8FN3vYNF5WF+ilKXtGH7zuti7wrQ+lnjuWE4wzMTwmt4
mD6pC66/hHckYTYBnDsh79XTVtsU4VPNJnK+lxVX2s6nwlcdfwYeAuK02y3upfK1w7tgM7NhNn7A
N3rW6VK19TcsKXb6FRR8JGQczReY0ILdbOWXa3iy3giroCUnV/lWucbWg5LsBvllmXe4UW+Uk/xi
HiGlko8Ew25/iFTOncyLB7xiYz4HtnDKj0zn7epdvu6U2w0YnXP0rZzN6+AwyLtT9ud6h53HZwwh
hrdGumPsqD6qDW+oOa9H/m3q8lj23t4g9TWOtRPtu2hbXveJpzhPHuUm9nl2Pe2G2eoHk0iwIu2n
fORXtuiqz8Xbi8LDHJW+APLReb07+hE8HJRn/o3kTB6koq3mANc+nmWIPmf2w48t2L7Lsuct2PHg
5Lvy2LudZ17KncgfwTdvV/YAqskAT82fwSuk29lZ248uL4j/Ph2h8xOz3rInsiAyQ8I56S/pTiV8
9K1pNr/Mvl+MzY9Xce4eOcSh4mwAVT4aHhRRzsTM9NtjfQTvInORszMdvhN537oF7pvGXpzZ120O
Tet7ynf88khdR8ZjhqWq21OFEFxAl+KbkTb97PcuX4Pmu8k0X8hgXzoTl6d4Uj9CJo6V5iteeNU2
L8QyeQ+WCo4JdTjacFW6xkbySvdNeXtIQKvcOdtvYQd1RT7oB9N/OBcLR0kH+4T2BvhnBx99b5yk
c4qj5QpD1u19ECku1Bn+13nCjUHC75U1lpdvbDjwhffFW5pDDd60ABcd8xmQ6Hk8MvynPnK0o5NV
v86BI3xy9DbIooboCJfAu7Fc5ku9nW2wcAzw3+igYT3MeMnktxT2sKZfCVtl2FIsC2xKLfcw/O2/
v4H8D9IG/41yBLgG/3LjuIIJf9k3rn/+932jpP6mMdtSiNf8kT3/h+mQ38E0CN2AbSGlhMpamvhH
fgD2IPs5puqGzG6Osg12e3+YDhXtNzqXZQ28gkY2R4Vz+DdMhz92oD9BEfj7iTDSp0p4QKXPENTC
r/tGcQxzAdo1ygfh3BhniDyqqLyMMNEp8H478fzWKcpVyt7w4pj9Q19uOg5D+hzdiH2yUdDsJvCx
5BHb9m7EL1O224bspCpv0UhwG0leWJdOk2RusGxN6WYNKOgg7KqTjvtk/dZjdS9PG3w0znAQqo8S
qVJA/dyGD/p0I2Ybo+FyI8RG/8NU7LoQKbECeYz1i36gEjW9zjasqTpiQRY1+5J/ZWSiq8c7ipWY
pzA6RWWJm68sT1xm17bYXisM9p36pZZXyMzQppq7ARddWn0vZCkC63leBZG8fpeC+dKJ8465s00r
iM3ut9GUUyqSGReQs/JnM303cI4zBHcMlm442LaOuCeRERgtr8FqIaYfclUdS+0Oc+MmGt4Y/zxq
ZuhNwehr8Os59pXbPHiEnu1LVejnZXQIa5ZbzDzSJO1QA/kQGR5Jg1+G61SJXbFRbUfGyNL0Dbh/
M1C7g5sqflXr3RBNGBVe+vAQoUZrBryUtHHm5pyz4itW6AVII2PwwXMmnzmAyttM/JKWD5O8pPUm
6Rh5GF1JOX7I+X0NjzIbupISvO9NktLGVmtCD7b7RmzZxBvPYoyCLlCKQ0+RgCGBGQGHc/jTNLUh
eaBBQFl1rQJY9ZJu0Agv07rUqjUa++SniuT0kbKZhxoRv/eaavCMqTorHFZa8owoYmI2etR52aNA
ttKsvaimEhfcLd4knD2OeMC1vo+jFg4CoHXmdMMcHyoIckt5p6wToU/O+06d0HpljC4ulsmkqbp5
FbEVypA7Cg3oF6uowMN1DJXNhCFf1yC+kU5gQMccQ3aUsN3p7UYoRXeyio060juV434M8VxhCK+K
eLOYF2IsjmKAgsXRIWf7UH8chpeK2oAcQF0LZzDiNXAnrN8x1F6lHk86KOG8eEnXxQ6aoKjskvjD
YKRbNbM7KDANudtMJhxhvbgD69KCaXcOgNuqYDprxYcgsS2idbZGTX0IgECaXCR4l/r3PI2RIph0
T8XsZkXIXGFmVySxb5tcNA0GYFcd85KA/iTdVel0YSD+05Pw+jve4udevTUi+K8PGNzWMhgobIIr
3uXngykKjmxFHSZ6OfuOOZy0+UPKTnwMkGpHd5GvoQLlALvI0phHtU52s5F7Etb7apl8IRg3ZRb4
k175AwCxIcQDiugSALyzJL6MnLn0Xky3C7FV0+2+gCdjs2MuUTuShblsZopY+hRe2E1q2fJwKKNb
OsxLQyDijsGJziEVH6WhvDIBlpWJQfKjtepN3M0EHpyBBM2EgLQcdfUzQj9OCuGgt4ca50rW7pLo
DU5xSwXCkAJZu894EYXZOogItONg773Nu9nRps1ff6jSGof8CSXy+1P7pw/1Tyib3kC2LnHckRt5
ELv0qpaJG1VMJabUzovXuZLg+T0jBy/mRpobrGH5v/m5ok/860uApKP/0DzIjf5JcCgGQTDH1X+b
Soan6MistI6gNbfMLNxEf2cmlLfkTwxPazxOP5p8q+q7Qniujd0UeGl54VEhyo9ifOSuF+bdpB2A
MNN4n9IVJurbSkQG7/8Nxmr9YP70wRFxFbkW11eOIvPr1ShxxcSQVJggWe89MncvMtgyjnO6/JvP
Z/2L/vUbKVB/0XlV4MO/fqM+7LNeHHOQdsByOUNndh7C+d3EyNf1v/texr+8LYlNApI1UHxdxTus
/vrdRpRoQQ4iSgSEo1not0Yg7eJ23BJZ3Q764Bbq4lJtgDVDeR4r2BOaspG0HVgBLRftdDxlVKt0
YMTtdE4eVrCLlGZ+iAo+Z/kTkyWYqRXuePQQMd9mRXmXhDhllceIm3eMu09suHAWR9pE6l08oMms
T/Me51J4HtsPSSXlqs1X8n+tOZ4mfaV8quJNbfaewmkwnAEJSzZJR5ix37OGEUGx1moDG24HqTcO
hUjXIlAFK6heh1zZleJ0nCAmqhKPknHy4K1v5RBMo8kztt5VTbhOcbdh5pFcz4UrZTr7JtqYrYFA
iy4fTPhBzyvyuFyDvSjtEv1ALIhm3TgdBWjZLjYr4ldbo7iBW8FTvfKpMbclg2IHPgbjZQgbf6ye
BO1xXYaRvTca51RVZ85JhChftlbUMD+7qwyqB2I63sTTOHFYnj8l8ZiCSNTXjbxwPydYj7LPmZJM
cbX/afu5Z0hjfZvSp8FHoIiegIN5LN7gVzmRcTGk2yS/DJCDxV3a3Q6sHDrlgLXwRPiRgfaPFSAv
n7qeSSctBiJzyV6onFY+jlRLJClGIDS7ktZKk471aN4sykwwDtIjd6vKpq0z6f2a3BbXjQjrQcCI
r3Lsouej0S0bly8VT8quW/J7M+s2EfMToJmaq+JLzQx1OxFhacHwJrguePNKCoWSpW3piXEnH3LN
fQ/seOEAJSkOdv8I9kkmO0kgbYz5gyymC+zFU7hPSpnnPWtfj/U8PGahRXsyegl7M75dEeme1ai7
ZKAcoHlMAeeAepTbTaFs2giWKIILgxEpCL2hr7eGfgUUw6Pc2K5LqkIGm4mzW7GREYpmK2KSy2gL
tPSzFn8CtbmZUi8gZEAGbsOlR8ORD0zelBZb1viyPtwqkwpJ3iQ0eBjor0rnaK8l1o6kBfgYSJiw
KKOF+Acu56K9XWTtLlMeBm04KWqP9qjvpYo+vwczKuzahFsXKk4bwWhC1ZLxIwW3Ke/EFK5RIAHD
xbD6gXGI3dfoDJRVqOJ+mNkSUE87Gv5otvsWhq3ALlaGVzHq7Ed0zyzl24Iy6KwadxLSiVx9l+JW
726rZrATBetKw3BRYnSH1oGn0gqfY7Kys5gQJBBs+hx3kXVl+zeaX4sOhzpiX2c5xsISKT3W5qXX
4JAvW4UdF70q7pJbLNTCvRY/9RM1guJOID9pjdFdSiHCMoSOVHROI18CERgvBp2+/RBKfl7q89iD
3gZFPo/jPgrCu3VLiRXI660VbYInJRr8qPoo2qcqrWBDsWakFwCPfte/iHH0oGLAXhjA6IxV2d8p
7VYITq3lhebjQOZ3aSInDgkssdXUAAPHDBQlx8Q1yKYbhgW4NxHEI2eLXMegZXCpXulOcamrwCpx
CzqIhtYnqLwhj9l2eMKjb6sx1yWUjE6lootqA+aZ7iw/l+K+FTCQcc8PMIbLHeWSWDTBJ8sgUVOc
HmQx5OixBk9L8YM9l+mjNdK+i+POjLXVT0spWXYxDLIe9ewrxbKpifxqOKSoHLMHAAF5lLkCpNop
g6kTtJdaMp1Qn7aJldPrsVMa9i06KVyd2xiptJl9HD47flq44R/75EEqvgv2SgJwO03HSi6qu2Bm
75Q84g/wlpJmqrts+iT+bNcQ8aYcVtd8Kwj6ppuXfZQjmwRYl6LmRmhv63TZBTJ7XiZYeqM6eryN
lxEWCUIGliK5oJdQmTyzuGNpaOn7I7t0L46HqOEqzXaDeYCTJ40IwbyUruxcSbimY+YanFfCEM5v
wyvFwWFqhHy0j3HUsENw24rN6oW3ETLmqfIgvDHeFIiKqX7ErjYEtdyzDqWcbM0m86iqtGXjSZvv
crVwzRZ7Y1ruE/NTwl7EI68PpAMH5g1FDnaEUF47xru57AdrO6qIONqJscsh6B5ScduPKE/NJh22
g/hCNM3G5FvHaEY0Jmvqhez0RHxkvGkENx62IbPpYK92R2W6Y4RdB9t1dm1KR6OpABPlDuOlbYsE
3Qpf7fQccPZi72NpqOtwf1Oc0qlmJ/pmrF+X4rFav0+enWnFfqWGzx60+lWn+Smg5y95rEu4+BDL
2d377XTfGOExnjlIcNFaImPvBMkvFJ1+uqTa7I4j8/cqpIfTOAucv7ux9pdosZuhfDXjLdWUrjDV
h24kSrb4KmdYei7E6V4qd6V+HtKXwXiV5OxBanRHlb5zFKYZm3FSunNEMmriOmUAFQX2gst5iWR3
eSXbRZWej6wacCCK4p2Cq08IPBA9do8pkPDELK6dpTzAU55EVMZYNzQDu8mCcEafOQ5AbCOJM/Ut
9g8yMrqdYDqTWGRk7tGm8+t1DIy0H0n7hoepVm3yjgpS6WHBxyWXmkcbETcLA+lm8CdABji9n2oe
9WOJZZLjVVTdTe2x73EvQarLguooZXdEGe2OabE5Rp5lPHO4PysmOkn9EKyNS/O5VfKdwOBDxoA/
t+k3lkS77kjeRLvC8lAl+MG80FBmd5blFTE3XjY5nVicLDzBAbO2IO2Z+3Kcvx+VzsHKjrzQey31
uCWXdQVJvAEgsL5/c+Z8RAugpOK7hJ5c1iEogOQ+LqkoYfBiLul+abitO5KFQ+Alk+DpIhkhvHyW
7ADmyvl8SKoRRI7sBG7sxKer8A41jAr1UpxkmeqqCMMCS0w2MI8ZWM8B+pRWjg0OS2Wy70TVTquZ
EQxmRPxvSnkYChbf0slSlc0JWiedylSpnwXu5QhdpQu+6yl3WznbRgUpOeM6WftKB3sAvjlm8q4r
YM2IdqmCayD5pLK2yZu1S0azl3w5Kpz4hSD5GkS6mgfTTnPoEEyF1Dbzc9E8R+suRWkvSTwxLBLd
WN1Kc+7TseVWGVePWJ3oU3WZ23NoL920f5wCDGttAkmcK5V5kKC4ejKdMzLmZpqfqu6Sp2w/8sab
1lPrVLwRJzuTHNnhTQ1sCkFJv7GR6D9bHpmDnu0JvO5CQu6mOnJcbZypvi4zIHbQaom+7Cw2orgN
zCr0DD3/VMC5DTz26wIORPPaTpMvT7Sa8XMEVOcGtGfPuUSdI7tPPiMT08yAlbyi5e6gULAFfAp/
U+yr+ktu3pEdcoaQ5a945mpWA0eagWhQRZZ0YAxJ8mP9AT3/2krsTIR8q84clUtqusrHRl58Mqde
Vj4sxQOHArlqfSgVvpotPMP8hj76DGl+OOUL4eAm3feqdKiT59B8zlO2lLjWxvmkTCW2hja7CGNz
BoK3W7p6E9OFiginqdl+YOuUF/Htj/Pw3+Lx/geK8/9zfBt5Dar/7wE3d8QOv4pfeak/vuQPaVr/
DYATVFSDoyMO2zWPPn61HRRW5TewEyqPAkW1ZGprOG/+A9er/2Yauo5czD+gQhnoOT/l4YH7amg8
4o9jr/x3pGlJtP4MhUIBl00RbCrHZxX09J+kI7ruBn3qmaNgWk0f+wyObk9gkxbBRYOTmilqPGIW
1qyYIF1U37IbWUbibBLWQUuacBpHwsiWRO2jaBuZWocUTZXapYmMvHMjEuXvWL+pMhOMRThXNJXP
WzEL8F31wOvkDUxi7h2MV03oqB3jUCyFtDomASuVrGzUymrlTRGl8UOIH7/0KLPuSKrndaDY2hCb
t4beJndylXDyHpo1vdPXaI4cOxCI0Wnwky7FmuKIgaWAe6tLtWM+rTRr2XM+tm6qBCnFCK1Af4Km
tPih9aDAUo1v6FxWgqETF9SpwTVFYhAydNHDqBoF9RmIbm8SjDZURuRGJpiFVYq7mnM4yy5CIoDN
kMAaoKCIkoIuaI6KbubHdJJo1SJCGnFklYuCzmp55KgxLS1EuAlAp3wBYUqqNxMyAq1BbaQdOYGi
e4ZHIhEql3WmTuQ0KU2ol2R6lhe1vlUKfpSM5QhGYMZLmdn2K+GRpAY8lVBTXwwp1B7hsY+vaW3V
l0CPB/aA2J1yR2uUiLWPjCkwySk5K5VFdJGlX2YaGFjEMfAid4AzS6crzUcrbJH42LELmPYKKfYt
4rV1JVyM4DmfrjT0HoKKlMTM7gDPOa+iqHGCq/GuJTfgMeObY9mPs+mNU9mNKB3LgR2WuTyhumJp
KZfuvCSxazGDkHEtdHJueKKSvy+C/GAGMaosqnkl1Rdtzh1COicJjKaeL5ep7+9FAjaRID1m7Rfd
p9d61SviL7XunCQUn+MeVwdD6QIduafNNBMQ8+JgJw2C6EBc2QRR+1ynZA0LLJ6QRhu1vsFRh5jL
1klBlK7zGQRr6Y3GnjQq9CWsEJMu+3kjU3MTRBti+0ca/gAfKCnzP6rtEwA1WEI6+d6iPetOz5by
g0ranTJxzZnjNK1uZVrQS0W6DwYD5ZpU8TCKxl2qxUyHqo57jnZRTfUGCWoEg6bYhmD2LafNSTeT
q2aa1aEAceMMYzvetzPEUIhSfdDvo3BozsbAyS40oDPVu846NjLSwdjc0lPoxcriLqr1ZElv4nyG
aeWkTC1J0o7ik04MmdHMEzsNL2/4QbJdlIMrWREkUVhTJhUssdzd0cPpCH3O3hfkG/TDbnnV1eEm
WLo7xYAIkOjOyuypK0jy+cRx+Jzpmm/i8xSN8NJagsNz0lUt5hRd7ZO/OJiR6E9jR/I8OYSrAkuS
tU60o9kmrrVCDcRiqymEsFRei8oJt+zKu154iLIPuQ/odKKeaH6W9WTBhPJB1o6j6CEOMn9gEmFN
21gKPyIdXTtk/kN2EapRO7xEVFvoIVnl6A7qxH09FSUGaOtdYGDDpXYY8nm1MbJ/I8bgChAELLV3
4qa+N+qMxqBxdb7kCjai6ibncBvonHhrfeRBVTzrXXccyGyYs26h4SY+kXB512HUGTh5qgLDhClm
E9lqlz4WmLONXxqxSWDAhENu4kYbXVmZa6cM02sMTIi6+2M2RKdFVIINcOYM80ma+1JMLcpEDfEt
cr471sOLIZRs7hLagxL9rCzpk6xrm5KUMO5ZYYO4vNMW8y5fZocIhy9D4luWixjHe5oh/TIT8Bhx
9Q5tdhaz+N3CqN9K4BKqNIa6odBQDo56mC2/RmtJh0b3l4DbtX1WBum1zie0vTy5K8Ya0Jjlqrly
UxnxRcyPGobcMDU31ZDdT6UBKaxRNaRRg7ROxagQI/GtLIw78KCe1F6R0xa0hdtRH45Nne6L7m0Y
yFNabd/cZcZyCnno09n6OCvNrTzurbHxh8Z46KrUrfADocvgE99MI/PFuBqnQ7gcae3FwJqzxU/i
y5LUxyURj5k2b1VsS+VIfrAGj4D1SReOGhkmKztnAA2U5jhGwCvSMgd6UGC1H0LDNTj1iUlngLoQ
F6ZHo2W1FMM0sp/UlemSD+KhkuWdsyQKzorgu520HaDZbTwawYG+1OYt13RYi4O5Nar6YgwooIsA
lS0dhgcVprEdoWCxSddC6tEouyWlAtup2SwdNrhM3WjEgVhXl+4Sd9qxDT6aTCSZxpG+KP1uyMGh
8KxPJo/QLAQCebOk/Xsda0dx1q9S2TCb4fw5Tr7GGUTW3hd5R+PpxZguJvbopb2KaLijeFBNTElK
60pVtLVo/E5tXVAZ0iwdu2f2pKVDAPyS0gTeZ3iVZ3F8i6v2SHfA84JxX1365zyWDj00C5sSanfG
RzZ3sV93zHHg4/hGvqtHtO5Qvx/VDBzMKOEuMo4C4804rS55vz5sS2WtUtdezAVPU61/1IYA2aZ7
XygLG1uhfG/UGRf240CxwEZTObARVmyppPfaGeZeZrHyNuUzmfHRban6mZdQp+j8akm7vGfgJCbc
ZCVpj4gDZOuZRr5VUJx5+L7FevMmk2WwxfaymPJJ7ibYGNhjJDb6nc7UFUkgtAQXq6C1DRF74H3h
eomfG8Hg55Uew7GWbqAv4+J6FMWupYDJsDRyw2iFYq0lHkqW1liIdeq0LUyNO5WZOgS07aw8t0Fo
Hppl2umjdpqM5hvO3ZEKYupwawbJauxoMxTBdS2lKSgzL1LzpKJtsT4+Yr7dhyVme3O2brrgaobG
05Sku5q0Mzxke5reTQkNXi2nQy1WXqL1jhDCGlDifWKF90mPyVKesCYtid+rHbUhUcSBuBi9JhGf
SAV8NGUF5YzQTNOe+w7JX+BOKrtdOptc0XAvQHt/hmCe8ZnHJyhHdNumV4bAeg0XqHPHWbrXdNwE
pG7mndKpHOpb7RgqwQ6uWxjnjr40W7Zb0TnhvcEo7lJr00uDeA0b1nlO/7HkLclnGaA1A4FxQ53I
QZLzzJ3ech3D1MAbnO+yJCSjqjl1+qokJt+leKlCPE/WfGvqTPHnV6XDsIEUry/DTcwRNlFLhwIL
Mrfs1xhxTPG5NgtniI5Zx1KgF1jHCUCCetcpweYBnw4S4BI2tDl4+iRhpUNWk03HwDqnxYWvYd2Q
VnVFmK5WT9QcFIGSrhk3nXW5fKTXnr7wl6V6ipJ2Jlkf55cYTdWIMPjrKsHt2Ump+cpWdDGJpjPj
MAO1HCgNPzJ9T2M2e3MC/NtYxu0m09s78EbnAzaU56bW7kZZDJ40fFhmlGzZleC8ACYlYyLTQSEt
sxdyIFBb8IwF7BZA3LC2l5nZHrtHMWuddXGdlNkfeSETivWPEIauc3kCNZnF5UFidLkooeqbDcgd
pbkhB08sK14lkAo5qALB0dXKiZr0xwF3oRpu5vIyiIe86kh5FK6VMX5KVD+r3k3K/fToaODuIMNj
wcZucUQK0MZ1Tym+Am3YkRhvK2YEXXloySs/DyBf22GCUlQTgaSxekYIagTZ61T1LrPYbHXhTu9a
iorH/kvVTJ47HRTGrPNKLSEPsHDKB6zEqIQTRsp5xqa43eAI8azUEnvg4grRzy5q8k7xWNc7Yn+O
Ja8eGJBZ0SxSpAsnyzY65W6lKwGUKdIa0jvi0yQ4Uc3rKxPtzSCCB1wKt05BEbQ1Gp+t3rizIN5r
qLsWUbjarqOOVRwyoWx0FdEEDk6L0b4zbCU/rnx2/TDeFPhgFbra5kD15xBF1PhSzfm1bvbKzJ6c
wROOisSMTrOkbeO516iG7h1xOcSC/JVTYNpCRZga9MmArVBhcYQQZW5y7qAAb5GsYq+k8K9uEm/d
78iErFp98ftI9scacWziB6XR/ze9j9m0zRLlRJfLxqgw2WXaZmi+QrHwtBgJiHa+aLx0yugDKHOS
THUSiPthWRzo3Pb1xoIYilVnuG2NbZ7f8lotmmQwckTao86iw1n1RkYpk3vJKeXilDBZ7E1jq4ap
vwzfCgbIAUsqYZrTEIpHk4flWc37DXxXtx+bq0TOM8kTjAcKyitDVreVhJtZj96knqSqOCqu1kgp
WPeBwHLDAGe2cCMtAe72hdSvoR2NSXudZmCoYWJsp7oKdrQkdS55rItl9Gx9ROatyXNm3Gbm4GaR
6Eip5hoCwR9Ry5o3hWxibZjXIoydPN1LSXMNAtHwBkJ5op3lIRmwrHHNsDgpVYMFmwI/QHCcxBs4
GJItzDmLtptrJLCiVDwHbH+K1h0x2itAdNo6OYULSeop92qQKRiYOGjGsgEsvh9fI5PnOVnM7cJW
MedYHIpvaZrwGFAy0SOht3oD2P4oxb3MnQ71w5sbyXJHmn/ApA/7TOYUyOnmKDfcg13MRELr262l
MUlqtOwun5Og9nSBGxi6iOqoWJSWvMl8aV03RGv+NFYoQglsfi+NS3eQjX7FS5bCl2CZjRdLwjFN
64+6DTaKjLOU49rGGlHQdDOaXZokDomCzqiqgjk7VcqDxqwneA71OqsuNsPaGjoOoGiUg7aIO5Vh
bdqaJ5D/T8VMbgI1dDYR0xb4DaxygiNb7VseDhujlklYSjXesiVzEMIBc+AvpbniWiuJbpPXnvAf
GZSeQjotGLHM5rELUI0NnF0y+1S1EPVdXN1U7aaPKt0bAgzx5U6f+29gF+vPrvcXs+IvSZhwcSM1
CYkltjzTY2RZQet0mdm+xHXN7CXug+4b8F8AwGQcE8aSltgE4Kw1k2Za4vemKweViC+OXnt2X4u1
jheZmLOflmb10pc5Z6mMKQjvv4Dhx2CrtM5i31nEmWtpOvWy2cc7aITWcxBQHbAN10aZjV7SdOZ0
dV1dwMNWACuWTAJJX7P6dNytTEUlqRK8SZqNK4VBnAvkCl6qLde59TwunCw2TacJg9OUJvXJlK7r
jNcrkWwh89lS9lpdBsJfR6Z8LVDQeDm4EUTeZtp//n398j8TJy//zSJXtC39pUL5VlBU3sTFL7Gr
H1/0h0Yp/0aAigiVihaIBrUqkX9olDK5K1UT+Y9B25iyqof/0CiV3ywLaics+dV9w///U6NUfjOh
fMqkpSz5d57337DPqn92+UhopAgjEqYbFSLSn92zHSwWWWc6yN3GHVIAct5Y5mqpLFrTLWfs23Kk
eAFS3EUYtI1Uxzs16SoaU9P7LJE9Inx3bLU4tk9RfWxK7VHJmRopOXgXwWwpFLEACDSD0uwoGxrt
TA0YCtZD6UcpnSeGEHxlGHYxtikJ7klmYJNofBtErOLBImloFU9GCFlpmEw2ir10RykJKMmQR7uA
72bI+TNay86y3xX1Kz0YIDs7HQFBDe7zQf7dfPX/Zfr7ufr6n//jo+yLrplvv0I6in62g5PM+6ub
4PGtiz+4ESAr/FKt9+PL/tdtwPaO+jyQ8RjJZf2X20DVgMXKmoZKLP/TRK5Kv63hQvC06PWSpKxe
t38o9etvcRPw503JWIOJf0epXyvafvG60fWpyoZmMieAXsvt+Kv7rKtoRsKZgh9TJHXb38TqTdC9
BcymiSa0xZYhlDHdsQYk1vbC8OrWii+ygg2ZgTBSmS3kla+ELBEWG57mvqgfibRr80M0PojLOaqv
PdCfZGOh+ScT8hO2zRu9/DCNczgdjeBWk+7+/vP4/2Se9H9h9hUm3V9dg6eyoEDkK2x+fRCvX/T7
FUiFnqLxmBVFvARU7K0X2h8PYgjJJAiQAAgmmKZq/HQJKr9pXBYWtkSR+Ky63gf/vARNDfIosGUe
nzLTn79zCfLn/3wNMoyh1GTtdJU0RdfX3/8p/ypogqz1pNSdTBno3GrLhrF4P3QqWalowsI7ddX0
yt6u46k7zBjAwmQgnzQVWRduM0lOdK8CBOgNeYX2TH+HfmxbYHBeEiMAuQvw0XtVXlJC4npjfKaK
OVpOm0M0OmpyN7ojRwuak2UidGqnNl+GOhFqUAXL8HM6Wl3TCEDb9EGUYdULx+GiFmrC83qmAhYb
YzI/ZGBZ7CCul4A5Ub3gVuxV0y+HBXVRHSvlIc8FphFF3OMCEJeFzdY8Na8clvSTqoQmslNrtA+K
Wlsxfj2q+hwaFQIczlXJ2QSMBX08GrZ+CgRhceDNFET204KCwVFVv/QaDJ0jqU25V2uBw54QlTF8
WjM2X7qp47APBQWSbpAYBs3vo4AkPWoa5CNLTPemWFX9OZs72WSHukYTmwxpk24wWWTOLId4o5Vw
D6oDyaLNMmj1Rqrk51RfmGBhIdRfhKzTntpWAcMx93N5MJZpgBncl/SAdVZS1R40OU8aZYiKdTJX
lEaL+aqejPJwFc2qpvdbrYcHML14zSLkBzi0WjAZNntWfE6ID7yJSp3T77TX1NOkTeklHFTlXSug
Nm/ynBEhXoPe0t2yz63mNIe5tJfjgSPzmPX0uuckXg3Tmm5KdcC7WixTvpNTWoTtYYx0WIxCA3Ku
hHNh9fjTKRlIj8AH4qdaqqxHXe5EzaPYAkJf36MsgngUeC9ZR14y1yxyfkL2yAUORLUfdBCNpgCe
zROCAkGwDbTKcsElNs05/S/uziNJciPd81eZC6AN2oFtyIzUWYpV3MCKVSS0w6HF/p1sLjY/JPvN
y0CiI6y4mzFjsxdF0gMuP/EXg6yep6aa0OqeAJ35cQHSjI5D6Z00PAC+5CbGEm3nGIgs9b0bAn4q
sWUMgzpU21ALv+tuAFFCw1brs+1q3fdY9yl31gNQH1ig6DluMA9pEGlzQlorivSSNE6J6puuT5mN
mizGlPCGaHiE0qIFlBZAUdOwQbknGfEXRDKJXqP0IqSQzCLOTrl0qbjGIgFBGiG3mtM1atPn2pdw
3zyBVh/Ye8wIth6YcbzkTewKtj351uy2WjOCo3GVoN/juo+e1NBcNkq7ebKTrgBrN/QdEhKDHsMA
mEDcTbrqHnytDm8dbqAb2glQANyikfkObcwK4zvbUqe6EHk517kQAPYlIt5bA4FOytit9TAGqJ00
vmW+JND3cTfHog8t6djOwbREtf6Sx7ouT8rShntwT5SyI6nTqzZL37A/Nblo0PMzqZT/A3bd/5+5
gqDRPz8WHlw4uA0WoculJ+t//1f2Xf78X6d6/r/6bby1+h/69zNm/MuYPck9j5zBcEDN/99nzP+X
ZfC8+cAECbJ8F8LDv/MJV5+fMTgbwBCM80jK8YFDmLN9sY4L0Ktx1S/kE3Og9IY0oOsOnmrz+MRk
wqd3e/6I2VVaGnGHI6xZDOCs0W2/qRv3tkwqet22OxzezBfF85GC1FtuztpwcP6YaYy2CeJm6s6b
N7NxS9tz/GjaJT4sdFV41JcbQPWVngf7OjHF31sXh/vwz2JlPOb23efNwQN0W2bLsRfjpTXqSSUm
dFSZ+FvfGw3CiFn7rGfDuJvl7FA0Ksbm5EdZePDNybi5/L0zC2I5vT4eSaRqjocn/ZzNvfneNG9j
w1M5zECqHqdSx0YPscnsCjlniVphEU3dJg5xuRZctvNilCpUhtkZLKLqQS2adXGgMqsAwsXj/vIH
rUyoyXBsGYwjUL2f//zNB1WqTjyadxP6Dh7aeb427XMHq1VvLLIbI45w2yN93Te9Nu2wby+ufOmr
A/tiQk2Yq6TheF1xROYJfzO+7RWTLJ1+AutRYrmWuJnxweUnWRSjOWwzirY6llVLpKIjgPGQ23g1
zmsMslJqZfRxoAPd0iSw089TD24DkXmit13eauHzZNrjzzhoxQ8dk6hre9FYW6YZYIRkCrPnOouA
MfGnCFgfELokVz6V+7zalm0T7jG70Z7zgTLioGsPgcTFJooSeOI8DCc2t7yhCp09cW7iGypToLCD
QDtdXtd5iyznFdKvoD9kYdazDGYH5D2loqS904yIBkMp1DFs62bbBfBxa8FLF4sAt1VzuL088MqN
YFJJwWWFi5ACCvH62wWlnS6RVQV3ESjRHgRQ7xNFvnEnu+Gn3tV/p1n/8T54twR8m072afgkkLZr
LZagzsHQaikg4SlG5UKalQ+zD9C6b3bF9vKHvTv681A2HtdkyTgMLg+lEbh1adTT7MVaHCXy84h1
lvmV7yHROV82BoFZhmQiOTAp8UyZe3McpkDZbhUF2Dk0FBRxdwJfY1c/fQdBVLgOE3K6or1yBbxb
sXlMBIgAxIC6E9b852/G1AzQq12VoAldBP0zMtrlA3JgMKhTKFCeNOpPlyfSWPD+yP8YcKaYoWpk
knItznyOwZFdugwY5/gbZUqm2yoPY4A5HiZyY/qtBlp217pl8xHTpuoml7W1x8I5vXKZr/8QNg91
t9fC4Ly73ny5AzpsHAiuoZ+gytuidv8AQtXa9xmMmNxQ+a3W0qkOa3B3kzOUJ4TGaaB1PKqXp+T9
shuAIXm6qaM4Bmf2/Ie4SqmozGmeqBLfCjfWgyNAvr2HBRgKXwCP0sYMr129764IVKhcCkGwGS1T
UMlZDCphmaW4Fu5MFHjx+gmwSoaqpUtz3OL0E+2t3pbHUJt/A0xzPR+4lB3bP1gRJGk3SORN10M5
iIT1aJVldee7obUjyW+ubJiV2fEtzwUvSpHA88TiSmlLWwLBsPVd22YfXABmLzTL8w/A9r8VTQyo
ssy86MqY795FmJA20dTr5JjmHMq93Rq2G4dgIg2dWL8s71Blg3HmoGdYcKt+0qPhR6GxUXyvDA6h
XeRX7hpjZW2odXDTsCcsSmKLZ5m2QUSry2NydfqDXe+VmPgoGzS/bSMnabUADDXMmzzwbIEJzr2h
d38cdUA5LpXmvTPU5qFV2IhXeKzcpIVq99gT02pV/TUe7+pUCZcau+u4Lh5X51M1johm4meh7xKE
xTZ5r1WPU9HAu+86tUO791SGuIGjP0iomN5dPjir84RzJrGniZGsszjBIgbH2tcsU9PU7SMWhaDn
hrG6VTWYntCgVwquVn4aHNB5l0d+//KwQd6MvDg9tRpbsylBZ9BsTfeeRXjWyg5kixy/Xx5pbfvz
yLm8B4SdJDbn81sWZJfl1KIagAsRrWlFODEIbx8aRnR0TDO+Deb24+VB1xb17aCLz/N712+kYFDU
XfOjYStxIwP5Y9LtZ1cJ0EbpWKLw2Ym7KVK/GkJw9hzL00mvoIZTrDj/4LYVdZIGnPdC0bYuuVru
aeLIUyrxPpJwYq5sorWldGwuQ6IWBp5dWN+e9bHukUSl+gl+TwpqSkF6DFIXSQ6I+ZdndeXF4dPm
7NCgeM7xXuQvmmYjI8zzjzEA+PE4DSFWyw7hstrOjz4eKHi/FOI4eJ2EmOFA5cTgci/1yLwyx3MT
bRFp8EsEqaruCRxgvcUC49iMU04EYqby6lfVZ/gwMdgaKdNsL/BFe9JasIoN6pT7SeowMEesyeKx
jp6stNAPSN1iIUKmfLoyRfMUnEWurD7dhlnc1Caye1UNePMoozNqx4kPEbRzwrnyap4qEKfmCCCp
CrBkice8P0WIv+6EE1DIr8oKDi9XoDSsfn/5x6wdPRd4Ll1Dgmlv5kq83Rlm1rqRMaFo2gt0Uwi2
w71yVYz+qiZeIsyjnoIZpnJ50LWjx13sYrilg3i055V7MwFu20VCdIaxyxPqmvh9gbnKxwet8fEU
AqW6lw4EhrZqUbgpm/R4efS5Hfpu/sFfwJlAEpL3b3H6vHgiJfE4DZQG3JNJdnhv6JoLdJJ2vBZk
uA1k6NDjW2VtQtFXt40VDI/8Y6jbIiCyU6iFHzoFg9StQVpLsrYrd9PaeUUUkx8HoNzll55PUJ7i
KhKFLfxSCeepFQnkpQZDhtpp/F8TeyBUNXyP8p4/D8Ydsbh7TfpidZZanFegLX92fjYr/mdYqHZF
fxgr6NGXZ//9e4ayBN1gWiDYSNJnPv+0ntsf3KjAHxbKI2rBlEH1Sg6nAEtjYAfGAzLWGN4Z4ZfL
476/DRh3jgyYUaiiy+QG7IVbTgWJqjOa8YfQ1wt0Syzvyt56v7MZhT67jXQTlCFncedA21eOHUD3
brn3nz0FRt232nQbzb5QQTqitoa7yY1ygp/e4HlXrvn3G3sefe6x27ym1nIt2y7J+0Jnbn0twsIA
xaVdlHrh50wSHIRl8m8Rs/+Ym76/PEw0WQXlEQo5Ln9brKWROb6KECDKC4LpEq+ADXYnaF3NGlJo
V4f7qYZe+OsLSeVxTiYoyL1rYlmBWeXJPKgu7f4hJGqDAYzZwuVR3p9Argb8wpEX8wxezcU2bR16
RbVsTfT5bbk3nEKgDzO2pwQ7ht0/GUrMXeY5Hli+mJTFYwzJ+KBIJePOyFV3HCYdXdTi14uZPMyU
oBzD4qCbYDvOF6wOuzays9HcdbTGDn2W/hF1AcBWLEn2zYjwwD/4Mp+aBWVa6s3m4jRMLhSSDvTH
rkzgttQlKajpozBl4sx8ZaiVuGOWdWG54G0RQy73ojmVaWU5cLEH2aaHPkAcI/I0QkoDgtfYw1uZ
QAE8pxJwc+iHIOAVeMom0vT8yut29acsr1RNlT5uKiYkHRSAO0+hOsDzfbDQSNt6eBCip0onn+cx
/uoRKMz8hmJrVJVzZVLWzqcwKCKaVFyoHy02MZzZSHgSfQYxmMmNB+5tMJ+mCB1/x0AMpQvltWOz
dgPxsNOsJl/hel98uhYajYK5zSeBStqniQtCzEL2Q1fRxyDV4iuPydoH+iZfhkyR77L45/vZGyHj
xQDedu0YQ5LX0UzK8ZHe5q18cdLZZgXRiyvLu/aAEUNTDLV14ull+S92jVRSv5ofkjHca4Wmbk0z
6o70h6sXmhMdtMoI6F3peVdGXp1cxJJmnBehGqqGZ2FTGWFy76jE3CXK9LdFW437vJ89tCIU5FjM
a2dq7Q70vbkGYGBvbi2rv30zJHavMbsWreG9lbfOIXZkdDAEe/vyTTErgy9iMuAKs7E0eDWqNTMa
7W1IaAW62Tsy5szU2gClHKKbjsAs9hz+Li+jina8OmSjPPmZ4T9gCjDT4LzPdLQReHMgrZHjAHgJ
e8wReAI3keFq28kBMzMNGBOZWXDUswLcuhV/1oPQutGdyPhsalN0FyscUJwG4oDUvR45PtrgdebT
K6hnXZ9x7E9xEolTbk7VnTN7HIyi8ZD7N9rD5VlYmXA0qkwQGjB6Bei780mAD2Wm08DWinqsXF1l
1i9UOQq0/DBfvjyUsTrh/zPWsiCXxrkOe84kCaktBIP9sUUSCYWvOHfL05AM1c6fcNSidWsfggDS
R1eH2SFJ0uxEFbHcJCVogKxRyDdVnbwrx6jld3bulSlZ2fNMyQzNYlIcAQLmbF8EGRICSpErId9l
3HrZ9InefvqloXnG/T6hHHR5XlbH8zCdM0jNbDTJzsdDTUZL+zmA89sueMn1vrmp8WE4QLlCRbDs
0yvrsLrkVCYdyh58pT7/+ZtUSAul5zcuyn51ZYQPCX5cW42i8r6rx+HKGXu9fM/zTvpQuHfNJVHS
L2cRrml20mvJXGbBurH5MuFdB1xhsrQPg4MvLNLbUfycDgIkcKN/6NOh2zkp4ogWVj+4Apbqq8KJ
ISrNP5O2Nh6qAQkD5OtsF0kileVskyaqrVulBn+rIWpJZWxmgGB5hz4KIhtbUswBLijmtA1cBIVA
zeDi1odgCKJqW0DK4oveDOYEnDhwbrE7GpB81nIPMamp7pHBiCtIjTKf6DNZ7cdSUC3ZUDEF4kZM
bh/klEVPWWbCbc1C0/3uZLMu0ehYRrfrnQI7HENge3yIhIlTJK9Ui/Qw8BUk66Fof/ODLP3L6AqE
g4Y2VEcIzz7GdJYHf63pPziJ2UJydMevuZnPhFzdrA7KaQtUarTG/C0n68kOfu9ULRemqpEOR3zz
9z4py4/66BjQK0z+tdrI7EcFnuObP8bGByAik44hKGJ/AdaSe2kMo9w2rtUM2zyM6p+h0+I0Sr0+
QInYtjmmNcnHUYUWSmOX9/7alUBupJMLepZ435qZsbttWVNqpCNzk0r3a5m18d5qS2PnuWDtO7rT
V8Zc2//gIjluCCXo78DBIa8C7l2MCTWvP0l27saqo3FfD2l9Zf+vDmVR6XCJRQmrFtEQ2J7AM7uG
olvLVSKVXh8j2RZfcTU2rtxaKyUGRB64swyKbuRkYvGcmZGOvbDqUCvyMcCz/Ma503HLvlGhfw+g
pn1qcC0GmuWVB38MjX1ljf7WpvB3OxIgbkMcrvdlZk0nMPiY8Zmtf/z1tUYbGcCsPldBltKLk1cP
pj4O+i5A/nA3phWqWiRb26IBkpMEaX/fJeJKOLpSkUOU07N1LnLiCloy55dd39rmILraQHYVmgo8
ZUvbZ/ZY7SLZqR95lrjo7qO99xndXyzh7XwIP3eJN3wZIX197FEfwiUjbYtnfPnQrbo8I+a8/ovr
ERg8JS4H5xKPzvL5r8vNpimVEeg7fOrh6UA6a+C2GNWAhro1eHctXImvKdm8vc1NC1yENmTJI7yj
EvF0z4y/ykhB5XRlfh/GroowjLD1x2nAyIFMrIae7vgvmLXHyNQTqPxRarX4PKjY/tlauB1d+ZyV
hwwNJYpb3PPcftbisnc8riCZQ9jJNSEOIh5/rxXicYOno/dQO+av76dZhtu00fcij3IWNTXmGaWB
HO1KWev2PhPDTKFFz8rFY/Y5TRE8MCXH+vKSrZxoqqc0dE3uLJ60+c/fPJ7V5HW4bzVkG2UcUq/F
WncCbHJCwrC8MtRrIXS5O8gqARvwfnKLzLvnzVgCvGY3xXwgkJhsF46h2gceT4foYchaCIsixlTj
mNJPZJq5dzf0ujxo5Zj8jrv6cGVxV8pMrxkdSZ1NtruMUpK696vAyQgUJbZdKDCArcyj6Vbhgo2E
Qy9nrUXszKI+3iknaa4M/x4X4rK3QPQxEyAhINydT0YvEuC8EQVcq3LFz9xo44+TPTl3ddCnRz93
rJe0QW8jSvPqs+el7UfknWlZNYqpitx+oxoJ/yNGSaGo9fHK5bu28zm+r3Ab4AzLrTgNfhYkBbUv
LS+No9KTB7sajqbmRbdZmIxXHrC1bB9EnMFRIyVDXHZxbfh5ZeneSE1lqAN4p65uIvg1IeikI6uR
Rsh8KupIG/ijr9JiEoGZHdXI8MrrNp/nxf4EqDMDxqi3gD5YLInpqDy0aSHswvmExz3o3rjvzJvL
J25l41lkKLxqjhACGMz5wrsi64w666EkZK7xUozmuFMhbOKsa5Ad8Ey5S/WuOkk7xgynRNHs14c3
aBj4hCLQk5ZNYzpFUdaNtbWbOqpywTSg2KsXYpcEeXqwO8TAfNHhxZ2Vn1QktOfLo69t+7myRGpm
0b0DUnb+9VGWYmrfUqmLgwkSepm5d63e+Vg5GjkCDd54M3cFKEcO3t7LhuzgiCQDzk5qmfRutC8U
DnFW7HzwVK+uTM28zZbrP5NUAIfitAUw8vy3xX4H3Ty0zN0oVIcbtmk8V4QnJ6umrZRaKOKME649
l2dkbVC6KAAg2f6UgBeX4tCaQKFcGCroT7ZVlT5arZwOsbDim6ydxN3YXGvqzf/F5WcS5nLnkZ8Z
lLnPPzOx/agbFCNCI0WRwZfYJ+tDsevzqryPRGTN7UVYjFaUH6dR6/D89YdPKeIcmQ/NW3NUdWXi
V64byzFAbfAX0cMSHJCB2W6LUpmIoMbVR/Sm2qPWqc+1glRq5ll15b5ZefNIh/25gQgszJjJJ2/f
oTSk4GVlEj0sw8n3icIp22iJJV2/9a6s7pIvQm8IOqGNkRunjdt+iZ9xOG/ICWco4LpZcxc7ip4J
dp4ovxoJOgRwzBFZcbZJpVGtzqfmpCJXXrnN17YYERm4TSYY6MXijY9Dp66lzm+YfFly7gv4GZP4
LHWor5WRaFuENP/49V1NP5Tr3IUvA8z6fIoTIy6GAWYKoKmoeZQGhoJuUIEsCdGYANQyIu/Q+9fS
k9XbhZtlBorC5QSsej5sUcEjTo2AjYSk2anMUrVPh9a9K4NxOmKZjPhwV3h7VgzqAy7Hs5UcqqFh
I6udO6KeqSe2u+8tgT8VrPV/sM157bn4ePkBodvnv65Btd+u88ja2aMBGsTPcLNTSMSMVPj3doJG
5eVFWEsWZtAaTBGorhQsFhcaW6G2pxSiNqvgneDxT1s3MdJD4BUoQlvqz9hNByS48/BJpUV9CnIu
BNV58kEOWIv7QbghOuxPl3/W2vGjxQCFisbQ3Pk6nwZHIWRLUgwcE9DiFJjAx+ps3DUYtF6Z8LWN
T3wHyFSAiwEPfj5S6NdxHIPV25VaKO6FnaXUeCdxbGzUQcvG0e9CCxmGy5+3NihIHno1MzYLOtr5
oAkQZcxVGxtyK4Iw4xAeIdCkMNUNExhF8QmI0qfLI65NKLg3wVUuwIIvi1KDgeE3frQ2cYTItn1p
0++uy3CT1rh9Xh5qBXNGxEJbDzlHWiJ0vc+/Lrai0DGqWRci1a3f3bCLb6Df3bVJ2G591XKx5XjG
R6ScR6yakYCleHwv5agfPEQ88AiElgYgXp0UgS3EJohOsqM2PSIxdPmnrsVZBJQg8CHNGzzn5780
CeswTevG2nnaiA9wGX6XrVHdothcboMuRVjUmbqNUUTGHnCceWX0eR6WjyxgWR959fmtXdahZWHL
FskUm1hy7A5Zw53b1nr3ATVhHIQoJzzoefLJ9YbxH5wun9yKLUhjhabh+Wcjf9vGTpAxcORQFNG9
8E4MWr8jcWj+yVCezdNmWdADxOI+swsEHLHPBmuIHfLW0zskwSNz3Htl3uwvL+Zr7/HdfPoUd/ki
eA/Lmz3yMtgOA3XFwkrqR0PhS1jGsCZxdPkj8mT5MER+clsO5Q86aiYRDNrrzuQPx2zCbLRu93qB
x7pf1+nWlBYcAu5dI6v0jUs6Dz4o6+9Cnotj6KJJW0QBBp5aaV/5irWrAcUA8k3YALr9Wj55kwCP
lZZN0EHtue8+oB2eA5+V2KCXAjcI9Dc7wgJkiC9P3VoIAkh1BklRIZwRc+c7wtIwZZY1dltF2cZ3
KTcXSnBgRgZRxLuKhurOyuwvbe6GiPQ22V1XFMaV07ByQ3E5OYJHmR8AWfz8J0R0u4JUsFOU1uN3
Cn75SXniWzzk8f0/+Vr8xYi1SHJo850PRWXXHxKEQnZG2IG9bWjSo5D/Vyp77+CmRXMU7Sz2k49k
3q6G5his4ivnYq3QQWpPMYXoz+bqWYQhjg36Ww9YZ8gc6QkgDoKIQYEYqtP3N+w+XO5FGR9cO9Xu
i4byPWIMPmg/P7jN49C6Ev6t/5x5zyGPCWxo+eAW+RhpcUrOHBW92loN7vCxgS1Hb8IXlsQBqMh2
08EiYtv31FxPmWVVW4UkxXbkbb2yQivBPhgDnQeZN4TfM++VN4cgNlAPauBx71CWaHHn4IKaxkJ7
QCKl2ieFcQWctbb1AKHMrSioARAYzocrosxxwjDnOaZzigaPluKm5JNSUgO4MtGrQ9Fmm7ttJod8
8WV1KJCAg0+6q/Rg9niIuHqdDu41IhhXttj8qxfX4StF8L+Hmif5zSTKPhvpD3GgkgJJrlneeG/W
/TXDn6X/05y92K8VmVfQCxIo58MILxAY6RCqjXJsvrsUgvCh0NNNDSTwVHfYTGqGIU86lFZUjBEk
8TVKzXEL2rJusplZnibXrrM5aH336ewbQVOdSvgSPBANVV0O8wPn0i0C+AtyMLIUJQOzKg+mm1c/
4mC0UWCV00MPDecUVXV0THoI+ZevmrWNTD0fMgbXDMdrecpH+F5VMR8rVHbpyaE0RUYN/VeCEimi
1LkWzs8X9bsvJ22HSkxtDjGE89VQlhM45QC5SOnPtpX1yL8Mv4da7xzbEZWWopmZ96WTevs4TMqH
vor8QzzU6Zeo6qMrx2r142HmABh5bUcsbnQVFw4avjUbcGpj7JLcCXGzErPRWhQHJxJtdmXdV95O
2kA0PmYCwZxJLz4+aZwMFSaS2CrCnrTHvKtWKINqRfGN6mCyayJECy6v8NqBfgVgI5DIkV4SBzR0
AlWNTuxOt8LwNs8k7qylg55nXF57pV/fpeXiQnPihua0UgpdXB7CnsJeMypAhlSB9/qsSR2pethz
fyGgI8N65xbUqP20wZxoJF7NWgT7gcBrh0rT0S2p+3CPRoBA908prGDK/N6zIUB6tIcOaSm1HU15
7ERsU970EcaAiKlY29HOimPp5BGae5Z3iDRRPmVQKQ9RLBGodsS1IttKYGzT3oB9PXdJ3+Vkk+3J
pLUnFNuQjt2ZlJp3ZhS5x5ICE+4JDWXmNBpPVTs1u8urubZlicWhono0Ibifz3cQtCUE1ewI21EP
pcFWFfVz6GJT3ZpJQHai6//giCBrL3TMV+dm8GK8tHNFbNol90ONO5UZD2imFSH4ToVWRhFb7s3l
71ub2bfjLY6kpbBRiIBTQz9CkLtBCX5fadE9YJzmVOM+iJ0EJpMFPn2Plwf2V+6luZbG/wQ0pGXG
GzkJbTIdAAb44PQvz5HebTIS0XrT2H+mXZs+5OwmbMBFiEWifw3TtdYphgBN2R63WjDRS1yyViFg
nJI57KYEfUQ9KOJvAWH4bZH5GLVLr982tdnc5IMdHHq7MW9K2BTf4xHYGYrL936LFF3cY9nW91X2
2GEQcmVlVn/hzLIlV6LozzSdb73ESNjzY4kwsQ2K0O3kT2soSZSEUx/LGQCvhNdvMEbKwaQN5sFr
6D1ArtbvaxNBuH4UyUOPePijHrpIxxBof7y8hGstGFsQj9GSQF5JX+IcjVorDcGoO4kmi5wlP+19
kZs/YzzbDn2lph3gD++3LEzdg6VRBkYkKnvSg6i68qqubSYInz6df53LcHkPOmljNIMDM8xGUG/T
ABXc5lpqn7wpCG/d1nWPbWd/m4ggD/E40D28PBFrV/7b4ReBFcKa1Rj6gOiGobY/B1QpILZQPtsQ
W36+PNQr2HB55cMPer0bdB1A4vmuiLsEr4qoAJiVolndm2O+b3sdwrXtFCfURMHYe2Z9j/SKJM5J
xiO6odFJYbqDs07gfCCb+ZmbyUefdPIWrKazcwx8cokLgetKzXmkBTR+1zIXyHyCnFVuW/gZ9HhI
IYxifNNlhvCurDOCSEEw4aTFcfA7UDtmKO8DuqM42mDkXcrcundoRd86rVke2sxsMWXDq+/ydLy2
15bT4VGlhugP7uMd8JW5sJGJBSvJY9W+RBFkX4h7AggwKqyIAlj3nWrFrZmP5UPSTQq5XtXfTTHq
MTEa2k8FcunYBgNktEohdq1qpy9l75pPYavkEetQyTFPxj+nFEit04lrjZW1rQMJxJhjIl7yJRyQ
WlRvmLln7JqAnz7maL6Ct06PtDyqK0/LfF+8myp6x3CkgTlCkj7fOY4dIwvU0UXDnzU90ONB9z1p
80dFJX8jhlbuRvi6D5cXaPX7uCEMKoAoyiyJGUgV5Ibd0qVxRNYerM7Jv/S9+G4AF7uSIq6NBOxi
XlN7JYc3ckECpTFSVfXNCcz6beB35nMqrGsxwepI9LnphAI2A7h1PpGQXUp4ulzMfZOpk5nLYg+T
K9iboteu7O/VoVyc1AHIUI9ZVmknnPMsgHSsmV0Av0MG64BJcbyLI6+8kimsbA84OvRYYUNADXMX
z00+OlQ5A9ogVR02GJlb4dFB3H4LRBXudUpDddSutrpWvs+ht0SZh8MPbWcxlb5dh55Uvrlze8/f
q9DOQGPhTWhn/rXS7lo1kOYOHTwwKyjleIubs0ZkxA9GOimdX8nj6AKqjMGO7PVIdx+02Kr2A3zw
g4au/e8oKJebCFuSne9F6Q6qCvbaWUERGHeVo4FUyI5X2zlMpeYhqx3qHwozMYFGW8WfymyoTmSB
xIKvCI9xrX6/fKbWIgPwMLTmaH8iJbp87gxlxn8jLWAdFTcxnIuNQk7qvsqq8LYLUOIyW+xxRZ0l
6LSP49Ed9PTeznK0qFWS7/Q+aXZV3lsPdYcut+a7xZfLP3Gl1OBSByDHBdRF5jk/2G9KDVSyjJlo
C6x8BEJti6G6TSI9+PUj/2aUdwfR61AQ1wtOR1tE2m0UZcnWRl8AF0vtGrlkJcJg39BwnpUs2LGL
NDrrqbY15PNAHhz43yLtjnXZKjBAwt/Hrhm8EM8mH3yJchd43PzK4Vw5J1RT6DsDfphxBou9q7cj
+3pEBGGoKgxzizi5nezmB6YR9fHyyq2ORFiOZhT9NjSlzlfOaDCuCmcUT1SExcfCEv2xanEFLS2r
/zts+iXJ1f/XNIPnnfyfTc2O7ffmz/x79v2t4tf8r/wt8KV53r9oqoLBnOsfM3GGc/O3UKXmm/9C
7gfONOq/c8N9/qN/S3wZ4l8UMOCJ0u0DdzYrov63UiVmaFTnOWCzwBGrZju/olQJBZ7V/Z8YATgF
PC40KWZMMIhCevDnq5/Cf+isSaZHuxygAyujpCTZpJgYNM967OX7BvTDFhrZX15iyE+6qDQAONrL
EIibJAFRalJ/ONgD7lyAr8YTBju4EaaiFxvsrfdBGh17WVrhZgypVWCx/AfJPIGHrdSmHfvfiyRO
6axHOBc57b0X2zHSesLZUrJ/Sb3uK+T2hBZz/91Qvb4J0y78S0Bp35cjDu9mX/7lGBNmqgnq+o01
u6er9Ag26KMUGm6BdHtR3W9HnFy8mhw+Akezqa0mmGjrROpG1m14aHr9U2gkIObA06A973m/YUYF
LzALbRkfsyqBHiOM9MfYqOZ+NEbrwB+7D2Y3jC8qUeEEkjrJboIYqxd8Gm0cewMe7zaOH4UyHgfm
8gF3enmwY3XblSI+Wh7BBBJ+WxfdqRD3Z1XftY4Wi42MSryUrMr5vcSXbIduqP6QGNWjSgzoNDgl
EsphUyu18C/f0VBiU77/WISosrejssOdn5jfvDTDc6aoEywpcbuOband9GmJ9EvYfw3z+MFGwfBg
57bzeczHzxTgSXZ7PXyQiFCdaoldW1HJLNyVI7XjeHCi37O+wc/DmMxy06ddfesM2Te9d8efjijr
+9iGol0bIPYLsLZ/mEX5XZ9GORty2lGzEVaJlqgJvveY4oiBTr4Avbnp8x4E2VDFp97R/CcfZwHq
kkV5K4pA27i5LD81phZvlVujZenLba3M7OtkB/nJSw34fklR3XkoLvwMK6/doC2f/oyrFm+fpuxa
8wWIjKU9NJgtwDAaECzpG4zs7oO+0ZK940SYkmIAiVbBEOACO1QZDqWOHmzbISzRoym0QP0WeFma
3LSjKT9EYQaNw0STcqP3YtoWjmjup9Cx7lvZfoAFOpAudFTIpEDUHygFdGvvN7fPHn3krkcN2/Zc
Zb+hzlrs8lF9ge1SA+scP9JBtDGkttI7ga+c2hhliipcW4/w6/RIjONviuJR+bUjHnlwSsu7aaqu
2SMTWv9GzxYMohGLH96QJGikoLr20a3TuUXEAsJ+HH/TAwyahj5vPlLextUtd5CdKXL/mGhC1ttq
cLw7s3I4HomHMoFTmuSMVfY01HH+1Ro5sllb6PeYNSXWPqaIXDyZY498PhlffKBjpv1W5O7w3EpT
U5vRLBvOfoIEKWuoJUcM4wp42PVLVQ1/0e+ij9rTOhSNLzbuLFk2EbshumW1tzGISmQa8idIGF9T
fdhpnUAhvH8qQfLvBsdOT26FnXNZ5X+2Qz+AxbLkoez0Qw5eDQ/DDEaI1NKNBD+6RdIWb2AcqWUA
J1ZU5l7m4QEMgvYhiMNHM6l/In7a/IlpnDq0MWRCLNJsSqXdnW1EkfY5rXFPiO8rdIuy+lHZGHnh
8tLXUwJtAsR/7B9cJzD9guRTtV/getxNgWv9sKo0/dlgqfMVMwT3Oagj+7akFtxUzfM0aQ5NXGht
sJEGVEcxKipLG6Y65kzA28HpvCSx86NpsKkB7ONuMSzA1rHzAfAbs9dI1H2po8B6lNoHt6xHdxu4
lF9t7seHtkQpNZNJcu97afQt8ZvgyUIL7yGI8/ChBVBT7k1LBjSVNfcxb2s0wWoNf51iuh/6GF8G
cee1VYG3kfzDHK0TkQmA5xrnMvLkuTgZn4Kg+jiEIKJrX39xpgEHQyl2vWqmreWU6bZOcI3VUozH
ivJbOWBzDll4E1KzvZNj6T1XCGLtMXronvyEuoyGWukXMjl80vCqq6nLldFGGQkiSRAkHHzuDbgB
+iCGTSAE8jFGUcT7IO+p8E8/Msd+GVSN/5du9d1J5WSDMo6svzrh7DUkNzCP6MaX+c7EUMh9mGzR
3TiTccd6WVsETYpTLGMQ0mXZYnocFZ/ctATD7xpPXqbJGznow08Tz7hDX9fusx+Oxu3QxB9r2x+3
ohr/D3tnttw2kub7VzkvgArsS8SJuQAJUpSofbVuEJItAYkdCSCxPP38oKmetmW33TO353R0dEWF
2wSJJZHff63vLJe+3HoY1/hfh84g6Y1RY8rkpFQaplVFnKwh8N6EVa/fFlKrb1QHxCum9knX/OKs
bzMv8pLkG+vUbmrJPG4xTbzWk8xCbwhKirvTdrntjeDBSWpvV2ELZXdAubwqHpO1FaO2nQSSmkaw
SZ/lVWIi0qS5l8pGk+psGdMfl8zP/cIQ6SeJH1pxoe9cqklLr6jowsP1gvAuIoKEjhmj3Egzv7cL
lezBP0Uo23aiPTj3dx3vyjuvT+5jG9S2y9ZOgdy7VePytKgxv1Vd1lKYPSra9hzafBVpvPU0pDtI
7mrLHgSphZ1sLJntDSoYSEsfLrrALCH6Tf+MROWABnuELj0F7WfUXBgoW8mxjW3eY3oM8FmPsxVW
AVm7YobW8XSdomKlh6LVrn19gHDpcXRZWUyjmnGRe2w/6qFTu9zO4tD3lDwzSTGmTGithV9Yqfo8
vsMVtgN1xZtUbiyhtLa9SVHfCF5Anelk9qmlUlulqOlJSQjNmSq3KPWonnnQQDn3muXjhIeL8PuX
rmuqyzmoLyvD3JlsMfKCfnQm4dB2KQbqFY2vk9CqqJdptls7SvpK2Y9GT6/02KUnaAzOTa+9rqts
3BiK+uLalhvUM7wB3fM6Z7URhB+SpJdhpYesPySyoutG0KvlG9Uuo7I+EY+8Vl+USqLMxE8TBFTH
zdwW/jRuJHA7ey03mvX+oiMgkJUxPXOD+VBRmj3Vbtgp+XXArXqeqGC61cb0iq3ojVBGipfPcE80
4nq2ZpfbbKJ427nbYlI0XHmEyNA+nn8lc8O4XV2+yFnZp6UZAmH4pHtnbFLKxNuZJJghoEqr5FyO
wRvC1+p8MDoWmcn+OnVLuaupabvW5KB4icQ9CpA8O5KgqPdDONhqNBnQ51lkEQCjYUfNQKdwH1LI
KpZzKRNz2Pb+VOcXdofC8jwfujKmf9WZMu+gYY0cqeOJZ+1gz2mmHvNgFMHXee5mM/5fjDp3dcl/
/+8P+fsfebxf62aWIkn7//j3spP3b/XFS/nWff6oHz65+4+PPyb8dvvSv/zwL1FFkvx8PbytfRDd
UPT/SAVe/5//7h/+n7ePT/lDuwQjye/mpZO6+jbIl+77cenjr/xjXrL+IjJjVXD5/OOHecknEhl6
bVXpMZWTd8Wo8s95Cc4E/TTiDYYYb+Ut/k72N8y/gg+lPrgBArR1yvrHj7/6rzmI8/Yvc1g+ATEo
NUl4JKgHTy/fD7X0J/gKncFQ0L3r7qZ5nCNrbkLbqZyzXs+uLa0jQ92dtkPskvvg053bPsZj654u
SWkeFA3HlMQm24Vt0640/m4d/5dfbZ0Jv5/kMAetWcJEQQDlrdkFn+A84XUodSjY3C+jEX8BjcLH
CuOV4H60rHzfjF0yRVBJ5cGrF704NlNQUUjpiPSgx9p8u4i5ifCad3daqmiLo2QZ/4xmsHmjcurK
7HvjOLI2iKuM4mE6syQtTpsF+udVuNRJAlLE8RvxqgECHVRrROuyDh9JW5SH726Zv6/K90nRnyz1
XAXSrdGcBGs2BLD256GV1myrTJOJfQxpUnfkkPQj1nn2GjH01IkrcEnRiLUcCKzX9lIbxJfSabAo
dHPKoEAymyACy8wuBf7zvR8H/jfUgMhhsZr94Zv+CK58fFMsephTuTD846cEMuY8pQdiVZYs01VW
euU9QpFIptwW5CeNl0rO/v2EXAWNubIvl6DxD9ni1Xi6e8Sy8WBOhx6u8syFJt394dutd+t3w/+q
Owb193GxgDWg0fo0/Lv15BbMDc6uabr+tu7baevCvWxGA9F5KXL1oM/5pV208WkHvHp0COj/A6JH
3O3PX8IKwNUBatfIWP/TI1V1NUJViZ7N6yhAQ1OeJNZpUvo0atr5U5LZzXa2inkDtol/1enI5Ndr
7IDJ/TIAjeWyMs7ydiH/xBv1o+YMe70dx42lljokh6e+YfKmPrHW5hO3LvKdWznmFd4gKmFtOrua
7HkmEoDeLT17qEkARzBS5Q8dC/im9NQeD5a9kdp4l5LTfd6Cl4T2bC7E2mDGu0utMWWrkJiKErXa
e8mcxEi3RW4Wu5gOkHrjkjVBg9+Q3pfYGfe61I+C7Ak/HJW97AIKrKvQmhN1qGWQa2Ey9/om6xz/
cYjZg1AL11t8DagcnF9NsAuUHgVGdud5+bRl605Ra67ZX0e3LJ59g7pE0ZI32xm9y5Yw0anBXCYE
bV2LzZlOEDCQhsiLN02jkKElh2wjCs7v2FPy7jUZOSAqaMUD7bwzk4Y7nlAp0T4HrrQvtLKYz5LG
n/c9zdERTXTikDpTfaLZbfcS+x0VgaI6+v7S71qa/k6H3KzDDGQEQKmQh7KrL6YqL9mbts6x6lW2
r93CZXAGn26U1kSzq9J9OhsVGnwzfQt6hPim36qDoTW3ltMXxCkACJmW3FFfMu7BSJcnr6ibqKzd
AD0K0hCceOTQLF0QPPdj/MX3x6tl1lW7UYNj3dVQqBvfV3dinJpim9LsekdUg/9OK1WWnk3g4heW
VU6boDMM+hKqJFLaQiPKnHPu505MBCCkXbHRpFneujP+r7ky3L0ja7Fny307l029y702Do2OUnbY
FwLsk2C4I7Q72DI1kSow+2qisZCeiEBwESfyWXetMRkHxnTxZnSzs4GqLaJ69L/MC8XLRT1+KdKA
qr+0G9m+dumVY9XPU4oz2605yUuuj5ELd7sH8PqqzSR7xlNwmIpRXsZz/8oGG4l90FCo6lnUVCtz
Q/SKihwtdaLCZQhcMsoQBTdSiVv9TC3addpm10XsdFfUAG5t6Q6HIl+sDU9jvLNp2fuWF86VY8TL
fmzTi7JJxl1aCP9NW7yvmqK0kKCLKjRi39llZDNvhkBwxUwh6d+gKjZOYyMNzc48m1ScvgODdBes
NXrAwJaaX8aFGr7aQEVgwHWciKWgWLJeJD5cO0H2M0rGuyZ4WzP1ws5J+g335HjZzPmyyzPR380F
rZhJ3dpXreVE1bwYRKkXattIh/Q7AYZ3dFqZl4jjhB7x1piey2oKXq2ytQ+ZSt0nDZLuuaksGpcp
DznGZadbm6HIS1oGKTg9cboFCihYLsi9KvcFOUaXflt9nZv5Mek6so/x8x67xqDdlnDJnUaZyIO0
lu6WNL7TJS6W07os42tiQJZjDzOzqQP3hIBIgeh8dgssV2hA8iADzXAyXwRhQ6nle84z+gxfrPkh
iS0AJQkVhITUeZgHSBax5uww17hBjWTJ9r20gjhkIG8ehyqzDlk58rgV9ulQUK6oO8t4wYQhI2eR
1RLRAUw5ZuLm2RUCeNp6XPMpa+Yj3cLeIYU32voWJVo6iN9p6pYqKnMgq7nT8gufQuhHgfafcJFx
qs7q2KfF1hZfuiDb5MiLbrTGby/sJClOmFtJHCjH6tTwUD2haAnuxmqhs5mTdYMCp97qZtftXDdl
C0XQVBCExpQ2WycRl0k6WLvaE4+1Td/i1tBURyGnGpbrDM9U2CdKM0P0AXKPwcbd114vT3WrE1ug
bMIOZVBucODVCf3ntC1lfXGNPQCTj1emB5Jxs6cRT9q9nlf6O7DueM54+povgUChGzQHO9acuykD
J6wS5ODGmL0Hbns7FAFFdcHwhEqNHVWaNNUuLUsCwOdsTZp1PRq4G++89YwVpVTxZeaW17j4Hgha
Zh433FteU+mpZU1GNMphOhRUTOtm3Zy6cjxmbnfpQQlHjL8XDTBVqHW1s8mFlAevKcHF7NY4yQUu
UDtZTgHYrquhoNnZHxsK2QmXAgXotWuF5DPM3Zna5ElMW12KdBdn8Ws1xx7is5jXXesWJxjuwZJV
8yjbpH4xUM7eCzMrImHTzRtYFNvkhGPthWcqKnrt7Kxyqcax7NQ6cfMg4QG1zQiBSHqw09a7tns/
xSQLjY0wEjVhOWD/QGB3OVAoW2xam/ubN5860SqVn9Xs+O7noLrN0tL7NpnauezF/ZAZ08aY46tW
qSaSeZG9z/TTnle2W55nsSdO/MmpGP/jESvaJJy3qhPFu5cM40Wr1srCps/CioD2UBmVfjVlQdNF
uaYRyGG2Ovi9pzUMiJ2KpzzMkp7ly8ACPIR+Min/qBha5U4bSNE+k0JVWlT5iVuFraK0mDgZtXa6
qqlmKh+6qbBuZ+FJYH0RF1W8X4hr3I7IpcwQb5OkXhTAvUBZaJVfK15OxXmrstE7c0urNTeGXy3d
t9LyAHOF04Jx6NxA9UkVNJIwmqns81sAt/JoxMXA+hQAGCvX6fsLnHEUmSdtt9Y3IT9JDro+te7O
HC05Xg+Ab02oCdArZGQdSCXk07lhj8n7IGcquoI0HW/Nmv3VBbf5wAAjm303pdXRCbrpwisnzoc5
z5yheYihBj08KkfCgE1aucy5e6QoyrgfJPyLrVRB8o7Pojs72tYTZfCi5711Ir3aiqoMYWWYqqVD
uJU0aU4I7UBMkNITqIKc2lOL7MRoWGbUbWRhzQ2Vwt4ESkWx6kbT1QQtYtY0aKdzl1AzjCyp3PR9
n917uV1Ql2EPVELRK341pCLfKTIJI1YZ/WwZdOt8jfM8FmMdf/GEZFTpTS+nktJT9RylqWBtCmTW
nSdTYxeYP5v4VCv1+DQHmaGqxe4oWarc8dZSOHLMYZBOaOpgFakwzBNpD/MrZ4B92lDFmChU5t7U
bR2fUgLM3mwpR3ZPk7GLl0q9Nh1528OCnHcjYyGuTDO2HmsAo+fVMYugTC2vmuUtUewlVcAGtvbe
rKpPyZUWnX3rleOtXDmEoa4eylbW2zgQj4LztonXfk0zu0Ds9ditTMRiW2xYV3aCQIMJAXB3o1pl
HWsE+8dlZTMG0Y5hX+ko8dFnVjcxqyz9xibNuwyxRl2dNLGKN0abIATTCgiTyomFs+np/j4t0z7O
IP0HVR6bgj5z0pTT/sTIB0M7T2N0lddiCahAXjDefhsDewDRS9xvIOvtme5TFgZkVh7kyu+kED31
yvhMiyc2wnGbO61ey8yKpD1tVMD67unBpaYyeKNewiDNDWRS9kEsrRkye/eDbso+qKflg4Yyzepl
HMfu1Q+6+YlgTvdge/BWXS7nb0WWfZlWTqv+oLdSzADUmsj02RU1A/Ai82SrL735ksVFeYDeSM7R
G5qoMNR90krn3lrZtHFIzrtqap4MxeagmtgtbF3a4l60PnVj5uhCv698lrVNR1hIvxHSzdaO1pTg
LMsssm9lU1I9pGUXPL/leUOOZEY/8UJrXAOugS8FoDyEbmJv4/rvZU4tXDn2p4oQU+Bt/VSf9DQj
vXqyznO2yFHqtP1la5Srdd12iq0NWJGEcVWgUpw6v/lGKIgXNlhe6s6qw9KqKVXP/Wp8xnGsb3W/
v7bihL9SQcNu9ayKH3PbpoJYq/x+DxXTEHY5lJdE9p9UIM0xYcZuiGMJRDIrAFyV0ohXCtCXAxdP
ga+hKEgM0jcDLbQb7a1Qw3SZd9mB9y6rXFz172IibyhsPOUHJ4Nr994Ww7tbomPs65Me6RD148UY
QB7NebtPjH7pDo3ddOec83fS3IF/g9k5scg62cD9IWy269Avcbt2VnrQnKC/DvTyeuxFsc1z/zGh
2HBjdy2bSUu+YAUlt4AAwg12nPgunorrPMuN86n0qntqudsSsCefnxLBUxkWgb02Iwblzi2K6ZUV
ZdmrLt9Caush8yLHK4xmg+nDCUlaNs66wU8PCQvwltbFGaIq8QGO7Dzj5gcj/hCZB0EKhsRuZyMy
L3soRkqInJYtJ5tvdazrkibDIM7PbJnoYdtP453r2Idi6o/SaItbJE607xblHMWNyzCXybq6b5Z6
WlP+iUQjzdchTsPWrNt+yleoeDDLsCK/XYaTNOVZSuwZJlhW82A2nAtiKc1NUkxW1NGQ+oU3Duhr
psy9bKZ+Vwtit+za9V4A3x/I4/Au3DzOXsu87M5oyB4j+KCULWt3SIrslurx/EuM/cIhIDJLDoG0
sq89e+XHdPLHnXDH5IGNrXZWB4NxbEo1vgxLJy+Xue2wVgheuHyzHGlrj5Az6iqL7cNSm1/1MQGg
N+bG35Wk5KiNzsvgYBeeccS9ZW6J8KjPRGZmbx/wyf9IzfL/JMTrIyL515KYC+qDeViGHyQxtNH8
UxNjImGhmAhrFlkmJi1V/62J8b2/XDRV5L0CRgGErWLof2C8zl9rXCnwIQ1xWLpWp/Y/MF79r9XH
uQYk/W80MZ/xKNQ4GA+Bozg+yphPOKpXoAAF8up2DEUtyInj3GK76XdWXOV/AL/Wj/oBf3NQXX3U
RdguKqDPIq/atciMEoHcjV59wA59nbF7gvq6s2V81nvaHwwGPx+OUw5eSh/AmsuOdOgHjV7eEJ80
Ckfu3MG6s2MSLtDOMAxTRlnNxfmSUXT33ZX/BVL7E/y5XmSuMMpAnjL3M1CrZOfIeeCIRLKtq3Ab
TaqN2Bb/qQ3D/AnK5Egg/6vBBCL358zBppZZ5c9y19IqSt1rnkcCaRvbSmKTeLWn+Znjdf2dM2cN
JKo6pPN4yyc9K7t5Kmd3X7HpIDxqDJZwduWlbsdNhMrvULGI3ThD2f4hQv6T4RpomGT1VQTO5YBS
gJ348WpkpBkaRbBGvWr9uVu3x7nsrrwkmI8lZLdKdbVVIP5hycwSLWP3p0KKn7mM9QsEBAUi/eIh
/Oz4nhimzbrw8x36oizH2VUzgEFL7gLeUcLTqjANWKYNbeMPRPyW3tGMg9MpcV50fTyrk0nb9Pry
1ayNv3WC/5LLWH/6D88FBAb2K1DpNXOOhJYfT43w0yx1vLLcxWbuDBGiCkb2xHI6AucqHdCroVrQ
agAtR9PBsk6dkXX1+zuXsMpPX4KFiOwK1hSoHlI6PowI3ylaVxDeFpQC7Ur2du9aNjvPy4xmehMg
Vzho5kKTVyqX/KoSRflFi+VdPC501WkVwFdljipSzcJ5wxl6w19rTgFc6DrxA3tneepuiAekRioR
G58nZBs09R0zzYGG2/wJZsNUln9nd3GqReCwNvRsaapxzwbRM6NszkQT1Wh9hiNiK3hQqBj91W16
T90kVmG8+hWJiVVck5hozFrwRbaif+z4z6NWx/oruOLYQAHLxSMi0gMpn+YWfqISpcl+M553XZMF
ezVI9hKYiVY5mV6d0SldXXjjzHYhrTv1hu2HeWl0h5gQwk7mL53Wxw8yr+YDy1BuRe00LfuqL7AW
4hja68ivp0f0eEa2n2N9XjkQFYDD43/3XLkOlY1bXfh08UUq15q3koPdWUSguWHl+8UxpTYvbHK9
fzfnKWvD3PDji6Lr68c56eSxyfGGsrmcWycs2DaQzKYIMtqjXyqOlvT699QcoQG0OnisghiknNCL
8qny3PiiWoLxHHMTejCjMA9FL/I21BqbVh2SMhl0cr+nXA4rErrjHrBJ2fV8UhUxZH8n2OyGDrnd
06YIWmzdrRuM+xQGftgTlw0i4ieN2kAuukfSnvMizAqze21EquE7cZr5kDZVM0dZ4nExEU6CK8jJ
XZZNbGVpv+NcrqoxG2D+tGx1eQgS0fAjHR//4Bb1STsfGEWM/ABAJLex6FNnAyfu7VIMOxvVNqhq
OnRl/qUpxAwmiWU/JqM7BwgY3HrZoJ4zZGhb/b2dOBlppVY3veBLhME3ska1p7lEZR+ppZ+T86VL
NKLms4wWsTzPruPcbgIEiKV2l9Q+CIFkb4pHjI1tNORKE6/O4gM8QDe5y670GrPexdJzridtjtMD
GaQgkStkI73ZfvM/cJyuBd7OV3BnAY87bx2/P+fEZe9yBYGc2b+KZxRgVpHcB35wnq+AEclVt80K
IXlVmZ9pRTCcCMvPw1iXTbEpV9gpBkIJqxWKEisoNSorJaY2dq/nFbIylhnTzwpj2SugtTT6tJlX
kCtd4a5iBb78FQJLVzCMHSWymSWo74nRqV8osXvUIK82pjUXJzTKAait0BpKhlc98ZOducJuxQrA
LQa4X7eCcjTDdVOYrVDdBPjAw2pf12o69a3GOxtXYE9L0WIXK9iX1QRA1440gRONi1pLaDI0h8vZ
GI7GChaWoIZJVk6HTJdGRKLWckJuAkFp4H4gqnWoNOQVVaFdIqFnRjeSNCIh2jiMg1ce+tpvzotJ
VDsLwowkVQBN01UGLLZ5ZQJ1ZoYO5imY/50VB9V0o4GpBBudsvyV3PTxXK+s5X1aEdSSdfNJrqiq
XPFV1VfXScp4aHklK3m54rDGish2nJNts6K0Fg1F+zEb5B7ODhBXrHhutSK7UzzLZtt8AL5jWTxi
jbZ2LmCwuaLCXVMDEDv/BRYzeOzkiiBLoORRCEBlGKDgDuzGpiO+OqWiAakxSQ/g0Aw9Fwiy0pu8
zDYeYLWdmzZbo7o6c50cKFvPFuexRX92EWdDfiZWzBvXfXtKNNuwrQWjkzbW3sGax2MzJtOuqgtx
UZXiehQGY737Aas3K8Lud814oVbUPdV8a5WQdZAhox/SNQQ4/4HTmytk7zZEHcmEgvIVzmdg9XZJ
032DdvE2vinbSyOXTcXUpWt7xDbDe4+eN2AYXXmChYCaE29kWxE2yGo3MA5TlVK36E/L0Z7c4Jrw
kPnUcPt2WwV2duplnvWQsljsk6Q29xoAzBFfJQATTEa+UhrjSm7U9bIgqFluAi1JTnwNxQ+VKQyK
1gQltKz0SLsSJYkHZVIuzfxUWH11WqyEiiv76bmgyyUiyzYrQ6HV1rGn+ZyXp+C94jfFvG9Ky7lq
a3aF2Ure1CuNg8dvRIS3FiR5VhYpBJRRspI/YxpAW5o6Wa/mSg4lZHvt+qmrIyNbrDC20i+Ar9Y+
74YFSdnKLPFKRl0k1tKrnPRCvSy6yBemCN0p5vPTdNmLlaSyrfZVVcupqpeXvIE3RTlabBp+AjBC
/NqxPEV+Wd0EnbUwxFpX1oDDPk3lSzmM2T5pTchbHOOHRiaRoYS8WlL3Esb1tlp5tbYxvyaWL7cK
MCFKaXve6nE+7RLD2ID6IP1TjQfbU6xm1vZ1Xvk7uTJ5sY5KNlCnNjpfuKt4X+UDjJ/gvV24Iynm
VflMfEsK11mNm6bptTfTy26SClghWJAm+mkRNQbvNoJ1xJtL+vKhX/F/EaTB9SAL/FfCJ/CmGAIf
iVZP+E9Q5zLUGxaqwnaHXQYw4MaB8QoANrykHyzo7AAMLys1mk7c62FCqskTuw33YuHpSjfK5JE5
mYasuBdaT5hvAPXarBwsanzrThX+0G78YLiKe3doojS35ZbqiOBSJkSSAZcUtwUgw3MgNYGoTubD
htQhIc6Y+tGizGnwZckX14ZmtImi7zVTf+BJEAeU5FKGCDjbt9zxuYWC1OmfltlIrw1tnPaiiRNv
W1MGCx8+EAUIWmTHeM+V5WihsfS9v6XNtWUvISz2dKLRyZI2U5RHOMMos92YedKWG1Re5qWTOvWV
tkwDGs9S1g+xq5H23TiT2UKfk6UYzq0Qdzh4EA0Y3ZjVCNnd7MEqKxsc3JfdezcMUxOO2lQ7oZX7
og6l0zV3xapqQEpTPNd4XYnnK1iFGs04whTYFwLwwz7NrcSLoRKzqduTauKc+77IviHrKJIImtI6
dG5vHUuZ+kSi2/1NMJd0rwnez48ZawAZ9311Ow01rSP2dNbA3lAurfcVS5Yef5npQ95DU45nGBzG
E+Q/zbnAFPCK4JEdZuh0VfAM/uq/F2U77bnLl+vRS+KTKrEy0qK71tqbk2uECCprY0dj9ByEEDge
QbbVAnw8EHUV0S4zX2Vm4qobEfhzuh2I9OUV6DrbxOstPpZW4c00eEGD4nstu2KXQ0emySJT91l+
zD0/m/Z6U01PBsly53o7OPRyxX2vW6EEdDUJFq/S8h6McvrqMVq9NYM/3xrAvsEWT6c8+EYb4Iye
EnBNU+r6q0BDS6cB68xtm1RFeqXkuhgATs3OhnWDt/BcB1zLeK5v2oIbYj8j371ARAMM2ZZTgQKT
il+T0uwnLTWDJ5LmEI+ihiu3bl+oa4MZ4VTUaX9TiUXbF3PRH72x7R47H9aLDfXSonyF73ho5plu
BtkOsYK5XCYHkXBQ1wfbIjuOfediLZsynpT7UBARtRnk4pybWMmLjegzlwzJboaXtO1sV86ZEV/A
Ns4IPlJHNm+s8LKnCtEySn9vNbiR7vSuSIuH3tEgkxWZDAyEgVaASzr9Q56VyVXp+bhyPHfKb1pT
gnfaMx6LsSUxrdRrrJatpM8lUYqshT7Ow0mY6V6ZGu9A2eDPsIrAOUuqjl+5VlbeLsbYfcn6nu4o
YxTeuxnk40k+DyetPjOFTHp3P5W8cLwgWx57QWuiORblQLVwv+xNv0q3KgnqgzuSC95Mk3mSagtx
KMOSnoPwK94JQN1JRfJPXMfLJoi99psZl0hKY9p8eGQG/W4hjeb6/wOE/5YGNPgtQHj1Ur2UP6KD
61/4WwHqeX8ZDN4+AXNrdwEpN/9EB62/QCpABRzdwXD1Yab7Gx0M/sLITKWRjpIMKM1dJYN/o4N8
3uq0J8rD+sha8/9HCtCP2vTvsQmXvgIwiVUGChJJF9+P2ETleEFnB2SgtX2a7jBWG7emN6OUWtx2
a/qTiVJK9QfFJGFt4soMboJVvk3bZna0ND3HqYuELet1FRGB5+z7Pmm7sJx6jSYcQZ1VyuckruNv
PG+qDr9HNT6FSYA5fVSPIpU1PbSwfP8fv71RQIIEcWBFheb6V2Uai7MAk0FGBcpMYXrlfKmzTkcx
vmrBPPq3TmeUFKHVGA4SOls4+8xPq50i+XzJOAmTPeQQEWV+ishuXKGA5y6tbxw4xCeGWF7KgjcE
3JC+NTIK+LYm5PuGJXLat1aqztKAYEHK6/ptGXRu1FdpfaGrUpzUtdbtMk9Dvj/45g5jS3Ymy3L6
AyT6WTS7XkNuJBAwImYpIP10PhxJdS2iHivyZTndFY3o6M0Z2uQsDta4UWHlT62+mBMdqer199di
FSX/gHK5AfVtIKMfSCDxo+t3+w5gYggtE3/oDOI8+J8lC4J7wn/nbe2LCUVmvCs8WWy9YUVblHrQ
GLVP8R98/f3X+AwKw/IhuvRwoNqcAcP65HOuU+T6avL7iFEYaYnEB6aPxbvm+Q+2WS4HzsOfqp8+
o8Ic0id1Eezfxf8KxvfjD1dNGg9961FKP+r4m1z/Cfr6pvOrPx3o56vLgYCefdq8ad31P0GsVcPq
7ixuT2wyb9dwcZaa1jGn3zHT0j3kURjSSd88zVT2pyLon+Dd9UeCXHJ/ETkEz/Tp2DFXNmmaoUcf
0tf7smmbyHcrkgUIAIwKXd41VRyHE07Nzlge1kEj/P2F/dWPX0+0BYtCfuLns0xrOWyckn1UO/ET
cUcviEGeMouNcgv/TJkGMLh79/tj/pgCsC4vPEbg8AbiOBTPn29poY2UcQyij1CbOwchkm7j5n5z
//uj/Hz/sMlmMTfWUD2yw9c//+7BGSabpHIP7YaXi3SLPA+B5tx3MNW22Pz+UL+4jByLcF58B9i4
WSt+PJbnjjhnYTHW1qizofXuW8N505jdNkLXm3DJZMQmBTiBud3su8c/HP7np9OnACSgj972eBc6
n9YIgrmhyywO31vmN5nXR32Sz57eP1vJcGLE4DlNEuMmc7fw1re6FlCDhTXNWUx8v5Ozb0kp2gx+
Lja59+X33+0XV+GHr/bpBgcCTak05auhjTs1q+AqsPtXLs3J7w/zi2WSUwC5A/vH8sR6+eMVcOkl
m9ChYCqwp1uv7/Z+bT0U64DnDwP2xQwXQIq/Gqc3m/A5HKn7/cOj9PNtzVdYa0e4sW3L9NaV/Lsb
TrA1zUjc4ibw2zryADsxPFrtH37pT4QDlAdh5zAxkHSr0eXHo+h1VpSjTrxpnnn3yezd9UX/UPG2
lVMX/f6k/uq24gGCAmR5JCPl06Kfkbait84gI2tp5MmSeE+ixm9qIrzaK6d3EA+af+pv+dXPI/aN
xQHgiOiCT9cxkIbhTlknI7sZ7hKMaaGbytfe9sDTrG+//32/emzNNc6CTBaOhCLox3PZau5ighvK
CE0runEa7siGqstNMgMbUf877lERKBzh/lOdjBsdaOYPV/OX9y1uBn6tvTZxfc67G8aYwMWejFPp
2kR+dsaZQOi3I3tgO83D28xlORpGJraTqPdkBGOzk3/qjf7llyB2lPUfvTEvoU8XGiS7bs20QuM7
1U/kc9/Mhnk+G/1dYzQPbO2ueHctuO7fbSqlralm2/7fzP8v+N//ZO9MeiNHsmz9Vwq9Z4DGmYte
PLrTR8k1K0KxIRQTZ9I4D7/+fYzMrJJcWSFEPzTwGuhaZC0CEuV00uzaved85wwEv2wIIJM4M4IY
gnTBU/36e+jzJIdYHdZ+3/SMN3rlgpjCcotMJPJbs9g0RsOkB5WeVSELIrwQ53+km9Fa0RS/BU3C
ZFqsUsNOvKBS0h3SL3WNqkVd//oPfftwYiFUgRJR0KsYbM8eTtUp7GhmQM/GZTzEnQ6b0HW2NvNy
b+6V9yBmb5dOthKmvhw7wS5hwXl9VzBqWV2bwFVzzab/RvTjHYJ+TMvKe+XtG1MYIVxwRxyWTTLI
TQClr6+UJIFIx9RQfTwACJLkp1knVW0qmusxpK6MA5ybYT1hos8LRruau4bZO+xknq07FXl8gagU
2dDorIvU/txaTr9rBwNNWpFjXzUpJnDK39Q93w+0IcdDXQifs50YLXXGylbHr6RmvIPGOf+uMPZq
HMD4qn5W7uerMbkQEaFv1ex3HKB808ydmxGAjeeAhsAAUry3Lp+v/n9cD8klJ08Okury7y9W/yhv
k16V9ezXVOfHMlHNmyYMrHeewPMlebkKsGZSgImiWGrW11fJjFjktL1mH+cw3V4ZfZnH+HNryIsm
x/ODf/udCy6/8OVBlgvCTUN88JNE/UbnMsohIr88nXwttMNPsko1P+qqZ60WX0VG7zfvYxRkJBS8
c903uoPlwtTE6NoXbhur4+tPipuhTVrHGf2swr4s2YW0Ur8PWjv1UoR6B435XmImD878I7KcO3R9
V5YDapAKCLfhJw1jBDalqHxnkz9/KfmzOCgsqQEAx7BQnm3yEGzapuBd8N0Ky0swhsaeNrFLXsUk
979ebc4iVwCgIWDCPLocgICR6j+pPC8eqRSwWpshxmYNDLNVPZMoHepAHGyElCjLU3+Gqby2ZvFs
DgHGo6lZcfJTVkZJ+Ouc0ZMf4i+//pv+5nHA5IhKh+2COuvnSv7iT+oqI+Ja6egndIw3tHvxw1cN
k1Z7fmai+SnpkCoQlxltfn3dN1s1CiE2SU6ChItjADwPAaJnw3o+JoSgNOkP5sMpibE2GsK1OxYx
BrBkvhhIDz1aGawPSPm17VV51X779Z9hGW9eBwoFaFtoLVUWzPOvpMvoXoad0vtGNujfTBk8pX18
Nahatw3s9ns6dNZ9T21DZLVww9saa8wuy+Z1rrnRjeLUe7razkXXp+VurO0QlXK46EAUGDWVgb3T
UObyxlbq6ApViLlPjVns3WIe/FLNiiczr8xdqc/q51bO2jYwSncLrQjPe11UG/wpzaoZVQ9uTL7O
mj4/lUOxrZi6rbSJQQRDIG2PjOJLQQblAYCr/sxgd7xt85I/kjwMsEDlptC0x2rQx9spmwvPAeSz
06zGPFVouFFKZOVV3tBQjRC4kDBNsBHFaBasw2EYL7OUkUOLgHkZD9QOqYsifUjtMjG3zG/1dxNk
li3w9erEN0H5xJmHlt+bRUKZCHQ0OzSkYaHfm6HxwE39Utryc9ekKRxehqNzs2M06IeT8vWdZ+Ht
tYnJcRcBEG8okUCvFyja7gAvsrr30cea3xzsrw+aCIpdPquPZu2O7xTji3H9/LOSvoSxXSBeA4Rx
Vnzk8Vw4kZX1vmR08tgJuUQ92OYanVHwNWaKFsNZIAZVy5Tx1hqC4WOm6Ml9lNX2MbRL60cP6HTN
CEg5tjnuVU/JoOms6qpkjBYsq1lKAu0tvXRtxTwKFIXNL1IJA95KvRSMdrt4++tb+HY1WVjLCDl/
NgQgkL6+hZk5TW49oIFCqYwzR9bxde3GzpUjyXcdrSjY44IMF/MFJo9fX5pCYPmCzh4emh7sXvwF
IPzO3+VIBG2Iuqf1gwhJ0yZN0DMI08n3Wukw/5fSkk9lDN7H68PRxncQm7kHrCi/Csy8+DY6cfwx
LCyIUWMc74vGHK/ngLgcnJadcWTCO31yLGZrmux/ZN0oTknkNEew6tnJge46eVVQmAYaPnTsbZeP
/UaJp/Ia4+tTIcRJtTOx07TSOEqnREwy5A+zmz/rBX7TqGrLvd402kfkE/ZnRkxgn8ty8UXrGMNQ
zcBS0qprIMz2iorFve0nQ54GQ2sc7O8den80/Tqwi6zeRU6i3ZeqXZbrXsFRwn67w2wjn6JWFdsk
sPDEMVbz9EJWvRezzXyK8nJ4oG/j+il6iNpnuoVhqErCZOUiOgDZqavciJxJ50XcZM3VIuHBKFP2
5THA5N4DoeznZyXtlGfqbHHfDLr5bI4Vo17FTdm1RQPzJWmFfBoZ1q5nHIPo7Ltsg71w3qsts94s
cKYb0Qek4EklwO+mkcbVJkwUIwJ+mT53SA4VvVfd0HNMQPgSg4C+bqqiOtUh3eSFZB+soikZLzH+
l2szUsNqk0gsqqtAUTQL+VnLvWBidJ+3LaydIVTlE95EuWmqvIw9oZPFLmIhL5tuDLy0jovPjl5F
RxP11yYrmR+7oaVhc0BF1lt2m/h1iRYKjFGRP1HLmMwca/A8EbKHHaYLezGNdf6kAzibCGXeaXGV
flPDvrtmumetptTNPQZh0SnLx+QwGVq8tZN4YIYwJ1jeE33VqDmP2oQaIpICX42KEkMhTH7d9gA9
Pb1xlANYO/P72E6yoZBQQ7zQnHgZsba0ubbwqxxjZaEjwa8WVPp+ImqMHpLVM6sAp5JSuyOoIqze
caqdytjPT0BrrnB6xdvUCvS9k1fx1nDiDreuFR+iJHR2WY00RFW0qGaA7sIMCskdOcz2FN7YFkXL
bEr3ItWZzc1JfAcmVFxUJqzlVtbqYw3BC2mNNPE7T8GmqVWR+2pcdAfinAmKKCyXmaPbb8basT/H
ncVQHa5XtSKyLlqN6ZRjeSIK01CK6TJQekQhmgJdS81d7TCAnFlhjPTF5HTrebQUXjLIG6Bx5MEo
bfdx6gFrwbAeb2uF+gIzmVNd1lMWbMoe5Uc/2dyRVpzaIqyQcmrGZWBNYGOb4VCSonAqy9pZjSE4
Z8tt4y3EtK71alQTFlo6Uzm001CdTCup73hNnjqb5AYLycta4UyxbWvN3rtt6h5UJ1Z2BJDH6xn6
4X2ctrY/hoH7ifzH8XaMtPmrzPgy+5B8IsmieZvSX77sVNmuiyx1TlOeWZe2HfSXRCLYXzR2ga9u
QXBRGOTJJ2mmGrpyvtOhSS0/A1p+CuIRKRZHtfIopBuNO7tN03WT1xz9prhvL0E5Ma3CaiHumZNT
NOD72QkUxas4Vqujg676SgF87qIUvO5ybbwtRz0+BmNSbnoa+xvNDiYUag7R4wMcsxHF/xEPLJqF
PHkerNHtPGxjykpVsAZmlnlj5Q2bkaxdX4Moch1zRL0uwjTA4p0zs/e0WZmv2nLWL4fWTnAmiZJi
MUlNhD0Q4GPc3J1+acVm33hWNjwUSuWjbZzvYmy9Jzvh+eUSNX1T4nashGi6dV3Xug4ghV0QURLj
rr7rAw4ksVYOfsBe+5TZ/CzOT/mkdXVyxEhkfcPjjOimGsqjbst4m6Mx8/MCpouHv40s7oEb8alU
Df5GMfbFySy7Xd0G/aHK0AZFTnjVEzKxAUtRHQzaiac4zZwbJUHkUUxdddtBUfg810380ZqM6aZw
o7tiKJXv1mwbrD3oJuihiZM+qfkqS/oCD9zcXduA5sReCUU3XcqCMXsnG6iWY5FI+0omSS0wXxfO
Lc0UeZjzVNtYk8MPM6ezH3ob46w/qi6Rw2TS9eOugDR1Ax5idDew+ro1d3gwOSKKQqzp0iYjfnBJ
PFQFt2GL2xKtaYp8wsNMr4+rtOrnvZyF3MCHK25kagFhcIiMXdVJ/ZCN6rCCPm1dlaAyvydCGT8u
iAMu3fTDphdj8FFXMBCDuQKPMDR9+SmhO27D01AsnJ+jiUTZrVPUx1Hr4pVQv81daftd327a1ITI
iWAsRT9qXuJ/Tz4uRIVtHNhk7mRQUFfsMsM1zfH+s50q6XOq5ih05Bhu8kJHMOuOg9Yi2NQaeIS1
Mj8pRk8oqkHYtlzx6/OdGc6sN2q2H1w9u2E+Wv6YCz1dIRAEIM/9Gh6sUZ+updLTFQlRqhbw+nNP
S6R+EFFSbUICOI69xUyGQDnU9YMPScB4HlytPSH8Hx+CwJXzZhRKdApKQ/+uqvEXvHH2Vdia9TdF
ZtSJHay1h3FgTWE6O43XUoxUNSmxaQ/zrDE9LE114b2nezfpiCuYWpCIqmZjtk+BzyVJ9tTNqrvq
+xqAatHgtQtBwJXhnZr2ZJuLBre4IgBihEdAqDeW2Ree21fuhTLysvahqu/pOjq6bwUccLYCtuaF
LiGRKeZY3OJu1raqGNp1xATy85hAoXtE2PI0xUakkhkQwI3t6qW4IFQacnbJ2xlF7mEatUNI2U8c
R42j0OLMs0XVcp0NSoFyxSS3yYu0il1Ob3SWYEOv2drtgjkC98QZr4chiPA7L1UQyR2oTyJp7ksM
ejNqlLzaiTE+OPyNl5QrzTULaUZwuP2Ym0sdU2fukagfAnCT/mYQYbxh606OYzsf1S4P161VOfcJ
1bSZqw1RcZTUWGLRN0XZDjF2zgJKYgzHvMbrNPtjEeT+QD75qiMulg1Z+xHwTO1Ms5g9qeam70jb
z5XO2sgoj1EaFtAhy+GTlXTKLkNT5Y2D5IJmGj1yh9IveRUVHpACe5M6dniq3Irq2nH3qdmPCBS1
5qo1HGvfLU2juorGj5aVx4cmC1mB6mB6VFVojMARNm2J0n7IELcJuNowR0dUfGOJAHR00r2q69uq
Q3qlN0PpS8DjcpzWRpjc8zJnqzScTyk2b3AlMvWbSb9urUHlzRfGjRMIInvMEcDiOMXdpo2j4iod
5HStzbLJN3Uto9MkWEFNBoY3aLTK7Yy35zRPyRV7G5BY7gwVLNq5bV5Tjg6W2/ixjRvUZaG7MceO
WWqWmxdJE1e3gx66F4SDfw166IFZRgNrbXWWczEu/6DWbRLCmY9xQ5Sh8COgVIv81PGbMa3xiwJm
sPtqPETDaNIPC7sHfs+x5+06QCBtl669aJ/D/HmyY5iUbTqsS55aGDcTFZkeRNvKyAzq5CC50DrT
YsWSfIdhUPlxkJ+gE4iTYvBsJtQYChDiXdAEZDs2buEBEDX48eGrbsEGBLY7ncB7zsj9xLBXh1R/
IMOtusiKcLrtQb3u9TZVr0M8F9teUznklF2qWGuhDsTVMjAdWT7FdGHPWr6tamN6sIBzeolbJrdG
srhCq9xoVnavgZZBrGVe6mGR6h76eQzvpcJTP3NwQ2tlV0dmJHHtAdzD8FrHBi9PN4tkWkFRIKs2
6iM/1JG1rQbMdNjC9fk7GBo5rHPLxeMwh0FPnV611jUyf51Hx6nLzwlswLteSeUe8fNYbsJgcOAW
41C/aSTn3FWiAiapMAGgU9PGTQVVFkQ0fhF3VdZzft9liXKREafEdj9bFAClUOgZ0cNEX7MmNUp6
AR4/ZL7GeIuPxXwe+xwDT2UaGzpZmFlHFW51rNqI2hzQy6hSJpltBwKacMSPyiGc9WQjUvDucYbs
TFTCfYpyq/iY9wqMAmuIt+Wy54uooHzJYm7qjM7Y8lq7dFD3UglCBOMQ1sjwSrUKvLLWHO+aUivo
5JrSHzOlggvtroredAFRqvj1G9OByOtAzmEWNLXz5BNhIjeCsLxg1cCq9IdYt3d9FLa+NWXy68Tj
tVZD2ySpWbE3JlXjYgqesGyQZK1cm3mIylzpJMZhxDStgSsgnXP0cEB11OcS4OPaqh1xCJJWMhmD
EyDpcwPgbaF9zoX0khilUpUt4SomRZ0+Rpg+YHGraVhvMo0vpxysQ+VOJ0Z74nGWyje7SMLHftDj
L31L+M7chfnXTsmRd6hpicK6LW6HrAsPjVlGF8TGs7Yj6F9HEranaQxa6A2FK+5cA6f0Ss4m4OTl
T2osGj19duG0tSCIUq8LiELwCGqlry56R9sOOjVd20plV8m08gvN7g4q3evtaJKXKWY924ZKK9cC
LB5pu5KXdTGia2ExHEmTGb1R1pxflAb1qMv4fBXNNToRmq47s3UhaVIx2MxDSrTKXlqF7b02zUDH
Ldxvg5fmUeWnQ7ataYlcuiod2lo3UdoP7XbWa8rbUO+4ixA998PYQeHUJ9L/Yr3/aGjpsJdSgf0R
NBnPbwHbiA5bcVRyl/2u1tZ9dD+bRnTAclGq3hhRMAaZw/hGsp96vVNT3ZFTjyD3PhziYB8INVwX
tCToQEx3YRNbh6kPgWM5AGyXHnK3D3TRbwo9x6MCeGWTqixJblbmAHjVmdBXSuotnYFy5VK7+0ky
pJiaoG7JiYY9e1TSCPuiTttTN3JcZNtZ9bBhvoZM6jG1BU+uhjR8yiyaUQj2rsNFXU1nxPAW5teq
D4IL10ZwZrXNsJmDxPV1pdzPc82WbSifgN+iW46+F2Lx7hvLIW4otXWbzJY/ziCfqBbcbd2C5Om6
CNp6Nd/3BT+sR8m8akeh7kMR+4nK8IqzyooMyn5dDmFFG2SaeWPdxJeRrWxKFQabhLEQMarwIlx1
22pMhwsnocGoGWB2AidI1lkw3U81weOqja8U5qB9KXTgaWYsL/Qijf005lEwI4E9YFIZncTjZZGA
sJrD7DbAOOaZMFB4xFrqXaLrLPWBL+G5DZNHbtTjZKa7wai302gdB5ymlxU7suH3dSirdYxDKEAx
p7uUKPPkml5HgOjKMZTxWs+S5iA0iqB5Ro/LSjl4lWECh4oh5l07cz3eGHGFtlxCrbmFXlB5VZho
J4cT/ffYtcyVKoqPMzPK0jNS6GIkwbQbt1FGfzLacBXEQbdNRtf4yvuEO2NZ9qF0aThkdIDqkmbR
KuRsWRRui24P1nVmwZwTvf6xF/q9M8POG/JcnkxEfR4qr48YDGMc+VOK3kvMRzS5OBP4Nncxmv5V
7BIza7l9QyWkD6tMhJznY939rDXzQ4brzM84tbOLJjRapuQbzYl0VbnxgzYqHWLMqF/ZWfutC+Dr
1vjHBoPDNe1N7drUes2PE1e9jGzDudGdzjnFkSjXhEQnO7Rx+SlUxB5du4NIOQsiwiO7jP0hix+D
aSrZvlPz1EatdpnJMDupFezBtgo36qB/ckIBe6ugdsANaF5aY53zcg3WzoIg/MkW47gTXbPqGZSf
ekoD1H3t+MUdFHlbJiNTA4ujSzCL+UCbmfmBpdMtM0dbYkeqmh3e1PykVElw2UaZ+8UuYYMhrCxd
1eMG0E3LEBTUq5D0RnYKwm3ih5YmDzQOB536V3O22aAyYQHz4ICsn3rVoCAOw3At1S56tumJHCve
iRub7+AYDlVxLFR9ctbObDffiSGJuFyUMJaY2nZXJFN4ZdsYmkz25G9g55U7Wevpj0Dm08WYhfKp
yfX0FvE97jFbpaNlVwzspwHYJoTxjoE/mVQLZ90HbszDU4bmWq8rh1dRqz+FWjPdiyKuiRlL+4dm
Nkp8gh1cxLaLo10QUPiEiZpc2PikfEb18liUsFl8zjukdYvJOuIaDDmft8YKRyYMaT0q57XGpS/b
YoyZoNXdPql+8j0SpFuN4WwmeCzIAvv2BDFZ98J+iq67QMnvYA7Wuzo2qWqcNGRcWuFUYATB+Wi8
jUWBV7dyBY32VNTmczjHNCpQVLp+n498TR0lQ3IEzAqYw7GzL27NPjXbg0y80TTd+8rCqVnpuVzN
WW48FpMeflQobWxyKH0nrUoYSJqurJ2qKkFWj2wT+ay4Kwnu6TFuSNRt7TG8Y42/paO3Ug2OxIz8
KU3uUrqPFGrmprKq7Qh3G8GxA4GEDcxxas8WkboSgsekc7PPbU7zoQG+zBBC+aGnqMrUiKwrrFne
PHeGT1t7R0I3fZy4KNaKE9L0dXjnqrR9jJ1qz6vbfa07mjV1NjTrMrKW9ILyVpYVHcEAe1oVxeaB
ZBDpgTMzIZYoJF3YLllaY0bYRp+2+4gu9tpkk/2uBmzRrZlrG2M2ze/TCNDf7EA/dRR6gCIpTAa3
PwISlxeLAHRPv15ZKaFmrmssv41n9DnZqG6RrSJ+7gATSC+5dXT6aME2dx2ueI/2VX8pQxYK3LDi
Pu0611c7HUB2bxYRVW7IwahxoNlYDUB6RKsWD9Po3FS0tS5+HrinqBgewqgQF7oe9mtg5a2nTmW0
c5LMZNsdnGPcWAcgthkQcW0z4SIOvQpt+1Yrte5OGCLf9sbUb2hWZwr5H2Wy1fvM3RlDB6lJb+UT
GBf7uSAo5VMt2uaRvhrA+wEbb7JOtKg85v1IlAFTgiM4UX2PpVmcJiqei2q2JND6NNkWU3g9OUVC
PMIUPf564PKGvbDoIhaLvEN8ELP9c5HRwDAqjVSt8oWRGCulqRZzqftQpPSkM3lVBELemfxVD8xc
vrM9UbRouWoj1dMz89layukhdKytXXHUz9TsAbJeeWjKOfTSuIjor5nuO3/z30zgTdZ5hCS6xcCX
gffrAZVBhykY9BT1ZpkYD1M8uqto1AmrMWS6ygyEWs2y4mhd+S3SeZEahgbHJG+MS+kQUzBriD4p
jt5DG7+dm5k2SmyhgwHgrxJno0ddLXDS2iExDbS8G5QmzKNuAg6Y2HDJpDVAKnsQ3rLVr7/Cn66F
1xMzE4ELHollCgkL4UyTYZszT3QbQwItRXZwS0CPkzX2Cawi+14m+jPy9IcJPfHKqZOeIwKFusnA
wGsrp7jOZpmhWjSfaT2klwwinRNx4OXerkiSmxWmbfmslchn1WVIVQuGCZCe8PpEP2rEtx4dbZtK
TbIMqKH2NairU1AAChRS+EU0uNschtHKZDyPe77IvyoTrgEbyu4BO1jKvjCXHLst6552DDTrfu6f
6lTM6zrIu62SNPoaPVFGNZM/OVgPgIIkwvo68+7g4qcBTqry9P3Xd/SN8g4QN+o35o9oG5b077M7
6k4litEBuahUzGk91NPWBcpyohOfbjE50g2qLDu67xwlZrkhuUZYKuEF5vBeVukbYQPCCg3OxxI3
L1ARn/0hPf8i404t/XbSrRsrCB1mFfpw/fPz/hYM6f8NZg8d5F9c/L/nKv3/yLt/8VgsNP0/KfkL
rv8//+P/1N0XFJN/gPP33/7zP9AU/WlzstwPuBJ+6m9x4wjeu3/anGz1A/ghCEeGBSZpYRH9C4Kk
fbBYsky0CaTssVTwC/+CIGkfDIGIAO2Ku2jv0Zuege1/Bbr/GUv/ckFA/4TY2YGAgvLcfqOxV5yk
nWwlBQ8yiPzGpA9lUQeEuwE2+8JKHXLsdjHNGEcJD2KqunlrwklbSWVO7+NG9gc1ZpIU1tB1jSU4
icQTcYX5T3ZrgWP7UJdBfLLAmdxqg1Pc9U7jlBvNguny3/VgXvXf67arv//j8lk2/9h0xbdniuji
f0DoAoKRf6py3z6EWPagcf3jufj2D++5/tJ9e/VI8rN/PZLiA2LA5bteRCgmwvB/PpKW+ACoCiWF
jooXI43BIvMXl8v+sLjrnMWhYFhLr/9fj6T1AfmpTkozvwthO1mwv/NInkuCCMtFKsd/eMyxBp47
7zqNXrNM6olSMbfv4rFrGK86U7la8gy+6NIFUGr2KendqgAOOzv55LXDhIs77SN7r41uRdu4DvZT
PBsfHUdv3BXzkLbwYjhGX1ItyLbBDOYVKkzhvJN+/tNJ9vKFwsooEJYt+lGTO/Jzv3ihr1PUGeBN
aQ7rqDOnZyaE2l1qmRP9HBcbf+S69aPoOWiV5COBWM1JSKVvPqkDakc0uca+pl9IgC9rQsm5VnBG
6BSaw2FEV49q6mQLZ7ruWn34pNdiMr1q1pVrhnrzhjy12bfsrO68hHbPp5nukHoVZgUzHxVo1o2V
JCTAawVTIhASMUd2Y4y9dgKy2HCeeU+hc653Wm4Fu5lAbYg6HK3l69pLdNTmGeEDa0OYASeZyPa6
UVVQWmIHe/GoX/9xf19GRZyrapdL4Y+xkbwxk1Rd1suX2t24zA2BO5FcA3vCDFBI9dAoAVIql7Gc
3QT2NuyKm/9dcUIWwlcbGd/pr5acsIuz16GYgp/4a6EhkwXXI05TmB8L5o/V5M9QTEv/gP7N1FhK
TKS4umB5+muhIUrTRUnmEjm0OH0XQ8Vfe5/zQfDbKFs01ptlffqdheZN6eZYlN8OjlAEZEiyz1/V
Oe8ZQ1shZFQs9GtTRQzGkNefZPm1dNsvTuzcdNUkdpGWykPTwy6eDDosL+7Y3zy5b3SxlAdLBWAQ
dGJwJDi3sBDBxf4PO2rd6ap67Jz+4BRkBCXJ/ag08CwVmoDMUryyKC8IThreUfD99Ae+WrC4vs1d
XoSJNm7rs7eUlUCKBlkw2Clq1DVNKIQSRlpdydyMSGODiZt7uiJmVivLVsFVO5Vikr2QDpshK8hv
y4ENeiFTdknrJInWVtVlnlYz480yKcv1/752b147Ntd//9otu/vzt7J59aLyE3++dqb7wdBYdRf3
BKYvZ3m3/nzt+CccQo7m6sIUDrkwrKN/vXb6BwrOJScWdzAmkuV0/9drp3/AvctgmXdZNx1cPr/z
2v0E6r184Pij2NXRbLJeq6zYZ2ffInGbQpOGskpMccEQJmzXCWMgf07NoPM56Rm1rwSaMjOQjOd4
1XAmV1aRYdatl9PvPETt1PwwZ7I/4bNkw3eyOwgoqksDWSXcJmQZuhi+LZkUXg2C5aE0i+SytrJZ
/+Pd+W84DP0Prjl5ev79o3gffafYjOA8vHoal+/8z6fR1pa6kaYRhxmB62BZX/58Gh31A08oD6oO
xxO/4FKI/vk0avYHoAUcf2hVLD+z/NOfT6OmfuDXsA/YNqdcNCz67zyN56fmxQuAP4bq1ViC6hfa
7MvCwawHBA3ClFum3OXK1KE4g8iTmxc35W8W+fPy5I+rwKugqCZb7DyzKzS7ztBHXW6RK6/6NnBZ
VmGjEekzeGM5FRAZjOidkuhvPxnjZ3XhYaCSPpNmz2U0z5NhyW1uaKU/1U0NVF82f6zG/xbhuXwR
rzTYy0djaEa0FN4zeiBnbYcOilRDN1huS5ETwWDEpDWs1Yiw1FJ1kciEzDJJT+PscgH4hsyCmZjV
AxpoBBbArM19pVbjIubJv8REBZI7XJSdfpeAM+q2mgTY5sH/Vy5owCradYcxQyPEFXDF0eBoe9lh
yrySzA93TdMql7/+2paV8uzDadhkbJcOIoUKx5LXTwesb5deMWTJZlaMa0XT8B0bRURv3om0hw4g
pjcNcOSb1g02Sa32O8OQyYZsI04XSmUP79ztN8WCqlEl0C7kvIUCk7j613+Q5QJ7dGyio2fFsQ6G
0ManeER8Mavl9AiSK4NQRQhcqPSWNzoMixV1NN4h2r59sNhVBMYuGhD4Ds8LBhN2LGFXdrG1g2z4
GFtNftnb8Xs24jfPFb4xuiNC5f84EZ6b/5VYLdRwCBGLoc5dOUOZHdQlDgcVRv3OXX3zdi4YGuxx
LDZcyFggNS/XAMNsNdGoNKANsqiPIFrGj9jwCexywKqr46h8E2HdJ7/7fnJV28A1TO3JQVw/ez8n
jOUTz024DRfVOhK0MUNn1OS7Xz/Db+4jhy96vTq3cykG3LMnJtQQPIlWVNsYiAT5FG3qZw5vT5tV
zu9+op+XMrBjU6Q7rr7c5xdH30C6qTE2Q7VV2gbbCiCFRrHrq19/nqUcfVk9LC0BvifOlRhPTP7z
+iJJoeHbSqRE5emSngTffqe1Y38FbLK+zDrT/t2lewHGoOGmbBJLK+5sCYjZvJiMjtWiBLrW9Phi
NhKyOBhq5qPyFfGj9H79Ad+8XlwQd7LBF7YccpYS7dVdZBWcC4SejEOsELRoEoDuZXj4X7kKVnE8
+hYCv7PbaHeFlluomrcCdBFjjq7xBZyJ/8pV+Dwcy+lvmtrZsdyOW+4oyXPboa4Cf0qGL6Owm3cu
8uYcxyNBpQBKGk8jJ5DzuVRADHzFU8lnMQCkDQJSogbcj0w88ZgzJ75A25HuKm2OsFZ1MUozDDgl
0vV31pG/++ZsWh7m8qDg8Fr+/cXzrxV9ZmoB3xxaM0mOoatvZtJT3nkglwP1+RuAU45HQ6j4eoHX
v74MdhLLaQQfF8ATJ64WgUYS9b6WD+TS9fdRJdGn67qnY8AP42ofSPF5RLGDARw4eymw3rvoun7/
ebJZyLj/NJTVn2XCi89ugLMmZFOT20nv7pfqfWNU03tl1N/dYHDhLNI8tWyFy9rw4iK6yfhbrbkI
uopiqyiLqN0ga/rXH+Xv7i+dT4cTOdNOzj2vr9I0TlqiGpDboC7UXZfK+B7JTHUYGzt5Z3FeftXZ
YrZs5CogM05rP09qLz/QxJcBe7uT275sFUJbHBKMVLNYS+Tjq24kKBLD6OTXKuFIv/6Qb18aOAiC
9ZP2B7UNvI7XnzKwwgDabCm3Fqr7p6QzoeYivNnKjqg1ners2NlD+R19oHlJGGZ2yAw9WFmBGb/z
5Cxf2qt7wIhDtwFHqBRYFPtnf4jCjKRsISxutbD6oaoKkq2pz/ygDXQvxWf7zkv6ZrNfjgycc/n4
rEvMy15/7iZwwiYHGbpNjBwaPrbbEOkFj++JDE5ohHmJmyVnXPjw6xv+5tnlujTI2bYcg1f3HDPf
mtZQJ0NXbAdOS5eWzVtLKoD5zu5oLCvq2d3keIHJkfMMhLw37nY4XMT1TCQVdkr7UDnORK8363ZB
nSvHCfvfysGrtI/yKNq2ip2d7AZRPyl2zsrq8vmJGzftDSc35SozBwuv+pCMeG9L997ujE+5kU03
qcI2yNmFCCat4UtKqwrbAeL/ESXbQUfD4xXq2K0V8sVudNvofXSkKTTuXj0WwBqPcLrbNcq22Ndb
PVrBGI238PHqTYrceZtnY3qS+Wytp5l17be/BiAZNIg5PfK/8+JVcZv/S9p5LLmNtOn6hgYR8GYL
giBZRqWSlzYItbob3iPhrn4e1Jk4IYIYIvTPpnshKZKZSPOZ12D0CrAOA9IJ5q1MiF4n/ff7g9xI
H8jklKRDhFu0hhUypOtNNqgYr6KpWpyaIPsVVvHLaMLBjOOY4jd6wV7aF+8jTULzYD7SojbcITBP
kUA7XEtx0yyA8o4NXj2Vsxdd3Nw4yy8jbaZNg6IWadv1L8Nttof6NrP91VFcZqVp0KDQHFdVEwVF
/JAToHILoFJh7xy8m2t1NfJqTYzaSWyBbNgpH/IB8KgxIOQF7y6PUaW9v/4bZ42+6mJ2YeDQBSb9
epJhP6uDLGDO2w1YvcKsI5rwkfGngdoyIXQWqUXI1JHXSX2qVRq0tuVEt0I5aehoeNocfPnzqYCK
0JAWegt6V9eVLBl1LIOpOTWKXXszNBO3HAZl59ts7QrqEpTkqbeTLKy+jak1IZjfhG9DcAHMXE+/
RcFgeBOEkGdQwebDEHY97FgJDbY/nyCF56VFzrmk73f9rRAFigUK4vkpKvT4C/rOgM6awTjfH2Xj
kVna5VS5F31QRJKuR5lR74WWGOcnFfPLRyQZB1DLuFyVIdD3JtSjn/fH21hQPhjFFwY0lurB9Xjq
OIDgM5P8JPWtdDI0EbtNj1h5UmJMjrmJ8NQekfG8mJqd9VwC99UDoBNuc/WgMkAethrZQRG6HyC1
nmbsOzyjhfY4i7nxwEAlH00+6jG0isYDLV67ZVXt+XxvHL2r4VdHT7CJKkm02UmqsQvNS8h5o9mM
O9HLxudcStyAF/hq9LBXo6TAXaugNRjF0Y3zSOR5Tig0IVKkCh/WQLdzodwuKpclFwrAXeIlzVnl
6rM0ElWXUXYq+TOvSMpvdGYNbKcT8+AIcKRpGekvErhJfJt7+/Knm4laPWcTPAiXDeql15sJzpPc
l6ZcnZI6feGOdjxdWNJLLWAyZCg0Hdhk8jvoNju3wk0ve1HCo+y1RC68ZIh7XQ+saPUQxmFQokAS
d+1zmjdQ9cHRWdLjiI7KP3jSIKNtN1Ldvo4iap9JA4z2AMEbGFIejs7XMZvtg7BGrg0T6O33plV6
y6PGJf0cEii3roLTaIM9go3Bpiw6qqDWPHUf5FTCFbISgrRFDQNg1+PQI2WJTEz7pTA6cQG6Wv4Q
oQVzvrKrqoKN3tov5DlYvaJ5+x3bPTuCNj9EP1I4FP/c/yS32xwFJwJnikUke8DGr1cG7t+YBH1S
nSxHkr+3vNgAtZvy+/1RbmNV9C81kimNQG4RJL4eBWNQDUk7ZEUlChxBOD4pg4MhtFZ8wgELofrW
dnZuj9sCI430JSVhPKzbuC+vh6zluI1sRBBOaCcJaNRD8DBhweBxPsIHRw3QZ0tROx/zCjWIplGT
l9ZC/uNP5738CJ5vgpQlR1lt+ByTh1RtAwCzzhKdZxBRH0Q92xdlDGdcb61QeZQDe/77/rBbk+cB
ZKMvkFFCh1W5wjSDKISBk5+62MIuqyplCA0YWupWk3jj0HVQCRL7BxJWLcDttvCTOplP93/E7VWj
Ik3lyLS4eYnpclx/AEeKmlyOZl6OQsMaQLPiBcrdHVGMxyg0jJCeoJafPGIXNOAXlFo7428vwm8/
YLUDcAnN+zqAVCjQCXytuzl5HWGUHON+kLzEMKpHBCcsH0xKBtOhxLHVUc2dbXh7vK4XYXW8gm6S
ERXQIDbG4ifKcvYHQ5/bnTd6axAa//Tdqe7x/9Wl3rWUt3tVXnaZFr1vex2ROzXXdiKP7VForr99
UTbW9feMwnQQFZgequW67HVKrr6HmmvvnJjbohCaonDOaKpSgAGMuto2Wu+0jW7XhFFJXrm5PkQf
x3bqPLoI0nNnxFgViLF/DxHbeC4whyW0G9N/bD1DLmaUzHdoFKR4gkO2hfye7Pgfbq3B7z9utQbC
BOzuKC2f08Y9VcWV6VWCpeHdPzkGK3kd+bAEb1gG+sqLlO9qpaNBq4XCEhR6lX3WtLp4mmtIW4ke
7WTZt+EHI8FXBNVC84sb+nqkoGpCBIKy/DTNsQJSuoBWaznRsYqbH51V7OUAe8OtriVJ5VXjcWE4
OcPVHfN0+JxhcAHeklwcdG52FnJzPDo8C9Bvgdssn/O3MlvbQQ2KoVWcZIR/P+MYrJykNjI9fN47
qtJl8MfRHMsJHJ6wlWeEnsj1eEOQm3Y4MR5gcBi/A8LZKWJHB8dup5MaDP2fj6cBaGAwoqpFu/t6
vKJo5WiYaC3heTEfTFNER9sof8LLah+tOS/9+/vyrcq92piko+CvEQkHJg488mo9pbBU06CU0hNv
HfbcSfpvV9mHEAZeGRYvkhwDVAcbqMTpUyLVDzABPfyzvEZJfakMn0p6fV4qEqxzC3xzKl/LEBpv
Ai/K5Gjn0y/XxPqnAgECF6UAAKU3df1Te6wNi76ig4itLkRQyg+a9kKnvsK9sHO8vIGec391lrN/
M6LJeytT1aWvuLq4UM9TUPYw05MmN8NJs6SlQhWnB7lNnpFINB9Ca5YpnZh72sjLLr4ZGIQZ5RUZ
ENo6RevDcka1b0xP04Avo1QlNbyoqNt5yd4IJqthQHcRSS2HCTOGVSwjWbDcyyBKT12KhEJGQ8u3
igg9rc6xzkMzxw8Q1uaf+BBqnqMIGXrl6FyMrEnxQushL2bwhO8v+cZFCcyMy+sNsUv+dP2R0VNB
qWJO0tOiGnLBap4IR44VT8vsvSbn5lDcJOA/TI221mqoOuttirvMPu30+FTICYlv2OFClzpf709q
43NyXy0izLAwKP2s9lGu1rIOtjwhVwlyEH11g0CMnews3fJ7V18T5BIdCJJ6qDvrakUrT/qUV1C3
4GKlJ7tXnI8IZ8DmDgIMMGsY3PdntbF+js5Ds8Cx2UBrdwH66j35oJacnBBBJRogo2/FzfRgi+J/
cHX/K5JjcyhmRt8DzgG9x+tdIaQyx7+nS05R3s+8MihAzpOmXkyR6Dvv59sOWy2jY2qovCO8iJ/L
zcdqlVKI3okpwivDJwfK08FBUfNkVJguNtj7nRu5kVEAmyIUo9HVhlxUYMCXDI+aHQWvUazrx4mK
2N+aFRr4d47GP80EL68YoevCQU7xI6B/oOGj+mimUNGnIuhfUsTCcTWEA9aCf/5TWASwOmD1S8pM
t/3GA1nIZlq3+CSeRpodntlXpjsZIt25Lm8vaGqOizy9QqcEYPVqmyt5gH9mjxhVWc+9XxoVXp2G
LRZv1fJkmhIsVQpt/p/uQnqNvM7LrGiMrZWYtSnqQHJH8YlqS+rHAGqh04HXsax+Z79vZB9kPYRx
/6+/b6+D8lFKUPm3IOiJppROg7B1X9E69UGUtYa4jgqdqqy7F2OggzCgoXQww2ZPufj2KqE/AyCM
JozG27aGnvSkdiBY8/jUADnyjTLrjsZolDtf8oaayJFGCYHiLjcKZMo18FcIdBLxaolOKFUphADw
0o9Ngl2rNAcjzdoAOQkQIk+w74tLFDThy+QUP8KgMp5mTFxc5IKbR22a69P9r32LeuKH8ZkpPRhv
ivareFOh9wLHDCsv0UjBBQWt8VCPYXvGgEx1p6IY3xVq3x3zpEekVp0t/FOR5Z6beD4GLQip+z/n
9l7i1wD64PHkbie3ub6XDHMc9Lo08a5sTeM7HH3ZRwhE9aIRov79oW5jkYXdCvCCwu1S8Fp+ym+B
r4Euh6l1RnqS2d5UTFukUQSdqwl1fdcsdM3tQpSTKIDsldq29j25CzRClKsotMmrNVcFEjyTVqcn
NXGkI95m+IqyLtRd+uHczdWTPknPaJPm7lRN6smOtObj/clvrDM5jS1T4jS4mtc1VWsQaGxAeScK
h82o0aNDMGlCXhYxZO/+UBuXmMpDAzQRpD/ls9VTo8VJZE5vr5qqtg8S6t8PYPEhVNs2AlNGX0PB
xsTh/qAbpxoRdKiR9H9los3VPrJMjJeTlKd0gmePoIzSeDQpd+O9rWW0lvYydWIZQMR6bgVE2bnW
kxMP37t5TOyXKbdl7JXs8FApaYfMftUNGIIimafJUnwxWxSTBD64uJCGNY1PW3qidYBao1J9ub8E
m78NgBt1JVp/3GzX+zvSwszEIzY5zdn0LrX1+imxkSkArKnvaPdvLTZvxdKCBh0qW8uf/3aSdPx3
KzPLobjXZjK7Zo5ngKWLNtq5HG7jMVB0dFigiryBXFcnlmBMQnuwIBTT8I8IdGSi9Lj9J1HlF+6t
PaulrX27dPogXWEPQ0PpelboeMqRAZYIp0o58OdWJ2aOa1yJ9Lz2IwvLZKTE9J19u/XR3lwQwA1A
L14nSEnmOPUwOoScRRmjKGKGvukQ3Wq9ttc3vbHx4ElacgJUCegzMNyqsCE7sRINcsAGkZSPEQIS
cdO9IwB9Cgz1CLnunBj1BWFuH78JpBetD3JdA2Bu39lx6xUhVfeheacH42er6s/39+7Wq4RCGsUt
nh4H7OvqYFkIOE4Ee8kpo/R5SGMdkcixUtC3iAfPzFPDH5KmejcbanlhiuFRBHN/spDbA04T7tUQ
NvI6loo0CrQTwTKNgOu9ULfERGnDWUr6qTrGkGsex7z5mYkqfR+2w4chQe4KNDiNAWCrh9Tsxgeo
Pljx1F2LhCaNsfsLtAx4HVPzgwxYh0s/Gsjy6nBjWDjK6sDFgwwoLMJcclxocDW6wvh5I+9B9zhy
zK+lGvXnacZc+v7wWyfeoVGBqxGnngf7ej16mP2R3PN5nKEimVdqPMwBcu3EJpuTXEhKIKDxjXyj
M/92rwRlQfQrTYxC2wROiF1/ke1J8ahGG27GsT8gdSq7yaDn71rENHfW+G0WN4tMmklnFREMov3r
WY64okpO2ZNlZghr69Gr6NHKq80LMvmoqtnHGvURgw9sCudFK7iBnDp5oSb4qRlQ/1QCv5Itr2sV
F2r1GUOcB9XOHjo9fWzBpOhF8qtLqycr7J8ALuL+mr7K1fCvMVVPhUqjS42PhhF+Csvx/SSH7xR8
AcDIHEDNOGhnJieUdPDpVt+PY/o1r8tfS9RqYYdKcvwAZNcnlXvWbM7H1F1SKTihJQh/NHociiVD
si8pQnToeJ8Tsz9UcfA4hs4DVhro8Aof6d9LLinvKzO/yFP4S0qHx2jQj5KIXtR0UtG5KbkEMZTp
IK6a5bdO0s69bZwC7C0DBf9Ie6iRyqs/3t94m/ejxYZfyofQlFb73tJEWA8DBxH7I5TdtFH28y6K
+RmO8+n+UJt7fDGIAWoKE2p9xHAWn4WTLu+npNj4J0wo3ohsD+S/PYrOOJQYiCRWoWCdOgkoNBkx
l9CpHwZ2kmtKavkfvNCL7yquQfQAgMJd72SExjIVU/HkpAsUNMJATjwJM+PL/RXb+DgcRITOsIUi
pnzrMP92XqvRSLOCJu5pkdAAaYSunJ0WgZ9Wex3ZjUiAkejQ09LBmnCNrzP6Ro8S/IlPk2nPT+hO
6geUCO2LVqbI56RVuZMrbHwl4jt0E8iISYy1VeSRU+rrBC6np4wq/KMYRPJuMoM9bPP2KNyTVKuX
zqx2/ZUoIohcJoo85aLJXWRQTeQReXPvf6XNUfBGhfq/BP7rvWARpQ7ZsnaFOdWPZuz0HvlevlP1
2dwLC+OP0ImS61rzhhd7VrVIJCeRKKGvdzlyKWGxOM9U4fH+hN6KVat7Gpjbos3CsoH0W68bxrWD
hMvsCT/7EE5RjRbwwbbidjgjLBm9IFVZzsdYtdIG2ayoMw4zReLhodFzO3GbKJgfLUnWkdEbtRLr
NllNvzYIEX9KZ+dvI5jnozR2xpcxNtG1S7F7adxicrJnZQLg4NaV1esPwqhUHPbMuvsYyoPA8EwZ
+uE0TmZCrG8pE1K1ZHa/LNCofho7UM/kUHeKB058rbwGauMgDtjn/TeziRNxyJocmcna6HFywESq
Hg6F0puIzIAvRm2nVL/L5O3IgZd6jnIHdP6FMv8LQIoxulpOR6GwyvylqSdfLeCA4jQj0DMrcXF6
P9jAMQAeqtmPqkOrkN83jWcznPmpnYPawqG1c/NbVsnyh87EINi1sVP4intM+xdyIV1xiESEXSJv
dvqNI3PhXxbINGSGfoRcbQjXqYykOzhqb37X0kRbjHU6AxTUkKaoo5pD5NaplY7uZJnlawP68yxy
pUq8dhbKE2sm5oemSsLPdYoIGbIJ9fscX8GjmBD3QRhCfa4HRfiyMeVnJ7ZiGQ8jdcSEvlKoZlpm
PX9Fv96muRBI0Z7F1kZesDSvcP+jaU9JZxX7SI0S1KVsoGBsUBquHPsfgVyui4TSe7mpxEPZ2vpO
ILR1ZAm8La4eEI606a4vhgafe/JKaupWl0ve2ErzMUKccqemuXWpcorQqKHox4O0uuRE2LGedI9P
A7kesYxq9Ke5MkZfVYLpeR6U2r9/cLfuCEqoDkgnSG7GurMqy4M8tAbT0jqqYbDJEXgrKcgMuf35
/khb3wzrGIjviz0aWPDrBSz6fKZYNcYnLAg6Xwo1+wPWEpTX82lAT1mV/8KjKti5l7bWEzIMsBpq
wISvy4/67TnMhIqNCJr9p2JA+Jz92V+0fCxPqEP+or8m72ySjdWkSGyAaeGNAoW8ilabQFhKYbZk
4QiOH5zUKL2qiv+eoR/tTGwrO2Momjxvsi2w6K5nZqtz06YlCb9pN/mnADvOk2w3ilcDpTnEem25
CjCAo9aiDzAEofnYqFV7DGeCz7CX99goGx/36tcsC/PbOtt5UuOpRC9jHIdDX5YdCu567vUhXiJ1
KuUXB6fonUd0c7E1sDtLk5fAbTVm13FPWg3nvxWZc9SNqPJENRn+bGFZc3/vbmyjxbAK+TYoQDRq
1evpce2HNq8bIe+cZmdg6LIfJsliVYHNptxSo78/3gZZ5M0h6/8PuHpOBzsRowpA+GTN4PTCZAR6
FOpUCRukqY2i7Q/0OKVLmRSFr1aDdugyy0G9etwJupZDuXrWF0d7Ai8ed0jNq0M7IJBj4r7E3uJA
e5heVxSlix8IgsrHBDe5Y9fq9UluUumsVmLvON0IIFIe0anUG1ReKULA4rhed2BPmGxYGPZATk1p
OpXH0rEPGEc/dab4Z7bMoz7Fvpk2X4IhuYBHeSKAO7Ad8IHBBkkpv1lqcMnM/MWS+8OYiU+qcKad
Q7/xMqA8BLgBfCzIzTULs4caFdZLh2gwWzwHkwKLJ1EOO7t9YxRkU1gHSpzOQo28XooUyLtcSCE9
kskeXCFUzF7tVNmZy8bGW3jGXM/2wjTmXF0PI2dIvVcxaXMjAaEeaic/mmmXYtE2Bhf6wdaTIyWo
6xZZgJh2hKi/2cinvI3/vX8Cbk/c0qgk6bO4G+mMrA73EIh2soKaol+klk+p0ZbnWtLUEylh+bOu
Nev8fxtv+T2/XWCyUFFUA+PhW1OCnn4Ckmuc0/BYR5NBGaCpd5jub8Tx65Ol03fAkXpRgaG0sbpS
VIdNQ0NF92FFRR8qLUKSPZBTSNCB3eEKMAO0Fe/Qe6s+gdNAdrdC2f1THLRa52plIDS/VtCEx05g
ajAVKAvtsYtae/JmMJWtV4XmYB+jHteAwzy1Vn5oNUw1XGS8lA9BxXFxszYe8QfJykR9spuprimw
Cpx1ItHIrdeiCftTOEbZYRL0JmgFFvlvp0iHnxCc82+xVXYEvOApSrfRk6b3urmdL02kqxiCtTMl
90Ie7OyA21lmuookzf40ZvIHtItkxLmyurMR3gnS/BwYZY35EUv11MddJrwQb3KyFMmYXSXTjcrD
0wjFEaMOywwnBq2CspaPZuphZJm9jqklkHqc4q+pgTHAUQ6CMTtYuER/m4Jef8V1rkaouxjH7JGW
2WK5W3qD1beKnyHLlqPaOOPypaAr/MyvT576Jm/0QzoVaXBIhaztoW03sIOErAvm1KSCaHPerjeb
KmUJuDzLQcFAvaSa0CTU2RsncTFbSw76hKJWWk4TJiR64Cptarn8ropDH8cvdo3dUexIi9YYKkKI
Puyh0d4K3KutCdiCvpi1CMdQfbn+ecnYYLRQ247fWi2We6F8AN2I5GxhoD5sKQfi4A/wG3UaZoME
Gi91jQrDNJSY5+mDOYFYDtrHyio+sjOPf3xMITXTTUJeY0k3V1GPVSEPFfAW+VYXPQ2zhtZtI8mv
RVzqXxWJ43t/uJvnj1iVIhf6ckh9UhxaPX9hVydRVM+4TmBngMGdbB/mKOmfbZ1C4Jgg/d8EmKek
yvexmrudoOMmploGZ4r0Wehb36Dm5jHXRB+18QlOf+TmWvjeHIovSop7dCWqfw29f39/tpsD0vYl
VEYojI7s9XePpdmuhwpHuqGvglOWFt1Hc4K64kzUWfXaQNDa7v644AKon+YgrzyLTIS+ugexEpuL
qGeWsjCJYIYM7w5MNnbW8uY5WUYhhuEtQQQYBv711Jx0hDcQMrU6VKpLaMiUbaUsOkbtJI648+5p
wy5LdXWElvEoVFG0pkegrEmvxahaGAZisTMYFjawsH4pKtl43BWTS+PXOvRqZSxti72uzU2YsBp4
dbXU2FFgL0HCk2B67eZz2PtB3+4hfzeWk5eZsBvsPuCvNcZuNPW2V+MJwAJeWyeUSS2/m7E5M7FD
fU6NXebfbVgCWZlIcKk4L7iENQxMCkNJTYI6OgWVqp5NkWkfqnDUHqqQndraMZ43k8hOyIsHjwrW
rV4QaxHePIn06f4Z2Vhfg/YncS+MDfraqzCsGpNaioowIiCefhWGFr6LDVwx7g9y4y4vM93fR1kd
CkSLjEayYQwHWF26sGGSgyq1/1ClgZ3D8+HSh7k49egnIQ0JSnzeVE7JwaKj6TpBcsBopjnSS9O9
IZWx21soVFN0nGI6DjEv+ijLr0ObvO9ymiYAHt24thoX+MMjRRXz2HZduxO+bu0YoAdLLxGkB2fw
+gDWouoDS02jE+JiujuQwhxTU/4MLK33kLLcI+XdpsfLCiJPD2uN8oay7oePVi4lc2eFp6iv/7bi
TPWSSdfep1DOvTwwPhjalB7BjEVPXMAdlaMg81Hbkx57ZHh3Lp+Ne3URYAMALS/X+NqIu9DsroTp
H56cCotRSRtCVILa+RCoA+WPzNR9O5v3CgQbN9DSAUBzYAGvwa65XnAyxjBXOjZq3HavBd4kn5xQ
5B8VMAKflEivD4WgOOxmlRXs7d6N+TI0JRfOKR2itZ4sxZ9ZmeIYzXerfAyVOXJTvCVA8WT0sS1K
iF0aQ04fv40WJih58JpZ1kUz61/UM/6uUS5Nh7qn9t7/a0Yp7dyMcE/qf9L1OIeoKnptI56hUCQI
PtU/LaNsjyIvumOIJer9c7hx2E0SOl4mprL0P6/XUIgSIVmHNRwLXAsdq7N8HCmMnZrf5igkj4ss
NMjMdZmeImccwy4I0eqve48drcIvnOydA7j5UcC80RKCQMGxWM0lTfFjHFA/AgwzH5AjwBsqzZQL
An/Y1c1LJkEFbWcrbE4N3saiMgH+Zd1ZS5GqdnpLC0+t7vyqO0U5GmGc78SEt1UCAmlOOVrwFIWX
XuH11Mom0BMbyAFKD0n1otem4rbKLONwHgm/CLXMo5qSHoH/SZ+lqu4OdZPJR7Cb8UfAacNh6Eed
irduvPRzt1i6pwoxbGPNOFIXmTumgv9KeC75/8H2As2AYAFV7BtdxiSJ46CTZD4JfuyuqSJxhAHH
v//JIIgBEpAvN+/qKanSMmjsmkFks+1OWoIrotkU1c4Vt/WhiZJhXFCyoRS3GkXD43agp8WHnhGo
KCarOYglKrg/l9vEiS+9QGUWsR8ok+sINRepowdWx00aysmXepj1SybTXcIEDgkeajQe+DCoEwOo
5rkaX9FxsUAIAKVMQcKfhxGPtjJtQLMURb1TQdiKUSjay4yycGvor15vQzWkUR/CPvd5S8RP0GS4
3UD8Osj5XD9gCp+QSPO2QDLQEXbNoBpiTJkkVbu3SstAq+CT/gEkwMU3BE2+VRw/zyU2z2kn+VNe
Oi/4vT3VoWSfZznXfSPR8peiGhYLl+BfmlL5v4EeEgDM/fhaGaXyev+TbWwM5PyI7OmYLIKT5vWi
hE47NAjQS36VTbWHwJbiRgHUmj8dZWmjEm0DoVpEH1ePXVsqMCxmlJ/MTB1dfCWbS4R7884mv71C
GYX1XG5QztOaWajLk5kWyhz4AP5Ur6mm6RyjzHdQ1Xg8q+BLDnKhjjuDUuK7+ZwMS+uCN5W+Ano2
10vYxpPWGGMX+JlATCpWnipcjX7RC7LlI7ZEw6kCl+y4lVM22kHkbfbBCCyM9ZrcGBV3kGce4cqS
PwC0m17BiUk8wvKLmTjOx7DX0x9jCSr56ACypQs0q/mnKNLUX7Vm4uhWWWIyD3Mfyz9EpuSjV+v2
JFFF6nL9MjYj6swODVssQIJUFV6mzcknlOSzAFZj7ExunEdB6FoamEGvVRJn9GKjDAMv6A28lmxJ
bRKwL1n43E9d/NTkIvg+DhKKxqNT/YxDMWVumkBkdFWwsq+9qHQ8bMb836JTi7+SKsQCaQ5lY6At
afRsZycmL5Div1K9c97FCByZXlvIDBVQ5h7Z5eZIBGYNFZAVE8L73KfRr8SuOQFl2sY/pcFRcIuX
RqSp1VJ8MecJ5jvkjy9KOVez22AvmJ6SSC3wCO0ECCFwrb9GXREvZlw4AC8NszlP4Ktfc4U+L6gj
VXpSGj0OjhrgnXMkNHrUqiRnPyLJHr4Wld6+ZroyYy0pt6823SN8lfKnVOQ4Yja2kAsAQxUFl2II
FntY45HbxfqUURt9rZMkwMwSerLXFM70WNL2ds44BcdI8yOHJnmN3VbyX5WV4tyuD04cH8iJjAY5
zZRUAb02qXVzKXAGH553+EMp5r72hKKId0kfpdOpMSpJP/xX1iWI69QqOJLYiuBiV7rzKqVmgeVZ
YXzOUCnJXdQ3g/dj7XQfQvBXuIjbKehpJZdsCkQ4W362M1N6xdsi/3L/9C+n+/q+o0YFeZx2GOIw
N/SBsHGsMUiTwA9bpEGDCIEGUSrqyWrNz38+EsidhYGKBgaZ/fVRJLKo1SbMqY4jNvJYtdG/nUjr
d7LTxjuh59acAIipskEQDzp9HdMkYRj1Y8RIpAZ+HebN41wFxqEV0rf7c7pFwgOvRZkMxRvuTrqz
q6FSu7JtiQ3qV2GLTJOGE6xk0ennbtDOPCSTF+ktnX4Axl4U9vAk03zvan2bz+ob8iP4ATIxMK2e
1SU3VBpQuiFw/Dw0Zz8bTTznRyx3S734rE7iEaI0jqaBPRyMoMWzy6a4IZzysZG6f0LnRyINj10X
fI9t89GMNPNfUeGp0iZatfPKb3wXCklwC8lkZa7k1WKNtTXrMq54fictztmR/XfW5uIIP/p//FX+
V3rYxmujQ9EEpgUzhNbbKmO2wwDglpYFPp67pdfnBu0+YVkehWwZJYhMG10dJMif7zuaP4ta1aKn
BV7teoeHQYxFmFhK01Yof+s7ZXJDNRnO/F3zP1hKWE7Ujzi4SD6vDpOldLoTFQzlYHLmihiDPQBD
NXqS3bwzq809TlTK/rbh2EA+vZ6WY6RiQMvD8ftmACZTBrl1dLARP7az6hwzYBaXgcf3KBlK79V2
VVxqIomdp3xZu/UeR0KHHA/tW5XS2fWPMMM4nKhUOP6cKBn+wyoN8mi0/XimYY0mbvOpHslOMqPY
+6qbI9NWQe6JC4W9ez2yIedRImWUzTF/7o8F5qCuHtX2g9QjrYqdYfh5KpPmqKaGuvORb+M/gHRY
0MM5pKasrOM/O0ROpQnh4ApQ7jg9VAr9DWdPbWrrVCoE33xci920RgkPNW2auBgdH6PO2GsTM/gJ
2+sJdJ210xDfnA9ZCIgZiio3AtU6QVCNP5rj67FZv6NrWLJz4z2w0fI9bnYK2HuDR0ah1Lj8it+6
kQaICYeAg1EKpJz6Rmt9TRmzZxmbnueCyqt7/w1Ybq31eOqiWw4yh9rcDQsdm/gRlJHjS0VUvzgT
ojdh1VXHssRdVp97rJI7DVOKVoteimbY6/NvXXXcpuQJ7BXVWKMMYmPOIjln+ECzhosVjc57NbHw
hVSRZaHfBRlMjsev9+e8dSZ+G3QtMTVUSgDSjUFbupK/WjNIHjUrj314ePnr5OgNnOZG9yTL/HR/
4M3ZUgkFlwk1iKz8+uN25jg34JL4uPTPEA1pSs/Wsuwsd3WDb1JUfkSC69f9MTcqypRgVKC6Sy+J
TGJ1AwgMcwOknDghSvSzzMhfSM+jv3sdc0+h4ZKJUMrcuH2hq76VhMVDg2avG0pt7gedwR09YWGN
ONJE88T6akhN/b41OvOdOiNQkLNFfMi65rnWHfA/9Id92vfqJaO4BiwTbVXk4Ar+6WJlWuThh/uz
29y+yImjd8vuBfp8vaJ6MpZRObCiRiGlOG2Dt3oUrUMgj1PCrzhDRzVVwuhRtkLNVZyg2ZNb2bh/
qO7yuOgUXClDrW72qJktsi2el65sumdZjrPneLTFc2Pp+WHWivJZNvock3U8lluk67FsrYf3Enmc
Vyip7JmplV1yMdrnAWkxd8Lp+5hh5UQTujYOPcaLh262h0dVmmV3QHIrQLzzjMoWOpJzbj7HGDof
0beQPxt2P7pt1Vqeg8jfUQ5brOVV0Cgjv+VgzvgQIzGIapqi0VrGxIoO91FoNFF0FL5ooOpRV5/s
fC6edVT/vylKmF7uf62NKxTlQ+R+gT1Q+FoH0bLIaklu2FNGt7jE2lj6ynGk7VxpG8d7kXqnQ4Xi
Nf3M1Z6IciMOVLsmoDQk6xjmI2KnlZJ4YdNSKprSzFPzLvdLHhP//vy2YtkFt4JYJbc3icnq9i5j
pR96g9cWTG5+wXC77h8hqqviYJujHKDCWU0/MiNRLlXIgVCjFF22DIdgmGDjhCW70L9j0yw+dhUu
CPjKS/KTjeUvfmpa2yLBHCvxJcLr+I8ZTQvLYmEycS8tNnWrmymdUlvKpGXNCkU7S2HWHSwVk/Mm
qksPy3HhYU+O3BwJhS85Yg9EuHWKNBC9vHdLlW+NRQ3BeoxTUxKk5UBsJzXQ3a5qs7OhBDtX8NYW
BLBFqYgLCDCvdn1hxK1tIYPHRJW4D/3YRkMvlEN5ZwveUtZYT4L3JQAygA6/Nal+e8bHOI/zdm6I
8JphiH2ljbGHBm+LAN9IqJYd4j7pP7ZNE762jjE/DEEWZ+dYymLaH2A7yYHKqcMLdnTij/c36Rvy
dfXkLwUzsFVUlCgsLa/Ub7+tdCwpCazM8YfO9GrJ+TEmIA1lkR+L0DhXZfrYl9k7J6BGEuof8kH+
K+3n52rKH8KmwqZrOA5VfDBkHCYpjFeddkit8Swp5VFFylhyoNWHbBih9R4cnsZVkZbZWd+Nh5Si
3wIbQJGSetwqgYgzU6RQHGyfBAmkqwCfkldCP7S68aQ4XedZCzB0Z92WrbFeNxr74BXIlRcDz+t1
yyY5FfNsYmxuifZTECfGiwNsoqDoPaZMt+4ctwQZ8hfEdfUbiOuhcVvh/JQaSlJu3cfTywTZ/FcA
trHx9HF8TqjO525kxMl3VVIQuJxQSv2apUYXuU2JhuphCgL1Wxokyh6bd+PhZAVpnaCqCNRpnReM
Ag37qJhsv3N+Zlk+PyJ9m1+KCkSZ3aPU3Mi4k0Z1k2IoD/Ph/lJu9GgXbSYDuM5/c3ZmTW4jZ7r+
K46+HniwLxFjX4AkyFpUJZVakls3CFmtxg4k9uXXnyfL9jkiyENM9Y3D6pIqgUQu3/IuIGohFK9u
zTzUQkfAJwlS+sG+k9YPWthiK9z8qkYurW+tDJQ+/1h62ktsK3+YUGX0pN2S4r26ihxaR+RHr9f3
+QfVkEOOMsBowRJ5Tzgny/r9wn1ZJtHBC+vOd8Ift1/82ukD2p50SEaBwJnORxz7HK0n8uJAaCMa
RIXr7KqYI+j2KK/ImfVK5YTDgwF6MUzm9Q5PVJRceq63Lpq/Qtp1g7JoIKYAEN/rWZH4IqMZLmio
3E1Z2ZxAHPc7T4utT244QV5NHPNoa1F9XBbZuE3K8UQrO36cUWx8QIzQCHJB+Xay4/wJVfe3Nyyl
qLrEBEmQCd5C57PU4rJZtsJwg3rQswdafHqg6mPrx5HeHL0lVd5FijJtHClXPw0xMoxnGGYgXM4H
pR6+oMyyuAGVmZQKZm0DtqytjQjh2rajUAlbinYlWZ5+Poq9NKIxwtENcg1vXlhLNmXR0QvqpUo/
WVbSPmLD5j0U5eB+bPI63xj+WjWEIogUmEGZQJKHz8cPm6H2coXxszlFaoVwjFgyS+4qkBG7Loy9
j06ejEQB4+KrTkb13O71jYe4OtMS9gWSj9txDa1TRAL0aqD64cam5s+hY546JDf2tzfB7VE8dbXV
LPCKE5VzN1CMpn3s2xLFAE/p/sy7gJfTAJjBE8Al8+wupWozU2BpWapaj9VArzn7yEXE5U+8C1gW
9I4IaYGynY+SW5lRmP3A2kziiAPZ/liihrhxKF9bmoDw4AvCc5Ia6OeD6G7ZIRnMaTjFpf6cu0vy
tHgEYsrspicjd9AMmVqEH+pKP3igzTbe8VqeSq+LJ8CfCW7pmuUfOkZWmagtszViB52ptFngeWc9
5ga1637tbC/9h2lkU+VjqqQufqJaSkY7N6rNezLOzPOx7hERLjtl+Ec/UHPzPaUa3D1AI4deR2mh
PKrNvEdUVxpqe40H09dOcQXdZbUjnhd84qKd0fO/vpLVspPieMULx2f0Ynh5+/X2R72WphBr0zcm
BgPZv7oDQWXEYqhzYpgKejgQd4vogVsBiuZ4SsmpD53RW7tJdeaPt0e+du9JkjAdRc4gGBbnXzrT
9dqmoc4ttETx+wY7iH1tZ//Qmuaj27svsYP/6O0RbX7j+kL6ecTVAjZzF4CLyj2ElvKeNsr33NGX
E8yv3TIuysaevBZ8470BBkx6b5KKrVZy3fRJn/XcsvmINXPRVFPtC3S9D3WLVkVM5PG4tKjPlrPy
ObY7735EnXI/GW62693+d9D1bzYIhFzOtS7ZfSAlwBOfz3jjKW6v0AQJIlTfTmVpDvf/i6zjync9
G2X13ssQN1EkD9YZUYIjauJmgCqgTVexbd9n0Zw8K+qfyKfQYHNBMFHUIu02zt+MtTsqnjxmjWoZ
SQSWeWfL4sbt9XMp4MUEoqMjNW5ecT6rBWTjS6hVQBUpLunDB6v3YuKVot5PsRYf2khzPzdpNwdz
Gzb71pyN+8oozW/0H4dnDLHz+zhTlN3SA7u4/WBXDk0SAYkKJXtWKSqevz5qsWY3VCjUxIvd+ByS
rfScJFPqVWtXZAXNM/x8g8EyvrhqM3y6PfqliIyHpJOcEyQSYOSrq2kpSEQWmhlhQMo4NDsvjcZ3
cWgNYpfA30CiD3/Dfea20YtWS+0USeqP/URRnIelqy2cHsEM+25JgrJX6BofMGPK4yCtklzuBXaX
n7m5ufHYV04+yLTkxpIUCjBydf44k24p6SgrTp4+vpv7vrivlbr/7OUx8iIDeikOha9AbUN7g3tz
JSigHUGvGKo6kJF1bzVTNQpnPaII1I7637V06nfpsLgb7Psro7xCINnp+HQBTzlfFF6ap4O9uE6g
zXi1+p4rjNa3TFFsnKqX+x26KUBLydPjlFuXk9XcaYyqHZwgbL18rypZ/BKnTbqzzMk5TqQ9fuGF
2cvtNXdlUNlsAV0EFEaCYs5fjuUoRKZhXWKGelv7i+vN7ytP+xLaevNYiaX83jjTluf8lSOdsiGc
SFmwQFds3ebB0yih/hQ7AeLZ0T0F1/ZltqgtuJFmoK1KvbTWRPjUeGBOpsn2npAPEUFl08RsXbrX
piPenjBQJmPrU8uUUNc1Jiju3TByW8MOci/MT0ZW90ccbuvD7em+vDkZBZ4renzguqDZnU+3yM04
wbvMDnC8y08N8cQeJZE9inoTSUq1JSK7Ndxq6baG13asKjuABWTvWlU0B28Awas6fbjXk+HtUTrb
n2SPjpp0xH797j/VopJcaZRFme1gMkRznDp6sLlQxo3Y8vLAYRQZoHNGY/a47jI1rW1g6dDagR3q
2d4I2+nDYEQGEDyF8bBEfnRAHOyWZNoiF8r5Og98KDSCxebWpyhMw/v88+WR8Ip8Fjb27Zmym/MW
OTwzr++SzBm2WhGXQ/F6wDmYUIhD68qmyJHHIYC0gqQa9TsYeeGdOmV1unHoXHkjKQCETQbde2K6
VShDzaCIIF1ZQR4r0UOWpPppAEYUVLVTbZzWV4aCVUujRiIZYWGtLlezjxGbKGN43YlSIZ231Duc
R7y9qJatUtDVoaSwnfQqA561+k5xGydtM3pmUFpJFSgjErjRqI9HDR7hxmK8coDiCWaruF5IQMAa
jk0jrenixTQDXLDh2WYh4o9xZD2pS5J90RpNPVKyWza+2pXOBNPILjBhVEOCWlPmVY2kCXdqAx1b
kuB6RNpuEu4+zB3zfsizBh3MwXwZI/176hnJx8wARogXTBJMi+cd48zS7he0RPZ2bnZB5GZ5INpG
9TvEjB6dcPx8+9S7MkevRTLiZdzjEDo73zZkJCFJ4EKvoTBdDjvOhmBngkQ7NUUYn24PduXMI++k
/czcSJy0XBs/nUH06DwX+SczwBXdeCD0sI7KrAzoHGKAMivF+GbUP2EW8B6yXaQ5QViejzfmYmQL
g8gNF2CbjQbLuXCLZOOtrqzoVx4Rhs5SlmK9eZx0SGuRJ4xiz+aL7eXzIcqXDrl/jvPbEygfeHXI
kchCUKd5BAR8DVPFkTwvjdShKjg32nPotRGiBMlWqH0F7I94Fqc4Itw0s2lpn89bXTiThWSrHmBW
rNwrnhu+tFkk6EqhY5L5ialUB7cW0x3uY9OPomrmoJzM6a5BH+KZFo314Nm0Q62krhZEd/IcfQot
w3slif3eiZd2ByjSfm/l8Ry8dYJoDlPOlDVfNp+zOsg6o646W7h6kFkU2XMRfnfdJvozg0gpF8RA
DRkRnk+PVi9Fj4iyHuDnPQCRq9qvdlSXv95+lcvNgk0yaR7aUhSJ6Lufj2IWUZYiRkBpGYU9nz5M
vFu6jjQBGAUq0cmW89+VFOd8QP18QGWE5J1OtoPYhdLdz3lTUbuMix9jlSX38WMM10/rhx3pmYPU
S08mlkxxgCzU+FuB0xVscMd7aduqPjgJNU5yyPLYCgT2bs/L5XbjMWmryfIxDZV1w89IlhrQnuME
c5LVu7onEBSj2vtgAYyND32FbsBYaAdQxOW84io5nxJ8izwwXNhvJxFSiFDPmr1WVdpOqdMpCEtB
pRz57jtVVO0epaZ5P2SmsrPLutw4Yy43Pg+CuYGs5JLQral9pkeGBuPDCXAkG05jiLa8MXtbxaMr
RWuGgUlAOwDCzAVGKSqXvA1pX9N1iKD7Q1Y6RWHc+7Vbk11ZAvWXGcnGHBeyBwEaGoVITdv4vtde
VZpQyn4jOLo1LqtKY9Ieev5BHDkmnqtxtTPU3nzzSUqgL0HGwBdILdYtRlW4WiUNmYKkG519OI/z
KS2d8nB7rcoQ7fy8ZhRIvEgIScGP9fpR+2aCRaNLSpsDCNDVppO2OD/G2CHp1jUYT2NW3OvEABuh
z7VNImXOZYlXavfIB/vppkVStgvz2mQSF+E8dK0VHtowxypcK7eGunZOcToRegMxRZxkVZfCU8FQ
xMz3Gvup3A8pHS1NS1JclTsudct8eyLzmqLRIgJBKwk456+moXTdKtPoBLY+V3d6n+R+PsTuRuhw
9a043+Wulwfw6q0GbZbA/YnKQum4O7omgjQ8KU9JMX4ypjp/f3uhvFLELlaKbMRRqiF8XG/whLpf
DD6QnQeo6VCV9bQLvV4HgzyHgR4Z0d1iDLSQqEQAXk2mex1vSEgfIj8VE3q8BIrdXlM7805NDVQj
iiHfd0ryO0xE/R2dPA3Ir1WdtE4T9102/Lbk0Cs8DWzCEBb9c1k6xgHSQ+SjBRLtNaTY950GDiVK
wxKk/xIfb7/wtfmlikZwJqk+6rovbdS9IeaFiorS5HqQ51kYUHZgPDgBtB8NbQtTKj/YeoI51qS3
Jn0ApP7Pl01GA1ANY9cO5q4q0dnvvZ3DPO5jPDV2UWQIv4Uec0Jz1z6NxF8BzBOMAcYmfk7M0T3V
/WD4SrTMgbVgqJP35ribVZgkQ1toPlr6w7se05/HiPuRvonb3nuhO51cexj3/SLBnmM03zmL1+yA
gKmV76EmfBJNiD8yzh5Gi2qtXbk+o7h2NWG7lVpHfTbSh2pCW+C/hNZ0UdI0TpAVECiFsrT3ecq9
t9Bk/HL741w7tn6eq9XiF1ods8ZoELWeXvtNVxifrc7SnuswNXa1odtH5OWsnQdoand75CuHP3gu
hOQ8Ul6KCHLZ/HRuTVHlma2TcCwPVv3YT2ira3nbnm6PcuV0BB3HlY6eqTwjV6EVKNkps2E3B0Pe
YfuYW+KUGNXjZE3txjFymV5hx/XTSKtVVxQGUud5xDESRdbO0MsRSwxA2soC5MhRsMxtVKX5M5MI
d4IYWAapa2cTBT5HV7cpt45VTsfSEwo9g3QLz3xtEqnG0x6TDSBrXSiM6zgSpqBQmDU9CjWqUqKX
Nur3nWJtYeauDsVpIQE0YHnXRsex0iSRpeUOwWZW72tP/wjbNz21FSiF2yvjSvuDlOenoeQC/WkB
VkXeg9m17UCxLeed58QiaMMqezThYAWTF4qvSpX/kbpT59tDHd8nLrFeXzaOX+dq89CX9vccwP9G
TPT/eSz6H+jEXaHudEPpJV1RsC+MUlWPjoZp5n52K10/JJVq+y7cL2QpknF+FsViNn5o1e2DO5qi
3dc4YJzsuQJ6hs5R/Y+sU6et4umVlJHqu2xyAg/GS2otGoTAFR9/4BOZsY30RByIanpYPOer5i3P
sQKqStVIYEyYb3H63uin06DH70aJeO6z5P0slDtbKz9XVrebDfWpdZTduCBAe/vzXh4vRHsU7rh4
pB3Ma2f8p6/b0n7s9MpaAgT1wztU3vqdig7gxiK6vNvkKGTo0meYJFG2sn4axQ1Vq0eMbAmsNq7J
BvJ3YRY+aUNr7xwVqudb34nbiJI1ICR4LRcVHNGHiQVRSQ963agDyIQ5JNZW+XR7lNewe3V/yvQD
hjsREZWH1UtRJHKWNqc87ipKCDKgH+cHz4qGQ5d0KH/hRxUUeitOEc4nvliq8YS9Xb0nLs4P82SM
BwXLgENWzOlJyXPzyevT5dEebbDvXK+H1F60L/8FHUMDBW9h1y4wvVZLZzyAazF9GFNbyMYr0DiW
LNV+9MEkgngtwzcv9Rw5mWkHUmPv+yzaykdfZ9inqom2ezh1O8UY9KOiF8v72CsBXXoJxY+isE40
9jd595drk8ehSCWZ7TC91j4c+O9Oc5p6dhBLbEvbFKgY6ZF5tEKz8NN8QfDXVZJdIfUJ1dz+0Qzl
APE8z3wi+8EfG7UPGmisG8tLfteL704xBSg5eScX5vli9hRQPTnBQtDG4SMhUfnRzqL6YzcgZixU
9YedOOJUQPkNjAWFytur7tqckKXR3kOnC6bO6qLWxyFL7TS0A1LFea8l04JZUbLlD325X+GrIT1K
vYhoFFXG81fstXBsKX7TaKtw57XCfnws5/yTCU/jkHbe25FMDIdLHHhMh/xsDVGQVI0+aRw76OPQ
OYSTkexrHSXt21N3pZHHMHhWmNSiyTzXol9FGxuaMtJgKrOs95FRyneU3L8seu3tZ/7/13FGcqNp
rHsjqtCddt+5irWP++nz7Qe5nF0s5pGZRAoJhhrCruez2+itZkf5qAfTnP9GsqrvLAUCdOTlLpC0
sttYr5exAsPBGZMmqDYFwFXJprYGnJHtUg/MRVF6nwJS7w95ET/odmW+uRF0PtZ6eXKnovqYUQgM
1enRtoffHR05zT8xfxgOoVbN7sO87Xz+8irMrMYGmTnPcFTd3lMPxiyqg9N05KTOvFUZuTaBFuRr
OYkA900Z0v50e2HJO0vAsBZMjuj8Cr26Z8LI8tBa2nS4/WrXhqKAp1IgoaZN9+F8qFItUJRA2wt4
Qqke+gQImdq5WK85YbYx1LVVaMvX4hCBKrluf6LrC4EcVwhSTdN8Nioh7pH5FYcIGOBDKMp6Yxle
plDcxRRFYKhIcuYa48dxPWdxUvFqi0pJcKSsd0iwfiXj64pDqNbFXoGVuJ9yb2sHXB6aDK3TI4CJ
S/yx9qEEcJ7obZRrAUb3zbHCwcQvMbjZmNDro7CfkTlCfW9d9lk6Za41N9Fw89XMXddTYUL7YMvf
7NoKoQdKKojsEOS21QoRfSOQL+WzSVcAWF7zgnWnwETGrJuNF7q2QgDlcPOSOIFYWW1mpLQ1mGW1
Fqhpm/tpNNn7Ju71fUTm73eQiDdSwyvxB/BgDVs1ZLwsJKfku/+00SRKbxkVZK5zrUveKy6CQaYa
WX6GJ8OhYAHFvoGe+N72Qv2k1upyZ+p1vWtKp92Foyg3Vuzl+/M45D7IyEhRt3XrJGxJU2lqqwGV
JPswV24Pii/D1A3a6AG61be37v3z4VbXQqlW2sARhO9h60KBUuskGLkvA1jGv94e6XKlEu+z8aVi
DHHZ+kBrUVIoipKRpN7H0avD8ZBrZb1hPXO5UmklcvNQbyWDhJl2/jXdtkRit/IWxOba8o6QPApK
4J93lN62WsyvCPnzmAwkGvJD6McCC6IFdT6WV9ZFRLapBn3fhsZuVKfw61LqlrGvR5R//EFpw2w/
5uFCVIar+kMK0FQEUVPF/T1/ZYwOVavHylEJMzEgTKg0H+bJNX4bzNSod0vlLPsYz76nOh77EgOV
BSxwZ3cNKrVl4rYvutJ/t9JBfMIrLNX8UPTLl3QJm9Hvmh5KZDwoOh2KdMzz59gdyQMKLa019H8V
piVrgL5OTvVJzUcNvpsxml+ttucMnmS/Zf/Wz2+TzwNFoW4gmeurIwRXJ3qm9qAGU1t0x2ZKVHLU
OP7t9ihXZLM4c2U9k44FRZG1+kFMcAoVDQ35cFLo+yZj/FSWS4OAHqoI6aMlZiWF51Ba6R4rsxqK
qTt07720N6i5hsb8mCjW+JD1YffcLVkIMxCc1VZiKs+w84XDuqHkJRsr2D2twRcLpKe8EVpHRXlC
W94W8Y7+h4vm8Ogu036qTGXxLUV31WM95Nh1hqEHpLfNbWukDjKa3d4DF/pASST8ZrVNUkhzrC6/
E3ZoFCfH64gR0q42wDYk7cFqHWRCjVok32gUD94xSiwGiBGRXfzWwDkSSpYLMbMCe1X6JDOl5gNB
EPXObKvwZHRUAWE+6/oTNJ/lMXFa50U1JxzI1Lor233o4Bjmo1YWlzvUJvuDpiNWstNCy5v8tFIH
2F2D3j7Oqch3KXxVmMJFVn5rrRJz11ZVtN8SApR3SYXjymkuZqo3KMzrBxft9wrICEj1XZiiR+y3
cWNO+9y1+uHR8IqWjMuI0UuJaUdSCaYsf3tBXQYQIHEIwEAtgGgy19DGUc0SfSqzOTAmu3yQnNa9
McbFU9MpAFoKL4YM3pbPdjZtCc9enpeMDD6DCiKJwwXTArdU2sAerfnGUoeTDix1b7jlsLEWr4xC
1mjgrsLN56BacX6GEWSayphSJOn6dERKdsH6wJzsNwNEMa2Qe1+yLwn8VqeyZtUOwnzdEkRVlzzY
YMR2iV24f+Jdfh5lFTpkNVRxo2kWyEV1vy/quQo8Az7X7RVxecPwLoA+iBWYMBQkzmdsdLNRQfmK
GcvK2q+axPDNrFx2ESfcRvL4ajm4OigA0oEV5Mw0yNtWSUedN8ZQzzq4DrOnuBBPRf6lIatq7nNF
XzgRlLx+bCc1Kh+UrIE1HRsjPjOROleKnxqKax+6xey+CREPj55rxuHRDOf6k0fdO941QoH7JiAF
ouVVe4rvNUuPaV9V6k9dCGd2P9RaulVFvrKjWG2ykiCNF8C7nc9flmEQNVMdDWY3c+/nsYto47SS
WKvq5a50W+WgFDMV+Th23nwHSVQdA4OxIohZE7HyckxxxEn5dJGp7vMUejwlZPXPjCIRgxLs5pIq
nr9gBK7XSWZ3DkiEqLNaxbhXjHArvbiMEyUxgHztP8iU81EatSkgMZpQAGYj/rxYQ3cEp5gfKwSA
doWH8NztZX+FY0mFj0aNrGKAF1wHpuNi501PLzYoQD4/5J0+VDstWb5ERojwNpvbnwTRsDdr1mfY
Ut57XOTF0QEr6RvuUL405dLeqVU0YAWGd4MyqMi/JRWYplGvT2ZTE4GL9HezU+NP0IfKjSPocr7k
6cNpSgUE2MK6k2y3wunV2pyCxtTGYGzK7DGeE/tjaE06xr69vRFYXwGtyM4WnEOEKVF+MFfnBMHN
EKLsMqH55IHgTpPoPonb8H7S1U/2ZKQBIiUQSNA8PJFzFDutMvt3iTA+3f5u156Dho0MumWnnqrm
+UKp5zC11akbAayW4h/AtnLIQXT/3lciav5QFIoygATGojwY9Th/KDWncfCDc76V5lhsSVVcHp7k
dlLrjTBQciFXIfOUJxZL41XNm56i0Tj9o4XQ3L6Yc/3NtwFwIUoa3NoSUW6t7hwnjTGNyhlqGMbo
6zAr/b4FvrORb1ybXqrX1IOIDSS3fDW9+GB59mDnY0CB+1dEdcJdPtCtnRcEY6b8cems+8kZzZ2i
D3dWl/6TcsMWEO5KCkuqSFJFWkVsDSj6/BPrs+UM+RyzrDM0lCxWEh6LevScm0btU9uraAJ4RjCV
fbHrxrm9D1O8HKok6nZFMpgbJ4Vc2OeXFk9DxYruDt0X0urzp8kEpY9BsYagSGzjRbRi2Y99FW2w
Ca+sJDTeUVOTPU+q9atrRKtd6BEtoyi1XiPEH7Ufu8XuU19VjHbjjS66LpKyKIttUpKU1HVdyxlH
KOHE0zV0tqLGa9Qrki+5MOY/bD2JiZijZql8GwnlnpBV9Kjl4z+jF0VvHuA+p+RydZWZAPeipfD7
yBg/N+WgKfe4CaYNSgl5SQQLk+VD5arVi4PCz+/5UGHvVGKImw4qSwbnL3srWVpfxfK1qMFxPMl2
B+Dc8y+lilIx0Q3DxAaw2YGs0/1tQpr5e18a2PB1sfshD638q6tk0Z1Zjc47UyjCR8aZ5lGCzLUw
h+ahKRx99tNM9XgpzTkBvwUhHcMpv32QrZeVfFjKoFRogBtJwMD5wzZCKHY49XUwmqWzi5fFIWoZ
l43obn1NMAprCRETitbIR62b9qHTSIGAtA4AjcES7clx8lhUfpjMX0uAJLff6QLsKYejvguxDAy+
RMGdvxTBmNvFEtWEfPF3K7K7YKkJTTRNEfdGM+Und7FaMJW18cGcYvOkqpiaekWqnFqr/mfajNym
etQevAqeRzsVzkMxqXder8xb59yV6dfpKktMLzre9P/PnzQHYBcPRKNBFdvxkzPXyaORx94HvbOb
O02paA51RthgRNFUL9Ax55fUqWTRfwaikpqp0HdLWxkfFs/cUkW/9mgcwNTLyC4ow6wOnHLGDt0S
RR1MuLTD4jPiIKuiLVuHK5uF8IdR4BVQX1oXMJxaxREmFPhQz03+hDp7+w6bqWHXJ6X1ToSl/Q4Z
2uwQo6u7kYNe4EFZJTgJ4KIE3hww+Jp5FRY64ntYnQS5VXwu7MrzI0NFh6XJ1P7jhEPYU9jCfzXb
8DeR2YgzZ9O48f3Xxy06ktTsVZdCOpQiKiznnx8PZ0sfHWMIhgUX8qSx2/u6oXSFksaWuvjVoWSj
SioWSeD1+VBIoCpJ5yKztmTujzabjbu5Sr7YhdjiQVzMq3wpm2SA5IqMAGnY85GQCq8K4RRDUIf4
kKoxrjxOlhkf7bmJDnWGUsuEat4+HPPm10wtl4NpvJlLwDOQFMvIzCOUN9ZXix0x29rg9cHiArow
kqLjsui2Ds8rcypTb9ek+qrik7ya09RaPHiTYQ/TtczAUbbhjgypfyhI/ve3z7RrQ8HJwukZOBL4
jtWkxi1oPKeye6AnOSeZGeX3VTXX99O4pYW33pFy6oCEsi8olmOGsFqTi2VMYxzRb48dtdxFCm2W
3rWyU4Nrtm8sRvuCeW8XABLaMsm88A2TQ6MnRaWZq4K22eol8WszmlE0fRAlc49nmKH5lujh1HtR
42vxUlKojcv6YxvL5FtdjnYP8KzXGvEwx544hTrJLdvNCgyjyLA3NJdf67BMN5Kea99CGrBLoI2E
2sif/9zboIURxuBJA3UEkWCjUH9sIjEcwApbG599fQiDmJAYa2IJjgja+Kusl1B+7vGWrwOvE+pu
NgmI+jHcujBflT9+Di4ZxqIuRt1Uwt3g5Z6/EQVP8BFRJavoUxYfqsYTX0OA5Qu87VS7p79el7ss
s7zot3LWG82nlp0maGoaY4gMrm3s4zqbC1TyjOyg5rF+HMdI63yr7mGSiAEKu19U+QBRjRr7BDwU
1xVfKZxSgXvbJl86KyQrShH6f1+lFJopr3cWWKu0Sdpdbpfu7/wO9Ydl9t0nYRpRtE+Hdihpq8KB
81lNHDSton7ura4jrEitGLCpOSnpQS8aqwi80EK8wy21/oM1aFjr6uo0aL6iJdVDrSxN0JaFtav5
Co9F32IYSK8gSncJtDrhF2yH584cMPW4vanXYRHTjmCqvPsls/Py+PdSczRTSwR5NUx71cjEcfR8
fJiEljgbY8mzaPWJCb8o35OsA6SyV58YjZAZaHYhAiCuzb7w9HCPjG8GtIYWtXCUcI/m59bt/qr/
dT4qFDUb71VZISLuWwURvYDiCbQ74Q1bBXhoYubZvrAbaTw+LN6zVedeT1NwTMH6hvwYhcNG/W45
MV7SywwvJbHn8CsiPMt4mO1kfqr7rLKOZtW1cWDqKNyGTWhnNKbyRRwmNPPnO9trkpcZou7gKzEs
7kNSd6Hul3g7HEIvRivNID+fdkpqTPgIkfzpe9q0cOydootgRRMx9oEzRkmGUISmoj7P+s98zMGm
5TC6iTHfNdk0f1fNYqC3ZFd3prS1nFWssBjG7H9V2NQ4yS+DV3EvWLBMbq+c1/7p2cR6BGbsEgT4
uGKJIM93bFl3aqGINqPewedMlZS+adH3y/tkEVkBqaTKfF1tjJI9lMXdqeuE0VEx65SvS44s1Z26
DNUPo18S8G2USv2+KNBpmuPUcfywHvqXHujws6oN9cFrl7Y7mFpoa0cUr5inYjCyETa3tG8Yy7kq
3t9+vYvcm2OIxSKtYAwAgHyA89eL497osr5Jgg4/bMhJg9kve9NQ6vfh7CkOXpGJJ3aZEnNP5LDm
mv0wCS/fiQny2KFyTY1KdVj9K2T87zNJ9fbv/8Ofv1diBngbd6s//v15+NF0ffPjL+++ifYvQV/+
/q1LqvJ/5C/5v//o/Ff8/V3yvana6o9u/bfO/hEj/ftJ9t+6b2d/OJQADecP/Y9mfvlBTtq9DhD9
qOTf/N/+8C8/Xn/Lr7P48bdfvlc9Qkz8toiH/+XfP7r7/W+/SIHt//751//7Z0/fCv7Zrv8nFbt/
/aL//O0f39rub78ojvlX6S4szzJg5yBD+Gbjj9cfueZfQVFIX3MXoQlQARwDJUK28d9+0Y2/khcS
/1NK479TSfvlLxBk5Y8076/cePQ0Cd+kQoLxy38e6/2/dsK/Pg2z8O8//4VKy3usabr2b7+sL1Lu
amiGqIUAt2AYa7VfqrrrMlzphmOLxW3QGFq0T2J92biu15GBHEX6JElxR3R41pA+oVSOGO18OCoC
qsNEeQJSUpzuE8XY0pHcGmq1QwBTjjSFiuHIE323OgRaQjc0d0hcqBtJijyjfz5qeCkUOqTGCvU+
MqXVSK475mau6/2xqhTYMzC/H4thbPFj62JxHDxPYN+stnSFtPa30WuMjZrvlU9HoQTBX+QypVrI
6tPR9Qyl2FxPtKfbFKKwuXVCo3r7p0MKVCK1SFxYw6ubqhVxq4VSfUMTivKwpHVyHxW6AkHk7aBm
JpR6C+uQ4qbU0z8/3LSxcJFhxveynQaXE1UCJWNvqyh8ZdookbMYYep70l78fJTS6EXkOmF31NXQ
o2jZOR9JlraANddGkTLMLHvJLFh7VvXOmCS5MLujcDvzYa6mEOnzdouGt85JWIJ8FyiinA9gXdb2
TBhFu5J+0R0jvWzuas3sfEHl4I7uvHOPpZ+zg3nt7XEs3dKTu/Z+Lq5TGHVQ8b4UPEgVYoKy6459
z1UD+0QcRkKSw0+H6JXT6XIzU14mm6AMwMNS4T3/Vs6iokpV6OJYhlq1Q2gMy58psXewsZs3Ji9E
YRy1qP3wzdjRa92IEKyx2opJHGutcO4XvXfuispunmrHKu/e/lYOyTf3gQmZZt3l78ohNpcioV1F
tonZdFPsKlxYA2XR32y0yFv9PNQqaTVq3Pe6ImeorjVOlZlZD1NUbL3Q5WI4H2V1Eg2D0gv8mqpj
wQYniTE1wBVRtlG+vLYYkPMjWKckS118dRIlRToXdRTxLks0n6xYH1EgtBKg+0Wyv/2Frr7Q/xtq
fRINYdyFGItWx3B23DuItaTUif7j9iAb77O+FO0ejAzch+ooUsAJQLhwIx8Vjb7R0Pm3h1onVHJx
g7SF4k3wSGIlz5GfMnNkbcI5VN3qmLZWc4w62AyJikh74hbfOQ3zjS91dfrwneZcAE984WIcR8qS
AumtjrmTKIEigTqZ4mRv/kiy20ZHhgAKka61VFY9KE4JO6o8Esd/7qchOwjPHIPbM3fxkShjELxR
aqDiQJl1dVtUXarjJanmx87FkM6G7Pm7gZA/VJUGJ6XbY11M2+tYr90Ryfhfo2u5rcKKSDE/isGe
voVROPi0epNqY5iLchK3OZIlAJSlev8l2Lui91TEZZcfVTeLnxTbS6A+tOiOZ/ijLU3ZP2t2PL3D
T7d+lJ4szxm5zZe+L5d0pyluBYorXt45vRITcEzpAzdA+7EEn74Blr1YtfI5mXSJaUakaM0ADKF5
W0mX5Mc+6r2vTRdaT5pd1UclMp29igjcRuX7yvyTPdLmk9xkiYo93yUmAlxlGzn5UdeUz7OKWGhO
KvfWVQumGVA/EkUQJNB0WEWN2QJkNFPr/JiFeRM4RT0cUBTsN6bukponodNARdE7kPSKNac2h2qt
Kr2SHfE1i7+JPDbmva0YJem+6ZLatqkYdgL+0K5ciukf/4e099qV3GbCta9IgHI4lbpbK0y0J3ye
E2GCR1TO8er3w/X/wJ5WCy0s7wMbtgcwmxRZLFa9wTCEFzYI+Hwikuu+0Lv6b1eL9TfT0jhvCoOF
8BtlnDKeuN16prBRXaa60ipUa8f642vPAb1lGq2yASrNbeWZ/CNa6QC+kbwzKVTmuPUWAx3lFpnc
g5N9kzuhcSPbOCDegAfwMrseRYk9dXCpmoSUsqJ/lhq2fDUt8WUZ7eS5Hdv2TTQt/zrwvv++P71b
1KgcGZsKTjoNAdBw1yMbNeU91+7T0BEinRHUS42/rXWxvld1uyQBLvYOMvG2MX9cUjWrTk29NGj1
osazvqld9En8qO+8bxmNum+xsJc5yCykV4807G+PH28L8juQrdRUblRVgRJp00ytJwSLYwAsTr9Z
osSDti+WYFmNo9LN3veg2KpKGRBeG1sES+5BA2/VNQ2BwxoBesIIaMunR2D3SRTaWW1+G7LMDuvF
Lj/f/yK3B59utCdTMXJ1IASbarLALHPpMHsP58iuzr3o7QDzuCy8P8pN8UbF2QCADpwecDFSoPP6
uyPrZk9Jm6dhk7Zt6ecq8on2WMzo58zmk5O0xtOyaOLzKkQUVLhDPE7NGJmnseznR4RbvNde0/L3
yDedJWMFXanr35Og86ZVtZ2EXaFmbH6EAdtkONpGO4tLrxkdUmoVXNdb6ES7LvM6oCwQDkKZz0Aa
6rOWgpy4v7hHo2w+oZZEC0VVRpkWpzhn3Oe+XmaH2se36cALGIBaCf0YAvgmNEWV2bjDYopwGYv3
bqkaf4skbrETEVRsfYS1hy6om8WEDavYyae8UunXVHolLi64qMcEiaySf/T0XzqH6nc9O8mR4+Pe
SoAfpq5EAKV7u4kufZUoGhaHIkxh6z4Uq7t+MHMjPd9f772FsNENlLJu8sm+GSVrVi1OEdMPk6yY
niyvQVLcG8SZzH08+LTyWFzVWdimlMk1WooAONlJ19tUTHkHHrkXIdWV33PqvO8SE1uf3vlc19El
dfUf96d2C7KiOkBJRTp7I+aHvM1mQFcb13YuRaj0TRYWuDXFfhLF/anhCf9e09YpVFq7f55TFD1W
Ky5pPhriA5/S+nr/p9yusiSvgQICNE3vb0tSRbtORfApEWSE+frJpud0ElKFwADPfBAMbqP99VCb
4FStRi/SkaF00uoLyuzZg4W4VTgnXvzGHpAtuT+1o/HkdfDHJa+Z3ag2EeOpS5ld7Ko2fiVZNqO3
ZaOJAibn4LqXydv1LuKrytwOE2vU9LZK2im5Tu+plQgNEWkPTaaauZ84VLpxUBu1two9n2ByEEeO
ot79J08j7ff9Ce9tK5YYPC53DbKBW5sBYWRK02ns47jRm48tKLUvDpXpYIgi43niK58bp8jDfDGz
Jy9uovPgCi/z6/G15QfCMfBuhFpf6lNbep2YK8eL81aE86RRx+PYBcM4tH5s00G/P+e9/Uv9CyiH
LJRScLv+yNE8tlpcxSKEcZwFK+JtfrYsbpDr9ZEyyd5+AgMNLQR/VZ0C4vVQfZWiBZc7cdioQjwZ
Yp7OdDijc7okir+I/NXO6Cwi95kGooPQBNL7erxsbBWvSYw4zFZRPZftqP1WnfIIR3wb+xiFnIEq
s87UtnjPZk7rvsPGKFSraPxag8OXgD7tojujCGbeZSecYo5Kvrc3iGSg8OhlGQE4bUEiMbVGUs0y
Dukg1X+v1TB9FJoxHQSAnXQIWRPA3YDspCDDy3n5IwIoijvPuZLG4ZqbxcdszZafMWHhaUmN6J0+
Nc4TVofibJZ6TX0sLYOxdOYPYHAL36nK1b+/VW+p83xQ+sCAPGUZmsrc9QcVzUoASQuW2vCq9xkZ
3JdSrAo3aNcg/Z4Zf6luabW+tRjNv1WqGWe1WMwH3KPSt7Uex49GmYmju2/vU9gA9rhhIedQb73+
UYWqTUqiNHFIZ9j4FzzeGBT2CEzwYPLysbONjoQk1PdIBikObMZZJmPp7F7E4cB++FHpNd69LfAR
r1it53qgk7t4rXj0YvgSdVHXH9d5mY8yxRuElAQl8tiXcgzww6m3XM+WveANkaOgXLSk6//KqTUD
EETDqRd5h+hj71IC9rJTD//wHS5KpV8kXvW/+0uxs+KUHF5gqtTTQRRf/4bRIWTR+FUuBQY9H2Hq
WmfXy9qDzb8TrWjgSZAUoUN6dF2PIo+dsMtJwcmw/6L0c/c2EcWlbKyZ+OUdPDj3BuN4AXDjBeIC
U78ezADmv2Zjr1zmNAOcw2PvTD5hIcVaus9E/SMN+70llPANJL1MsPDGJhcHAgNhLh+YnOGBxtay
KVASJzuQr94dhc4pvFvJ9dpagw4ltGV7aJWLM1Q5WjRYh6fRfFSu2QnA4DB5/gLX4HxslSVocoi1
bRhlbK30Q7y4BW1/efYxAEUir5me6XAnB1OTX39zGq8G3ZyDGKHfAT6ocknhU73t66l/bvrFC8eu
Mn84YIseOtcdw6iOjgRpdhZVWiOTacOWgNG6KYFlpUI9J4mVixcLM1RHov461mt4/4ztpAVsRsk1
Q/2G4y7//I/In0jUqIVK5kUr7DyYW8zWrcrTfQw+jxT3dybEPUYFFwYWPODta2iMWi2fROtdIMi4
n92pWZ9b5BEPUqoXvM7mi5FWAvyl2MbTcNvS0ftKbVckcy52C5gd5IsozlqUIsKQzOpPQ5tKvMnV
5JeduvkazNBSfkLA0XD5VbPQsbPxhP1h/KEbDCX2UQsFSgb2SAm6ca3fitJyT/h4TAdKJi/exNtf
bfNQRIHy5SW3yWFUHjWREyUYxmZ5/c7Mpy4KV81o3cR3C4AvD6kyCBSJHHX5K8lXc/Q9VSQ/M6XK
/sLSPPogFkdP/B5jN9xZ+OS1byOnUwbLFA/xh1dvGpk6y2oU5X56Gdebpsm8wVa0AcexsdTOXu0l
CDUq+dlpQWv9Pw21bTuqE0intpcWal0yv+ea6B51fZ7eNvMaHXyDnaPw56y2TYxlnKLIqbAFE/jI
fIIlrz449E7eNGKY/susuF+BVoNXQA7zegGHKotTj+7wZVDbdjgZdSqGIMOn66/ILezz/SXcOXeS
dM6XIjxL9brrwbCXtEY8ZxGytvo1UIS7nr0JAvh/GQVaLNIdUH63irc5wy9py56gcj/4Xtkpfi3K
Iz2SvbyEyfzfYTZbL3OtVZ3zBhemsWm+4EpH2ztSzDdarf5O+1j7bkTWQE0gsQJ1wPvLt20QaP9h
quSAMDxlXN7mJZOTa5GpYoWntIXiqxDffQSMreA/jIL0LahahKDxUbz+bOvqZVqS1ex8DQc8/k2w
qkV8kP3sbg5yA+mS+8I4vx7FXVJ8H4oSbzbV+y3mJkZwFyvn+1PZPVk8tGUHhIfaFm4/UMThvcl2
T5rBfCeEkn9BeMUKuzo6KrkdDbW5r6sWKXSwkdgUZn3xjPS0F/bmtAbpXBen188KnIK8PF94sZuh
dHsU/5/D5KjGiBf0afc0L2Vy8qbe+Q9HmO4EeQDICJ5pmwZJR9ON2iZHuILXQAZXtWeyDv3gCO8k
WDB9MV6EGEG/aovkjsoOZvuY8pmm0XpqliR5ykGrPUCtNfxEd9vnsRT11/uruDsorU9gTdAUUP65
3oAjzOJyzFC9T8epPssOGI605vRc9f36nrJxT6vBSA5C/U4aDr4YByeOFeJQ25y/bj1ndBd2fZ1m
9rtimoyL7ir12coH560jjCM30p1TJu1pSeWo7ku46GaSmbXWas9ZRuGoPA1JX52sajpyp9hZSurg
WJWBHgRcsJXVxQ9IXdSRUcADj+cpVt1TyZvipNVA49usbz433nB0Qe/VDujXUHmWdQpQ8Zu9mcKk
aUdW+kLCgJt3o+jdRz1OyupiD6X7z5ATI83aKD/EHe5AdSI7ahNk7ecyi/VH4LFHMPKdEACYDNIS
qExy523glGL1CyLlyO9WUQLBeGgDVY2aC8Ka/+W7ImgG/wHUHyStzdVqAtJsM1TZL3XWJh9HdFd9
Mx7dg5R2b/dYSBZKGhZo/C2Q2laqSe0oSoM0Zo8OalqckqF7tXMjM+CaAYCKOg0Qys13jIe1S6OU
UWoE7S+pM3xfkbgM75/2valApTV50tDVp+N1fRDwglLrvECsPunSFR09NAhbJOpff3VynwEcA4ki
39DyoPzxqHG9VU/yHIl6w2vxCtSR9Z5cMRx8lr19BhoFzov0bKBvfT0K6o55a4sOle5ucR8mJdae
IkUUH+HRtaf7y7Y3FG9AwEGye8cRvx5qRd8BfQ+0nluntE92bCdnhVfIpRSqefCF9oaCByGNvAB8
sBGuh8qENjrrjGI2iIX6tOZ98VBrTnGCZXWYzMkbcvPooY1ENkfXE07PtlCsaSk4a2AeF621HpNM
gQ9QKWeK1P9zlB5r2tj5XHpoBDelSszo9G9T3/x4/crylEGGEnyD7DhfTzeakijL6AUSvYYSyyiX
ql5mlue28aaDjyhT05vZkh1TupC0w60RvTW7fVaoOMB1ta48x5Wln+pYF0EVadpbK9EhHU5lcwaT
Pn50m+5ILGDv6HG/ohjO81vq2FzPNPb6DEoJAsI5Ppe+g0Z5MBIrD3KI29aK5P8Te+W1Km2/Nwl6
hUfqkowNAt5IycO8SKLShy7g/FKQe3i2Vg3tfNQYzm2VVp+HyRwvSTl0H8x01V/vWwhkhVKAzKCl
O65ckT/CwNpo+ow8k33pXbV4Nu0kf0KH7Ov9DXRDcwGVgdYH0kDY+lFu2DYGp3pGphhc+8W0q2E5
r82gNVCWCuCX6jjMFxhdy6/IyMimGgSvZqoJaJMtHsYgvmOIvIVwlmjzqZ+qYg7HXvXGcLS68je8
+wzXl9nhVm2jenxWh7yBDQXlaPx7blETcTradudRmyqMWixtLPGSVrODMCeD5Z/bFuIoLQF5xUtS
FlCg61WMF2+q3WYcQ5Scqrcdr4WgLN3EZLeu6kM9klaoqa78e39Zt2HoZVSKRLjhgnehVXc9am3F
WaFrkCHstunOaZbHJ7sfVb9su+58fyj5v9pMkCgktUKkVSqXxvVQMC4iy+WuAwtSYMdh6uLDuppO
gJKG8kHUUrgQaZ/v/epmB7SF7dJSFSVnckhBCbfcivLP/9ignlCEpZfrCD7AXH5Tl/21qnj8FG3c
PGS2Gz/Mazd/vz/b7cK+jEnlWVKzGHjLmRfOUrb6yOc081Y/rfGMcIao3AB43XJwDW+zbCpwKMlJ
piw8dhRZNqHAclMlNkq7CSOuUVQ2pX1RpXL+QTz6il16B8u5DbByPEr5bFWpnEtB/3o5dVTkinEc
mnAujQ7hVX19HOO0mf0hyeazJqbUp4VuP87c28+02DFxur+22xD78gMosqD0SI+QYtL1D2jww3Uj
O2/Cpe8cKHlccH6hzkVyEGRv9w23B40JGHoSNrdVsHYHBDOIvHXouUlcBnWpjz9ne5SUg6pMHl1t
ME4FONLw/vRutw7DUneXbCiu7S3LBhtcXo+0ZMJszL9hsZIGbd18WjXUKu8PtLOOlIsgXFEik+JN
mw9p1O6kNNpShTMp9WPR2JW/xMrycH+UnelgZ/1iEsCTDArA9dda40m167GtQrQPpq+TESmP5N7l
SS2V7OhNcjsjaGXICTIfaBSg2zZjaRmGvUtahkLBccF0Os0HDJkfrNvtgQOzJ1XNya6psG+bdmq1
qAlFhCJs4gGOqNajAWob4WRqcdAp0ZFE4t6kePlQ8ePdRy6/2e5z2tZZyUsvVKrRCwANxZc8O3RE
3pkUD1epbmRwsojSN0uXroWwqnCwM8QgViNIM/Oh64vUn9BWOljCnTnxkRH3w0hSZsCb9BeOI7Rv
S6/CdlbXj0ZfLZfJU18Lq5UPLEOiXckE2RBbY0wzQiVJa7QqxLjSfDPl2vzFqNQjDezbDc4oVASk
yjHJibq5ufOlRLCkN6EarPi2w4CiTI/obzgXxiGLmo/w5x0qJ0STEQAaLyF4w3JZ/7jJUtVqskxR
q3BEG8FXwf/Rpx+ONHr2Pg67G0SEDpDF3qYiCoVsK59zaBrTpAV6vfYQDpSjxtvehsNtAbAtabIH
SOl6Lt5cEQVqrwynrHH/J5ZOOw+LZ58zb8yC1mmigwRrb1YvvDRuDerzWyxqPmhF1uhrGQ54FV1c
RxFBgeXOq+8m/OioHpCrSofIlzT2jy80DzXeEVNehhXYonPZ5eD27co5GGVny9EQgjABdoDL2Nts
OTz44lbDyykU04gerVkW55VlA3Dav1ochz3Hw1Fq44B+pJqwial13ieFknJLUKHtfTd1ASkbX+nV
/mhF/rvIx2cxlH9Xi/dcJ+1BW3jnm8mrA8Qug0tC5vUemdoonyguVKE3xEuQamMN4rQ8muLealIJ
g43M4xipk02A1QmLXWRWjFJ1AIJ7Aiza6B8Ttz0Ke7epE8V/3Fh4L70Iom9GwnDaViBDVCEwdHGJ
msHycXwfwijv0nfGGutBBb7jAdhn/FeTm0eGYHvLSU+fbgckTSja8s//2JxQep26GZIKg3tvCVpF
ty40Q1+rnCk3DAU0qWZJj+oGjkuiUajWCEtJ9Fb3IV0VQN4Jlki8ZDKj8MtMfa0D9suIlJihS0L7
4hl1Pa9MK0oFgb4yzLuleeZ9yOsvrsy3rYamsY9qne4DMGiObJZuumRyXLRqybnZNjyeNtvTmuOu
VCJBCJtxdo6GRPkcI3z55La6+ROV6cQfBmF86JOyfdLJFL8MoHxenaRS0HmBg5As0n+UYfaPb5qY
xaQNqleEWu8pT+mc5m9NlZp3Z/XwR1N9fAsi4LUYAyYORk/eDggrEb43MQHCe99OKDuFLcixBywg
PFze4v4gc9zZrhY5viQnwdXnPtpMjWjtWoVehCoWRh9XUSNbQWXhfD8/3b5L5Vz4iAhBSPlVgAHX
o2D4VA5lPhVh1PTJ+2qt9ffwVZEa6npxwp9p8tNGKH7VDPHp/sg7cUcKHEnotcG7eIsV7YtBT422
KcKiRtFS5aHkZwaiyquuHsmL3WD9XmbJw4nTD9+EZOh6lvxXwENTXYSKbf/U6vKNpfRv+8Q7pXn7
Qe/HB3sqPDIK97FZmlOGXE5jxA9tXX29P+edb0pZmpyZQiQFwW35Wy+buOy5tMJhaImARVn4fZat
BztnZ2XhAPPaly8p4M+bOJtZKL6iBZmHymS3Dwi6dw/lNH5VED4++IY7WQwLyqtD4pwpgm/WtV9y
pcxKQMxzqSV+5wzuCRSLvyTo+JavbonzFSWRjs1KgkEes0nSjWjWhr520KJrawSWm7L9xxyn9cBE
VIatTZYpH1EQV7h0pXL59V4pnHhKDC3LQsvL5m9i1rszHqatX82p95Q3o/aUjrF2xAW9Mf+Tk2Nm
aA+hh0BiuIlkYvXSUsDbCIGkYquuDFkeFjB2Hpzc7sM0jadzVCz6x1UrNBQcV1rOuKpeps6kV2u5
eRDXq4GvVeMcZCE3vTd+GbcZPV/58patjusFWRRkOkG6ZmFlVKOfKpHjZ6JE1dv03rhm+i6KkuSi
q/F7RxRv0nJ6VzSu7qfW/OvVhwfMB3VCEkwS5y3mKm1LE6cA+GmK3WtPQ+c1qFMP40FA3Dmi8p1p
09pjD3CdXs+WUuM8WKWShmYzdSCi7fYp6q2f96eyc0IhNMpPLTXNQKtdD9KVuVubi52GEWi70yzE
GngdHKnBGw5G2jmhtHTYyHQpOTxb0LUxA79d0yUN7XnNgjghxHVOzNcj+V+/rjHu6vendlObZ7tA
l8J+UdrswFK7mduUIXAG681dEaW2jBm1uiJWkr/RYrfC2pvzkzIn7anLXc+fl0U8t0uVBqudFAc7
d+9Topoj+cSW7GltTrJMlmYtKtJQU8f2vFaFEiiAK18pJCHnK1WnQb/SeAerc/0tXUfEuajUFOZt
FV+GAtszD0TNaTFL9SA03U7opYBL5UA653Imr4dSF2FOTlQUIRws5dGM5h/dZKqP9z/giw7BdQBk
FAeWPRczze3thMomMryhFEVYlyh8BNNSJ81Hk1xuOcMzi7qgnKo+OmdidmN/Guuu8blS9fcSUQ9G
NprWH5R/8zHoQI7r1IRoiJ2EObcf1S7rZoJHVf+wKif+laF9CwtXKaL+ebW7YTl5pKt2UAC3/4Wu
YvJpKtoZgc5iOY+q3r7P0qnFoBnPauwx8rYswslZ1hh+FILGDwoR8Ivad1MVdtbSBgyMC16kGd8a
A8AJigRGca7tRv2eILr5r7KY6nJy+mk2Arf11B+iURbt3OdD9GAq1tqc9boqVn/MHNCbOrqAvokH
bHIQcHbyaNabpxehQEJxt4XWRW3StNcNGOJpvX4dW8/+p0kt3HY1HHvqQmhvtcJ0L0AU9SenxCJE
c7PXNmTJZPkN1A2B7lFb2b4heILmOkK3XDn2Gl9mfZR6+2gD96Zz9FzZ28RyY9HQYkA0xa838TBh
/tR5qB7ojY3E4oKJEQ+N1z/2PAr19M0RN4AEtrVJ8GrDKhuvzUORRcaDVUzjuxxq3cHZ35sL+SS0
WqnIRJP+ei5mnLGk6wSJq64+YUQTh1FUKAcdh9vLAuGYPwbZLJjQl0RkC4NkSUqbM3WzsE5sEdA7
PyI57Q7FQ1LqefJE315+ZbwOldOOeTjGagdBDJ/DCMCqP8xLfzCr24uJWYHWeanp0qTYhM0VtM6i
2jkfCPe3p67udfi0VaEGOXZwws/L+Yj0cpvYMSJ3OgUd+aTapo9p1CZemzKi1XTGW4eqf2Atk3Nq
cVgOpDjLZUyN19eqGJT6q+Q9AXfZpnVZllLL9EQe2mMyPY2VkdCPTWou4eWoYbOzGSGYsOF5z9Eh
3hbm3Xka17L0snBJiultXuj296xxlNdXYelCyyaYNKqBNLa5hJyuAB/YGgxj6dM7vau6f/oyLg5u
oZ2PxYkii+BtAXVyC0fqMFVXVagkYVrlcSDqRntsElWbA2jV2ttpTOzT2DruAWRvd1S8hiVMBGD/
NveHFTnYS7NkYQw77dKY+KRp/Zy+s6NMvVSxmX6xV88K71+4e9+NOdIAkt7OUAyvgwiyobosTGVh
X2vjQ+L1kd84yWsFyojwGm0oiqbAQrjUN1GEpTS1ruqzcFqb+M1cR3nhV9ZYHUREeWw3ycPVMHKy
fxRkll7Y5oz4Xmj1bvpok+c6/twXP9GVyS7YhdlhnmI3HCyFcJ+MPjoyNt35guht0wYGmMf7d4v9
6nD/iUQTpeFamv27EZGvYDZjTOdGXB7HzmwflaKIv9z/gjtPJLqI1E6pCKEmRkJ/PeukW4q0bhq0
LKwxac5cNN67pG6di4g64/fkuu3PsVUdnONhDOpqOj8IRdFDG5bjW7XIooMdtRPGaQICjsHXi+x0
i/wviJ36rNRpKFzk2uFc5ucS/dZTIwxxcE53Ni+ahFLZhM0LRHcTDQo3WvR85lFGVtH7KfLH5zId
jnKkvQk5sj5lkpBKAOH1+pqJ2qrYq/NeygSM7nWtL6WaukjkT68VBeKc0FripJD/8njZPs2cSo20
xmIo0XjfYtstn9REHBG+9nYpwAgIxdyBYLU2h3GYBaQXV09Dw40SYOPNfK7LJX5jikUJRGzbj0A+
j15me59KWpmQFDEvmkHXi5hGRTVgwZsiLhBNvubq01/zWDWf75+FnXuddiCX7EuR1Ns+upA2i0wd
A/jQsZLpfYZ5yYcyjdA3GUpMcPvIsA4izt60cIFGAoN8jzrmZgemS1P3Y9xSONEqN7QUs7soi3qk
TLiXpfOSRNyMpQONu60+5IpajGY2pqGXj9OTKqb5cSo0bCrqIfsQx1C2SWTyRxDlyfeuW61LLIr1
/xfevdLd/VO9deccsLRorKGQRRnE2uybLsVA011j4oy7ml88Be3xRkW4oo3GIzrFzrJy2CwaNkxa
2o1d75ZhGqbZLZYkLCu1/O4lJruz88rT/d2yNwrZGM0zrK9RA9rcfak+geFeMsRiFO1bUwDMNDB+
eH04BK3DHGz2PjJ18kf8cSdRWabOUYoknLNYCSjrjUGp2Ytf6EhB35/P3gcCDQ4SXaLwb/g0xTqV
iHo7ItSE8k8Tz9EpmfQPCm53wX8YiG3PEFIa/6ai7Rn1uDgI01SOHQfV0mEYPifC16JX80KIiFB3
Xkpv9MNv9Fjw7dERVtDRwDEb6n94v15MJXbP9ye0kzggPkW5Fa8pT8JXNx+ptcZCB/IX0gdENgL2
RJRcHAxHujPfdD5Pi+0sQQQAZvWnHJIHj3HFOuAQ3QQv3j5UPmRnR3Jit29TCSHt447zhYhm9T4Z
0y4YAe/6ZIrOCX/h6KBSf7P95XiA7WVpVXKwNiEZJ9UWyasyDUfHQZxfnQbfNfv4YP/vjEI/gKHA
Ockq82b/mzaqujy4k1Dzpp+NMownVWsj//73e2H4XWV+pKnU/HgXUGcEfSQ7TX+cMnVuKSEnTRIq
1BJqegAdmBAFubtcdMZfbuJl7+wJ10fdbJXQSbUh8YtWL946OjKDcYeDc+BpI04lXdz5eYPqa2tM
83kGTIgzjaKc2kRYgWiGVQkco1k+KBjsHSRyN8dXzgFPAFo0vNfoS13PoUBZstV7VspEEL07NU1p
kiW7dp74Mwnt6WDJbppv2DqTMrHpeU/JfO16ODMxszRWJpRZdB2Nh3hp0rMbUSJ9UqmdRE+dI0G3
eTtDLYjm5le7LvE7r5oqlGukB6cbae4TpO3yl7ANJawWfS78Lraqt0npjO9EZsbnYYiSt9U6OaBa
h9IfEQ8MSmM1H/s+dcNyVNuHYjKNxyZSvoOqPuLT3+49poi0A3RKqFdE+espJppaaiAjEHOqcuvd
knWpn5l1cnCOXlhH15sPpTXyDhDhYGvhTF4PY+NSoeXpIMJITzx/WPWLWut/iaYH+O596Qb92XSi
Dyjx5b5ZmBdexY+eiedpVLaBKJcPczl+ikY6G5M6qX47tZcmHwx/Qa6nMuaD0sftmsiKlOSmkGAC
PNycFNjfnmLSbLyY5biMflmZBZZ+w6Ac7K/baMY48gEAgAR25zZliTMkMxAwcPHUXI2/MYMrf1SU
/Qt69Xnx10oV92DAvYlJWgfNTdBg/HX9FbLOmduBq+ESeaPy6KW8u4xZ5K9N+MDNSbSD5NbJ7vFm
S1leAiuRZgcUh3Z6xAklOUmlvf8yF7AiJOiyGrDlhNtG1a91wVzSfhFvY7WZ/LrIkoPn023AIckC
TyyfjWTcW2KicPVqzCaYIX1TNye7Ef7oVv+WAFQOprOzF2Q2B0APkTPKlZsD0htxX4nOtS9lHC/P
U5PzBDcc3h6jNX1uFvvo3O+Px10j8YcgwDc3W2JafdGQZV0K2D3fpgGhTTy2Fr9HePM8VZp1ELl3
tp4k4gFI5d6Gg745U2tW9hq6XvbF1Xv9ORJWeqZmNF/uR+zdz0UqBE4U8hrS4dcbHPK+h3yZnJUB
ekiASXnojGVGI8g+ItTvLSB3EYFTIt2AK10PZSwu0oPGCsWF6u/TujbG+3Gm37G+sdq0PtiGt6sn
5QORAaKzThDdilv1iVVVRpQYl1ZfbF+0LR9qUoyDFO929WQbjpYqxVAuO33zjSp8wmaG0S9u4/1Y
7UwL8AP2Li2Uk4M63t58AECYZMc8CkHJXy9ej+clEQHLpdZTcoDyFobdcR69OhAxH8Cv9KT5TFxv
16MsRqxOcWzotKHT1E+yQfusdNrw6bV7DhgQ7RlQaxRD4YFej+IhQSmqaMI+akH+EC2a5JLWlvp3
p1vRwVA7y8bdKUm24A9wqtzsudVEDLlyZ528u3nsRtN6HgrnSAhwdxA+DiB/6dW+3WtzE6lIFDOI
nZcL1X7HfUom5ajLdFuSk1kHO5rUQ8IqtlXVcszReC0KDee7sv3Uij5HaAWTRfERz5wx/aBFU9f5
mVrjnOpEZa36Ndzq+LFauxWhqRXZz/NqW/hR3f+ct9MnC3qBBwLolPyD68+pxkU/JXArLmZsZ//m
gC7p/6vNQaf4NnpQNlepZEv6K23/TWbpFUvR5Vapssj011x3QWY+zt+MoqkDq8jbg5O9Oxx0TjrT
aFsBC9xMKsXOFdyKeuHArI9lbeqXxEabKR4L4c84NB3E4ZtFlBwcEgDZepdiIzLS/PHWGKPEbM3S
tC7maHs+kP7yrK44m97/VDezYhRgotzKPM1gG26iCMZ6CNANuOh1S/LLHHsnaLvFRD6g/6koVnHw
9tybE0UKngK2Icsum8M310naNa1qXebazANU6Otz7Bn5QaTfmxO4M5JOoNMUKOSv+GPlGpiKSa2Y
5sUTdhzOHl0Ac1ynx652gI2a4kiG80Z8/oV4i58hZ/FFVGKzE5OBts2AXuolbSI6ifU69hH+IV3e
4kRpAgcwzboWlKZ19N27Ndctv2nj6QtmHFZ6QnquqgNj1PUhcMXUa+e80hSDi6OpeiwAe0DZ+VQv
R00uGbqv3hO0Dni4gGWnGkxzfrOhh5RMKtUa89LG+fy1BHRxXkrFPhk1VDZ0k9w3M7CBgyf0bcx6
GRWVYSogkky6uVCG2V1VJ+Z9Eq8if1cto/fsIfbx7Obu+CAa7CP8zK6mkxXXSska2O6FQmD1zqzS
6AfyCMPD/QOwsyUpbIBHgzgtxZw3xyxG5wHbZoj6XinMdwsqQr6aL91rr1FmjWAoIifUVaVNyvWW
pFzWq6nSo47Rm8sbc6ptqliO/vrjBcSC+0CTStxUcTejGHqC+EdmXhZMOAJrRAF7MNlh91dsb9+g
ogBIkac95KjNiumlmjnG5BoXjB2qKCjcfD5hyQ60q8X29YEnkflIRe/VrV9Z+oZfTufCgSa1JZjP
mbNouUH+ptBI9AEjQNjtvfZgCXcmhw88ZTFJFJCB93oJp9Ic1GZQ9Ysplb09jXHOiK1pWNhyn/sJ
QdEHmdB/ub+mMsxuziLqB+wQUElk1FvhP3vJTfQ2FxIGbY79YZnzT+k0O2etXlxKWtGAz12kfozc
5ff9geXHuh1YNktgf0hVzuv5NpqDbjmxh6x46M79WAzvMrTpH5fB1g5O2kuBYjsW2gDyBUPMQb3i
eqysHZJ6GBbtUiYqPOtW1HmAAlvHrOdayU4RJbefApPME4ht90yTejjbqZOaAV6o/RlJufaJK8MJ
0p6iT5ea2nNrNO1THgu8X5weuV+Frpk3VMlzwynxxaIXuEtrdXdQmd4JGjReQekSOOjgb2lnHgpd
Kt9Hu3hWaz8oc5YGEY2Tg4O2OwoyIjojSDLJZr26wlSpovTaRbHb920XOR/6KNUOdp78n2w+Clek
DP+MwF2wSQCqjoLmrA7aJVFWom4y/vDqQkdybHxcOt7q97fb7pTICR26glQDtuDwMjHEEHW1dukx
QvHV3nAesxWDqvujvNjEbSdFiZ0bmVhIPX8zqRJvoDafa/WillZpBTCk238wFqMsSDXE/aFkhfhS
CT1NgtlAy4164jx1l3ykUOnH6aBCjXS17ndjzFHtt8h+/ms43fp9itox82c3S8wzlIg2CZTWtPKg
BWedhIj5cXnluFfWCG579nerqD0PJ8sFXTP+Bvm2MjR8cWsjwqszSc3yWzFF7i+Pzt6/Gm/gT6Pp
Tp/nXsEb1VoM8x+sG7LZh+VtfTXjDgoBNJhe81VYe6BbdRcIW27G6hwUSN3+5Waj6gZYmtAegd9Z
/Z0nU/bP/2HvTJbjNrY0/CoOry/UmIeIvncBoKo4DyI1UBsERVEAEjOQSAxP3x/o4Yqk22ztOjp6
4bBlqlhVQCLznP/8Q9p3cxpZdmWqSOnN2kdG68/1JpopZcgHX5zdP/zG8zJ/qI29Skrhhm4KSTjU
G7/++satebXc4JKywQI6cdiirn6+BwR+2a6Qn/Q9rZm3M+eyDQkWbQmImt9ycXqtiKCTBCuFtb+5
DRO/8fy9dGfsi2Ht1n1GM9RF9H3rMW17zdlbVXl/PPdCabgFZmKMyzF1PxI+0n41m6k6JZI+GaOl
nEBJ7aJuHn76KmwmTwxgsDpiob5Yn/PctaJBugRfszOjAFFkzADRCM22ewuAf73Bc1ZvQSBbNO+2
yz+/COx9adA72brvE2Pa4ZZr7zXdn+AMqrcu+Ouzk7faGnhOso2Q/KIMHnWpSb9xFqw3E/pOo0va
a2O1FzildqpdqcIhhiddLHys/v5yvt5VQCZ05tYMJMHiXtY9jnTKLLHnZb9MwXpSNMn3wJn0NyoD
Vs3rtcuhtdWsmzQDAsXzS9mupKzORjDsk2YqgqMukIu2q2xjLXZWssxfbKeDP6w3qdWErgzcjyr3
hc51mFzYt92QJHHWzKURK6cSZojxrWaHubS6PDSMych2c9A65o7Df7Z3mTN3t3OwNlk0Jfks4Cjj
y3BEdCCYVVcFc7dPywE9uoMP8a4uk8U6WqesLaJ5AG4N2fBxRCEzQKRRngB8XbRVRRDKspaeiCrH
TD93i/K1qPVV5sdB3fpn0NBS+8hNO9ikXt8EYVtM5q0+jl0aqqnSqEISkaqdcvuq2CVplV+7sIgr
Ji6pL6MnY/c4GfV0+9L9RJYvbcQ25zSSMraMxW1DMzGrz/kikxu4+uW18lP3W5eM2g2sNMKXO601
brzOMD6N1uhr4dz75UicU0OP3Q2N40IMNqdzuzRMGMPOHFzWY98kYVB4womWpfHm/ZB1JWbGnrY2
ZxVOQcxV1wYxi8q1MWXq5tOQda0f5Bf0X5W+X5Uhr8CuBzQfa6Z/6JRf5lHRWqrA9mKtqnDNnSoJ
cwurjUPntlmFistMRMw80HhvT31u7abSHNqjKuvHj5aTWfcMQyUGHRvrO+9ddeFqWlaSf85T8yHJ
2+GUMHNz3XV2MGWbMKyxDrJp6zry9cKNhT9Xfmg7qf09IPLawQDHWeCW2VlqkRK2GJdqYosNi3zS
P5LFYvd7apA02LFU+uuy0RTZ8alBfJKxmhJcxM0CGXqL0I6GjglkiKmjlrDLr8tdMRQdF83XeE6z
UVtI02oH+jEVtDzDec44KUis8cEnJP6rNroSc4zKy09WXv1Vpd3Cnel9irZpLYYzEJLV2reDsm6V
CsqRGkzPJE99OgWRa86mS9DWmH2vrcY+M50pv2J2iJODVvr5VUk5+t5Pu5K6MPBqFcvOB7XXhdE+
9OtEjtHolRNfTRvIe2azm7AWHy110mSF87WAFsBwC/CPb1YFq71LRbp8b/vCuTEn5XpYq5sGUyjp
LlM8eVT6EaGpoI5E4GRsUo0/rkfwbIYqSmSqXylXQ6fuMrLn7CAhfNcgaT+ufH+G+SLy9rvZOMkX
3H66u9pHYRgOdEXXA4C3FZkBrSSEfqM/H9xLT6VnXd4mt1Pbad9pmIYi6tQ41BHGq97jhHDgTojR
NA59UNrL3lRWVZ2Wrs3FnnLRP6BOcmqC6jI/25tjVuRh7ytxUcOwFZFnL/5923XqMQdhuebiJMgF
WENzpON9+tgE2ehFiMw1EsJJz7zHe368XZZJbw8Nhsn8Xy9QMrYqw2qiESfnJCRZXNwCH+ZlpDPf
MsIaYf3XIQDr2C3kVDrxuCQskKJ0ks+8LIfXNU5uWKSTyKLc6bwdxD+XktzRvPdSW3CNc0Thh5Yx
yKvSajHoIlnTY1UO2WbengfcgqH2sja0oKOeBpOZdMcJduRqzxMVXLqp7ZMSNi/Mxm2j6dNwIOO+
47FcSi8EGptuKYXWPuQOToL6ybBO/cZd3luV0KNJWAhzJ32xT7o1MFizRuZPJ4M5tShbaYFkhLEq
cfF8wYmwOM8dTjXHza8TV851XNSlQ6CK0u2bJEuqazfrBpdb2JBa77rSOHIA/a+awEX54zEoobzC
uqbbDTZZA1ogawhwY362YoJ629mmse5dr3W6k5q4uQ6mjoYupJ/YSqNcFdnZFt/C2rAnd943PG1q
v86yqQ9qFG0NmFX79VHR9graSF7B+Zyb4XMJij9EGVPFg5+kNhtuW+PnXg2Tc+aPPZLs0uyMCx2W
kxtNlRjPjW7A06si+PBAlCW7aE2iXn5CJnIqCRrJJuPguIo9s0MpctsXonzITG1KD07uz+leKlHn
hxLzKvog6lrrkDtTQI3aZmxNIs3bL7zBDGyZUZ4gPw2MGxIwCibSvUYlQGA9EcWzrS1FhB+7+Wmt
yAs99KPy9CMCXs0sdLiLBTcmR2MzB9XshNaY+E2ItlF+rvxcx6pA6Ihjas9ePxNRTcrZWknz2jeL
8tgaGfiH+dQ1c2hZKPB3wkvz4ShhM9ZjMx09DUe1xrtJcQB3w4Az67znofNOPK/VdDzC7bIMTVGX
j2U+9hh14RJ0x8S7P23wb03gWhk9MGbrUYcva7tcJcGqKeJg6oo9vE+cOfSEQDotNLvuogFP6uNy
TpywoRs4jJ2nR2sqz5AdDVeKu89ZRC0nQpPAr2HvtK3iEuD4QO5XumVUMhQer+x8TkUI2yu9Gxyt
GiOnVxDgGUmJE3102m8NEBsNnDM6IhS2ToVNHay1cSlqquBkWTojTFu3yeNl8bSzscLeE1DFye4s
W7rn69JN+YGN0prjVjM5zzJDaKEXCEISx8ru2C87MV85oxjuqiYpm8hqvHxhL3UKxFKT0SbxCk+j
CJtpclTMA1MGu7RS8n5l/HDAUnrxT6YsL466nqMjFh5F6n3hFO66y4spNY6zWsu+eLqy27idlDFG
DKbyo8YV407OebMf8hbtlW0VnRHVS1udcS0FfVjeDE2Ur1raRiZedRdridz0q73MAKxjId3btnes
xyxwUbi6Qznpu1L6eMLXfNkxFAbHdaj7PduDbNzhsuj77lF2HHQHzARhbFlDstDcse0Oj+k0+pxK
OrhsnejLJ8Oaq0e1GibVQdcv9m2htOlB9t+ycm+Iav1GELN/N5drTUXXgv7OiYSdYUIj8ENNeW4X
c98cxp8EQ153oy8f5FiqTw2e1mXYodn9mM+e+kZ/QnnXukY7hYs5UN7ZuASWN1t5cp2Ni5YdVJlh
ARmQfqVCGP3oMXpHjlOECcacReu8orHRg1zd9r3pfWp9R34u/HwYL5D41w8ofws38gfD68Mq0foL
bx7y746szc+mZbd9lNpJ8p2NjaN5MG1gF1JUqzTk99TvR7s2PhR65d2obtEhwlQajuxM/ssunnNK
sJinsQyOqaLceVc0xnzsriwnWLTb6imQCeA2kqEY9VPpXZOeVZThnLUZ6klMsq71prTSeNJkfdcm
hfNYoMejiBYq+KA5Zmah4neqxyEJtMu6X+pzMRnzLldGsexqo6+28IJ8vK+qpntYOokkq0qSdr2d
UKSxJPI5u2mmgKLdSwvDI7AQoWCoEgwF+Q7FgiC4booPXLBCnSicUT5mjZaXCBoarb1Yu97QYqUD
UMYe+30bgltxIIkid7xDaxjglvgqpE5cptLMaVSGSlzqk7s0H4acTSMaeste42LWoTqyE8hrjMT7
NqoDb5FhxVK9qPtev0aS7pIsoU9sb1Re9RK2IKFVaGRkpIb+KIIlLAKM/0KGcE56ZAbEuhH3Nvd5
yEC3HXeF9NOPBMYG3xpmTLDmvDlbQwn37aboXFJwpKtrXyoSSFYq6TJ7P5mcomGeg0TNvZ2soZnB
kgnnJm2aUEu4nTyOdVqfONKYM3IilHVRYZBrHgZ3zL/Psh7prM0iiQMxVx4Sr3nrPYRlyIiUiHaM
ejw1tZOJ/KkcUwY/uxVeqWz2v0WbP5Lgu6ijwF/lsqvoAolD1N2OgTQZoxwzgak5IJju2O7dZM3r
ow4+/5nZS7nEhSWAi9cyKPZJbjYDRnKW831LWaYUnWrfOW7GZv4G0dJrTyrbSvtw0LwEaMZMq6hA
ZvDZshqepEJ6HCRNP87DpUlmb3WU9mMZRP3k5EVszOv8sbbkeJ9AQUyjYlTZEJmTbO/zIO/TCIai
91CLldjTsa5XN/RL7l+UE2PthLYm+09SZzgGVary78tmxG4PLSl4U1U56Rm2652206VriJ01tBnB
bpzMVjhDC0/j0hV6Gmtrqrg8a77586XFWh2UWaFYMD0lcnJJsPI4uF6JHcXkjqCuqWis6QLfiHq6
UoPnftA8rGMiY5Ls2rqee0dKWuMQ6okPaoV3LIZ16EMW+KLgYJGTqk4/6obSMu9KwkLGC20YWj/C
pqg+z5a0a46DYskuKuoENxyL2q5D+lB5h+2OvOoNIsjDeW0cEQUaxWjEk41cbXXMMYlq2oyGgoVB
cuh3i6BqF2Vxg+NSaYWjqgNCMYdxmEIXo+WaGUQwTAfJ7fYPeUDSReSnmcpOzdoKllMqI5IUvNbw
j8uu1WGj1XiqRqXw+pvSKMbvdcGOGE/F0r2fmBBdV2NBzS9S2sNTkQwleweqAiK62kZmZ1qr9XPo
L32ryIesClyx85knbs6mpg9x37HvkYIPWVy4Tns1z2SMHGmUAYeiYIK4a5SefFkKrnTcU9oVkS87
/bodO4pGa9IbsVOj0vrt0njjNfhzE8SyGOUQ+mvQWaGoLS6ctMy0pZ7Um5EaZmYhgfEwBof85hin
Rc7Gc5KpXjZUIGn7ydN0mR8XCHfufB2XgXhd036Nq6AmkLucFnwOqaDkQY6gnxgHJ4RrysWbHyu8
Ck4G5dC8qpXMrBBtGOY7ettVCduVX6kQaXt6PqDZvPKz1r02NZ8t2+jSSt8tfpeYoXKpnoFRReEB
lORZwHuNRRsFmR+ACKyT/uCrHns1s53lt04wdzpCIZbsm3kNktith/phHKxej/9hZappiQ+b9sXW
EDeFSfHYabPuRP9oXVr2rmIQDzzvUbLLybr1WpCn1MFULcJJlngt7BSCLASETm3um1Xe8JmDt/wr
X4NuGHbCCcX6H1ctRDDPkSKXPGnlmyWAVMoQl52Ds8Bt/AGSmPOWt9Vr8IvZIlpjoD0kSq+GfiNM
k8kQ7bLPG8XZPNrBZTZl5befhdjAuxil+7CrAVNfzsWMXC2NtdTzvlf2OX6aLvXFAGL800ie50Go
w+/YRZUPRPr8woll1FRr6NNeR1MKAxjpU60vb1ntv555EFhMsCIaOualPELP34VTZMhSzOBJhBrF
eSWy6qqvgvLESBxr3zW+9YZJw18MvTfGP4TYzUABk7UXyOiad9bqOOm0n2yS/hx2pqpXnNfW/FHD
ACX0686OOoycQ2elHanEtXDpC/qfTUF0EA9Zm37P2qZXUPyef/FeKmqU1JQYEInpaGrJbapxOvjp
m8i74JgDV5lvbLw0VyhMhDWpNck9Qk101b03UPCQIPP3K/LVM4ZjJkMruPj6xmJ4SV4F6SvzJlV4
jSeTOhclMTLgy86BBqGM/v6tXj1ieDLCKGU29GSb8vKt5CzbdFVlte+kN0R9VudXw5xPbzxiG+j/
fGiFogayFE54YMyYJDy/OXx4uxq4L9yckrmOonh1xcOcKBBE7Q7FGfzut0jlry4i3l66v6nlUA0B
Cb943sqRvEepO9yqWhSRUQkt9uDDRfj0/7Q0D60B64LiikeAEu3FM2Cug7Mmjlz2Nmk1YU7zdVix
6H5jVby6VU/vgtQDgQYD7ZcZTaWo6mm0O2YQrbbu6AjWcDWan/b12t6Ff7ZwdfbelzymtPImz5D1
wihldkMHXG6fSzIe10H73fv5P57p4YZ//Sd/fmjapSedV774478u1WMvx/7xl/P7dvhlP9bf7mXe
1P+5/ZI/X/T8V/zrPH8gpa/5Ll/+rWcv4p1+/yTxvbx/9ocdOb1yuR4f++X9I6og+fQG6WOz/c3/
6Q9/eXz6LbdL+/jPXx/QP8rtt6V8+F9//9Hxt3/+umlD/+PHX//7zy7uK14WN1Ve5w/3L1/xeD/I
f/6qucY7wPmNJYdYkD1noxVMj3/8CJcpTPM2967Nv4v9rm5o1f/5q+G8YyyMOQecHChweEP++svQ
jL//aCOAoCVnZLj5Uga//vHZrn57Xn+7P1yK3//8o5zxadb842ON0AsXaQAKRmIIDV+6knKYiUzm
Rhebchs2CB+1dmmbWphoiIqjarQYQHst9qihjcNhEOK1M8SOkbhxV1ReG05S9x+LWpzYatE6kPH2
yqhn8zAOrkt6HfA0QLRGAAGWPHMbOrMHpmIGgLE8yQwaXG3pogxWzlnvT+OZ8NXyqSW/3dxltqo+
uqNhfqi7ajyQpraeBF0+nyZz23Rh3/aMuDuSiVEorRetIbtx/3Qnf2p1/7cr9dnq/h8+A/8bVzeb
7turu/7l/WM7fi3zh2frnNf+sc79dxDuWaiscHYf5CF/rnPPfMcDgF6XyfpmhLw9An+s8+DdpgaF
c4ZpBjySrXD7Y5177yC+mRuNxd5IrUhZfmKd89S8OL/wcOB5wpKAKgei/UuCVquVplisctoxj/W9
UwHmvOwbiSnXvihKcWsyo5t22OCAIK/JINR+gLPThePQlaeDoTdmbGlF2pwMTrnwFwNdHUYD3DvK
xyy/X0eT4ddaNtY3xmqEkBUwLaqwbe3xQy04CiJvgh4TmjLVBDBQ3tfHzIQbNy55ID7ktdEwy8C1
if5VWnIJ89q3Cwz9REcQg7eAoSLE9IvzuqyGNOzVFPBIjV4iIqgaS3oYGuFpMC0K66IwpfPRcIVs
I9IbsaU3qhm34X4dvHaXNJ56DEbHA4PV6vm2p5Oujgrf3wBV27XVRZdVWE0mami7SAsyXJmCIPm2
eeONIao8044VwMENbObSPa+NoQ2igkbvfApUMJ4QoGou4dIOPphQP1cVB8ZqIhWa2GmwIcOoITIA
mPq9NPy8umA3llM8YLB7UwlQ5iNDL8cN8VHQihmfXikHC/d4IoL43pjxOgw9l1dHsI/nYYfXI/5V
lptoZjTpeT3FzSzH7Esma/0S4Edvw3z1GwYNlLbqglbSng5DPvWfhspRjFoDVCtqp+UIIo66ti1u
QaMKO1J5UJ1ZeabmkPF2dZ54Sr+fPF9cEtbhfcUP3R7ChCaP7ZK07jk0UghfSMgWcVnagfzYdkHh
R1br63lYz+hP4yzRrK+rN6dLOMxi/ZDCApiYbSUz82gX9tm+Q2bAaEJbtTxamgFGTN/ifk2ob+d4
18IDxguJJ1XOYdWazjqx7SwzAQamREUNKldSuRxjeI/ZhNft8VVMzltHSTMGFfUeN2pLeQFaa76X
irD6M2Er0z1qR8ss4tVefSK356SoYr+aSxzeE/Swpw3+QdNxrYE0R8pczAkUJxlkPMi5TaNSpljo
CAPf0shQXWDvMUrNtHisnLKI28Iqk4PW+fa57VZCRqkcoPf0JAJah9lgrrov8gUmaNYM4/vByDyw
gsSbHoxqmlXoalhrhMw+MnVWS4aYMNxxBs1AE+YoYJjShp7Z+06kFWo9Hu1hwELInXTchFxLGbE0
aowdGPB0Qez3RXODK1rCYK3W0iDC4NFAIFvCdrwbHS3xGfti28/pVGif5ICxdDg4s/axz9U0xXnl
OR/9adI/BfAMkpC+vva441v2C6B8vzNyRruWP3cPQdPh7GcLnQOvFvnCvKlXX726UFfaPM84s6vF
Yu6NLuI7eC9++ksB0Qujp238JKvHJYHje5jddZmjNS8SI1SBj39eTqAOm2hfRWU5O0VUZOnwIGFU
yWgqV/+sTeHphI3oeGy8LJ9vs7FwLmyYH+DwddAZMay3au/h6gNWnS4e07+mTY+rkm8bG1IiGB4x
Xqzipi20LqbWbpvYdPoASqshwUMqNmrCmuyevB+Um0w4A7LElh2AuXfOAM9oI81zmDsGMxOMqFb5
PEPjqibr1EwdrE8qXX+ozGS8r3ubWYozkauI2Lq07XBx19E4zAgkP9hC1CCT5NzcOCzCFslyljOl
S53xk+6Cp4epxFwHVtsyY1WFbUIb54qlG052Bm/Ftycw0pxbYMDSTtOvaZLZ57osnCnUR9PS2DuL
oIrS2dW70G80LANtRXjY3h+tQrzB9Xt96liwnfHgIOId56uXtikuor91dSTOoWtr7BIzCUJw/reC
NJ7EJD9Wcdi+bPJSWhcPSpn70vLD7PVsHOYeBhVeWJIJZq+5kS55GMZxFeeZ0HvoDSL5MhWZc2qs
EAJiG3Xlb/XSs2bgx2ryZb/m8i2R1qDVxHUbfORFE5UNVjd1rtXt3KYyTkD61Z3TiuFDl9c2hcWf
ZchfFK4bJf35N8btFsI10iKkWbDXn7ejdZ0ExlDmLWqEMa8iZc/OsCuMibscyNY3zvquhN6YVSYs
UVAofYwG0eS/mzf/f4X4Q/+zufv/eWu29upZ/3PoH+v7b8/an+0Ff5SFxjtsRYi6huFIhQd9/M+y
kM6IGQwACdWYB91yE4z+URaa73D/snGB2G4y9R+d0R9lofEOXjN5rlv6D6cVNLifKAtfLlhAL9QO
IG0b/oVOa/v5D1qchUysuvU6EVtCE9Fgd+5OM9Rw5MzSi3+4Kn+xYJ+0lT+u2O29+LjmbwZVfOPn
72VAEjNmfPbjzgm08xIUPUwS242DYfliFts0piiz3SbLI8u7vSpBf8n1ZKDrLxyHsK1ERLbnYRpX
JgeMKzYS7QCEq42HqWr2lWoEZ24fMHZlnF77xRCSb0U0TMko1s1aTo6gWakfpXX991/tJTTENwPM
AKpENLPFJL6Qj3ikjwZFwtuvmlHuJR1AZMxDs+P06EILqVNYjoEbrtQFb2w4L7fX394Z1HJbYvTD
289/uH8U74gscO/AjrlOd/iXMDrQ7eUN1ObJ6u7FrUMHizU7/Qhd/EsZAjNXIx+DII8nR6g+7h29
3RVjNsZ6gDCJI97qY1P4SUk6Tpo8wINP7xacRLtJLF5kFJp7A9/vxOOsP8BzZCbt0Ch8zyY/v4ZE
KevQgKc3co41KXSMcRSns2+IL6KfvRi5H4MbyIDWqQUx7nicnPnT0w38/13sx12M1vJvdrHx/tsj
R0X7+GN/uwGO/97IiOWEvYsSS3/ycnm+kW0ie2BR1gcEun9vZO47lguwIkgNwhJI0v/eyJx3Pi4A
mz4UjNNgN/uZjYwP9uw4BPlFDYRuEatp0MuXkgKXzi1YLDXGc2V8SnpzDRtygOJppsWBFfXGA/EX
qBEkavBmngpCZl4poum9IB3QZsY9OxjkG8eXO/aF6UtKDu/JOg14NcAuJgXRSb3sG4GJbX3U9pZx
rBer1EPXyPUszL3RvOvNEoZCnWjvcUKDwiCMxb42ayq1uLboIyLBVz6gN+gPjGR1GpPOR+nUQfFc
GOiXpWneZmgZ2mgmeyYPFHrEudKPl2Wdh8h1EjnGi0NDlLpLliIrXqDUEYZeXE9Z5kOaCZR4Yz98
coF+tl9wN1yAfyAHMrpwF3q+LWkJPvk0vVyeoOy+1H3VfnAnzsedqyHeMDsOndCdlUfeWa194b/s
dG/aJfQejVaHTl9ksI1XwSXwZp2Ot3CZAAdDk34QbcUMm5TJIcIlB5eAtV6N0GWECNdQqBEiMYzh
ndG4xrdBKSH2I3svxAWxMF4WThfK2j2adQkv2nOFf6rnMIOnxdLOGuRV+9Vb+U3eZJaQBCsjvbbS
rPgMySxcEzwA3zgUnzxmX1ypDaumVDRRH+LF/vxKrWtftqixBsjKqx8qVRqhA7WmIhSW5HNyrER7
hlmsdjAADKUxOpwi6U5muNSauWGe1sY838hJdw4M6aGBD3DI9UL/iIYmPVTDXO5+2BX+4hR/5a3O
g4a2ivgaOt+AiubFWVem3tQWZiljKlB4DKufHKk5+Jz3CWw6G79m8jmhscx6Ftf5KvfV5lZaFr16
Y2j36uTbPgelE7RJb5tlvVhisnToDp1UxquU1o4W1oKnObxVtLwaDT593c3vH10cRdxLPxkhus4v
CyFjbAS3nrifYx9aORMze4gGac1HAZPM3SbdDskPSk6wFzIjp8ERzSiT5q2r/3qbs/CjQApGSoNF
yhTb6Y/nPTz32jMbBPvQkLszsynbY+QM5hRlG5aSZFN1rVsJKoW6gtkizPVkoWU5HYu+vvRMebCU
v9Z7wW/PwknVyfk09t1bxgfbmn2+phGe4l+FIQU9NcXt8w85S+g9faIP8Tq5ZlwG+flq1CcSbOJk
9C/lKs3fLstPHd+X7WN9I/vHR8kU5uVQ5f8IVA1M/MPT+qoTObrPZf7j8f30938/vz3jHeM2GvFt
ZELB+Ofp7dngzEDWnGNMQTiMeaJ/b0NM/R3DGdxYTNQ7PAnb6v+jDfHf4bLksaxBvEk/Qmb8E23I
tmn8uGI2p1ybssLwoc3xLz7dj8t69XtLI7kcoYwCbwrzhoisHGPz42bJ7SRMzaDBLVtpjzDz5aU7
9+lbquntHV5/AlAKUATMZ14mSZmiKxrYrt4uhUG47zvLiuysNnZQ4n5Wa77FQWz759Zwcf1eNO5O
12tJBatwV8E4jPV2deIMTPuNg+X1FeWaksjF8BOJKoaCz69o5pcA9qNt7zRV6Jc9iZkDDIYGXzsB
LGLvzaqUR5jLaRcuYSOfoKib+f6HxfcXR8XLbWCTe209LBo63OlhjTz/CChEYP0KEy3mFm3cuoN7
Xi5JENMDVgB8CCYsPdGO/v5Nf3ORfn4nEZtxmGL+xWCFj/Dibc0q6Uq9d3Z63Yo0bLI80481u0RC
sGZmG+yC2ejTY9kbE9Br0IFkJroDjhu0RXOZSs3+0K76tIQK8cRZ3bqQo3TldvdFLgMESk2agvkC
C552xgpjsxUYdXMQ1thGBNY6F2GeJauL2qmml+GTGvLQ+5l9q/tb8HXuzKYX9p7I7W8iG5gY+jgp
THvkf8mHzMrFZ26WeO+Vlv3VL7pC7RdOBHlUCQNPDrcL3PfpEuRfANId91rC/Ko+2NAgrTBwMO87
8kfNvUudJbEvrBJlyYfCXsoD9gyrIqK7MMzIeAIRdVmpTyR0Ay0asx20FziymTep6wE+LhsOuT5B
kgCdtK9AkECVzRNsWW8IJuRO4wGim0644gZwNk9gZ/IEfOKCAs+/ewJEbUN55+h2gElJxQMy9QRS
wHAU0qHS9csSWJVFYe3rJ7iV+QPQ65Z/UzGP3SDZqpm6LJYbUlv3YPQ0/RuACxJY7XPf4yS2x2Wd
wjIZnQt/w31TyNuAjNW6ku2yIcPehJo0Iq7Rf6ieoGMOLmBkyic7RmsiDvoTzAwEC+Ts8qCAJ5Tt
owa75WZ9AqfVLJBHmRtm3WFDm6GX2qBsLqe6qoG3myeguxSNPSL8caiy7Q0LT2RSRSt+TEe9Nilv
l9CRXJfSy86CwQ0+96nKHlGnIa+yNH0TgPmrhU5EdYd2KOXBszX/tCoWT50KLbDvOkZ4V2ZnNYx0
IHafQHr0GE0zWzmf58BHFLQawbXC9KiPoUpDBsSsABpp0eSA2qY37BIGCIhLat1eIwVOfDEb2dhF
dkV2VhyAI+ahY2rZx7ZQ2XVbFqW2y+02GI8IXXHzqBzKdEf+5Cw+VoqLVocpWd7uCQIJcI4WL5X6
ZLZFsp4RWyWquDWr4H3uBd0YZTAxRdQMxXoApsVqyVx8p4vHpAbkWUdtXeMha9zmyJ7K9CuTdBcH
gqAUmyKx9d1IKmmHXdCIh9ZrsOlkKK8TpMJ0p4nMytWsSwGjKYkWouTkrgB8uUC/Lecox3jwPVOp
5s5nLveABV0OrbXTkmsSf/zLrBAeemOnTT90o8cah5A+PHoIq68CXBD0iGG/uF5yQ6Y7keglMEde
iWHvO5rz0caQ+UtvzvV3hmioBIKuVF8GKuKvBqJvhvoImSjn8eMlDdAuKlLkQVeSS1X2i46yAH5j
hNnKOEaibGYjZC8vCSjX54n5ZlPwnBieCK5c6J0yNlVNY1slFjygekQ6yPSlgZKe1+aFLoVVhK5P
fxAX4yL57w7qS5yZVHchPC0DMyS9ae3YnIAdt+HeetdprobXXynreydtUJybmWzEvq5GODOBpeG5
0iiQNB5W4hTj3Lcy4vjGfjFouYaAMYK2lunlf7F3XstxI2navpW+ASjgzWkBKMeipyhzgqBMw3uP
q98nqdYuq8hmrQ7++CN2d6Jnpqc1ZAKJNJ95jVYhCe1qaT7YnmlX2Pj1g4Z7hjTKcGroL2UAiaqp
yVYdewcijlJH0GEU5FwoS8cqh8tgT09T30iAQkurkn0ZeEPudpYmLWSnehj6ddJoo4dLthzt9YC4
361gjAlMsF082aGe3yysXuhnaPhoK60pl2tzlgrFRbUm+A7xPxEyOkP/JQsl+aGWaKywI1CtWk2G
hR5oI6tw0toEzzoPNEtj039Bm9BzmiZ1vLEtjAcMgTprW5Ra0niFaQ/lfuw7VuaUNubHnkpBsqrk
woabaLbpOW2O07AfQwnSHVFoMHUKxqdicnbJCQSD0fClujdus/a2BAu5T5asutMt5ur9O/St0QSf
ncydgIyo8PgGXUoIuWabGH4MVfUGasHijaNkrwct02mldD/fH+6ZeP7yxjYFOoimJ+IxsNPxHzoe
r2mKpeEI0f1hCfvbyI6LaBUZvQU/snGWfmWAqW7cMUrAJyQIqxcfYQ9JgUf3rwMH7YBx92rdrGYI
qS2trr5o4XCFWojK01DM46XmgBX3EJxsZxeoQNz9LLj5znmfv25CoS4MA50bHSQdVrYnyZli2j0w
M2Sps36U4P20lqN806Oh5SJaUse8IFaa1F2d5ORGNIDbBlqaoEaA6TH7XwHgH+VE/9OhO6qQp/r3
mub9U1x0f13EXdf+9VT8+Ovq5xC3L/Oj55//Xd+k5SKSVhAytgCFi3D1N05N/YDgPfbHmBJZ7ETR
w/ndqAGkA15YiKfyyUENsJd+Z0jWByqR/CF1QgA8lEX/JENSTzclYGvAaRRYqcPTSzp1uUiqeCaC
CWUPnark0iz19E4rNNzDYJ6pNwk8LKw2ymhvlLES+ppRDoT6LZa4ICzmosVDvkOZORiV7yVwnbU8
KeljTIxa0gI25isVHXCIxupS56vcyKUL9Fm+2uEwfUOWxqSdgq2GC6az+QlY75+1+q9t01dVFl6O
mpLQG0NnlIKBePkXbQzHpOxf4OHrhXB6n6AlKX9PiikdEurNBOYShTOAKspOQj303rFzRxGhdvx5
qYedjlTUPw7Kf7R5/jcUFMhA39tADw3Izh9PP553z0P57Sksj7aP+Onf20f+oIu0lqSLU401yif8
vX3oWIoPK8QwhVapkGP6vX3ojvLd6UCyuUi7Re3h9/ah9oDiFiUuoZhmQF38k+0jcs2XVwwmbywx
8YvY4ELO9niBAUcOpzqE3BGNY78ZhhZJiGk6Jz5tU455OQwajajKiloulxliYfJJ1t2MsSKZU8q9
EyTBQ6z10eRn0HOalT020Zc00p+taaXa9OQ5mRR/GaC1r5Rumq5no4jnNRjsmPYANCiwXeIaXs9x
D25MM8EYtZGsTodK0/trPB7nzF8QO/imQ4vdI5Ur4Rk15d3j0uqRtYZbJRveUKtz5baZ0n5ZjKq5
gfgahhetuaAzDnpLu4U5rYLxw/Gsc9GpmenMKdgTua0cJsYugH/b7xKrHm4SrYVt3QzVdDWAFTN9
p04diTx+rhu3DvTikBdYecJ/KnpSRaBGRJE6r+fKqL78PVpjHboqpK3rVIrixxhxqISUyuwfazXT
cX3Xi7iBaFfMBywQEg15q0bfqQmY13mMSXQQehgWn3IJrZWcSDtdCYK54ZYYw04unu6zCGx7+EyK
XjygnrpIXmno5lUEKb1d1aNBTqNLY4qMSBastQInZPQK9MB29S6zF1oqBLGuLqXqFUUT9Vsa2gTb
uTnZP15sojcKIyeL0WQvGEBF6VZRU5ONU18TJE861ZobydWW1tm2E3RwB+Gt9fujnIYjv4YBPQAm
BlUBCiLHa34uArtz+haV7bYYdyix37WDonoltNoLm7Ad3ZkguFCSsnfZtslhCqAhvv8M4tx+se2e
H4HSvME1iEMG/3n8CGFSURLIK9wSjKi9zKZG28ZtrK4WPar8PqY6/P54J1W85/E4ZJhftiKHysl4
na6BXUTJ0a3yqUKWzui8rEPMoygsZfP+UM+QopN3g0XGOAAamONTGk1dRUHc2riqzF0RS5tajdvP
0jzA/AUCiDAIrEZj8SQkp0nHjPamDGX55wiYPl1rWaIdCAkj28WadriuB54bI16nc1a6NsRuB8ez
cwMtrGMY9s5iuzj12v5EYH5RqW16G8E5hn9SNr9Ee//o4vsfHzWKT/XvUeODkB17vvHcp/h72f61
azOix+PAUfyK/yqs4wSAyQG65WA/nu+wf24+gN+ge9C6VcUmELvwP28+lUsRmBpJPsgR4kYh7/rP
zccfoTFJzV0GQQYnAaHGPyitn2JTKIAieWGRyxFkCT7F8RacpVkKog5HVXVMu8c5B8KojGXpmZlA
V3fx3wNa7o+aUj69mLQ3DrmTrUhlm3FBC8ioJOuCN3U87jJbxYhKB5r7UDE9LtzmLkFEzo3lov9j
VhFjweIQVE4x2aeOe0xlPwwD+v6ZHULYzeNwjfjMOZCheOIXG/75jRxBf2TT80FPC/dtq1u5qQgX
AdvK/a7Nx7UVKOmWTLlAL2PKD1IZgALYNO34x16UojkjGzoYSkIZQqnj2TRg7C12xtgTjEnfiiCL
SMslpG5sz5tY8ZtK/2OjLzEkeDV6PCqUgVOAoYYBHaxxkNBjUMduUMga05ugW1sb0ZmWyBszayq0
cdkOxGnUHY7fznGiCnUdSfKltopvVADhuDAX8S4wrPSCpP2rkcoXNhS/bdaZ5wi6r23veVFiNfGW
CG0DIzke3ZTalLENya+G0sbn01o28lxrqxzhNYxplMbT1MWi2jv36zhZNCgMg+Qp9kjDN/1MssIP
yfE5T7k39g82mWACKCqgoH7KlFsUbkwcESRf1zNnbdZLhm0YmG380+szt/RbMwAfD4diYVGGEs3J
tanUyRhnehyth9ApqeUHxreotLOvxVAbH+tBHjzHHN1KTopdnx4kgMwuMVXix8hjrUGgLbepEijL
6v0T5FXKyxGCmzkKobQsaaILVOXLrNDI5QrIvICGTBp5bJNZOUrus116ceUo5YrOvP2QhbNypQ2L
hsLJOEcugiEzBkXauB/VUfrUmxM/hTRx5LWArt2wKCoa5z0gw0KzqCHloQdPXj/EofQtT/HhjqII
Hjr+8Nk2MUfjPgBWo5x5tdeS5IL2ZrHuQGrTxz8NHlKrjMhV+LpNZKVrY1j6CxR86AS0pQyqOygj
+e8pKFGhQF5j8lD+EaD/eVBXAPor+kdTNF9CaiFKqIbK+ZTnrTl7dRhGiHto8zncwTOq4/js4/Ki
O8z+5Iy1TsmvOCYYczkZARb2Qel1TULboCwK1C9opVygj6fctVmklBy+RX+5ADC4SdR+xKttDtC6
QWsStI2udahDTDCAVmPadi61fv5Bpzo0wSYV9S6w6+E92tjjTVzL0W0ThEG8ksrJQo4vNW6Qccju
4sygKF+sQ4L/jnp0p28oKKt7sK3GXWwG9uQq7TSvSgU6wAg46GMK2/pjQrz4vdO7fq30TeK+v1JP
AnrRMQa/y0UNmxFuvH6S9mmDMRihpgd+oMXDx6ya5U1h18aZ4PbtUWxa9SDpbOAox9uhWqIkkBw5
8J3Qbr1RnX+WlWmfeZXX4QKvAjaXs5B0zzg1bIJWEy+1MQY+eKPOM5LF+tyoWr4KwyIDnmmhfl2N
jTs3hbp7fxLfGFkIo4uGqIjcRSXt5W5P2s6ZY7V1/MHQkhRhwpRkPaVh0LQ0mqyPsBqiR8kuztlj
i6LFyb0uzhiWNxEEIgqnEJ8mMmMpSjTH10oZaVBtsoNHbWjaJ9SbUqgejSF5uSJLsHXGnHR2lpdt
OeWV4faJisbeZFvVIUrl+Qf1tkM95q2nAoDrVqjSNQ+BmkgXQ2RpD0L3KkehqIjupLTIv5uZpNM+
cZKbqT/rv/v6Sv11cILJpIDC4jyezanCnq6qZMePKmdY66Pt3CNodwd8ggMeS4k1Jfkr8JnRxkEf
+8wientK2XBU9jGxIzs6Hj0Fdo29WOP4ZVr1m67RIzeQ8DkrpMraJGk9XGcIK6yqeQw8KSm5YRUj
XS+ZrN1AkJn9urAfUysoEW0JFk9XF7BlsgWCstQpPLRj7ebNqHqVXP0M4b/ApG2e4EIEV50Kv+X9
dfn8/Y/PPgpTQGQ4p0GaYZ1y/DLhNClDNFiWX4eqdbdwnKwC3YkvorxTutU8NqqL05qzi7GS9jKj
dnZT3pQ3QdOeNXkWN97poyCWrEJWdvhA1smjTAVaOXFaskcadG0quW+ehh59PRMdoJ29KNK1FS3y
qtZRSqzbRmjdWQdFa7q7M3MiTrRXD8JhB8bDRKrjdHk5fE20YyMepG4OYFV3kHzkHfyH+ECEhiEG
9XAXKbDD3Er6lmKDs6HQkHlVrBpnFtsbK51iGyeVKJALjuvx54mQes0lAjsfAVrtI2BN+9Jkp0JZ
LWpgcqEFbFZ5ciDTX0hWW5+RHX7jUNb4IpyW5HA6Edvx6GWNqmlSM/rkBMFl0Dr2Wsv15tca/L+0
/AU+nTLKi0X4Cty2agC3tdFfj4hxxcWbSbn4Bb/L0foHODUYDxLZc6Q/Q9J/l6P1D4CS4dBQE4OR
/QxJ/12Otj8Q4hBualDVaEWKDt7vcjT0boBpFLhpAeEuZP4RG/ukLkYsQjKO8xI6OgSCNIiOV828
NE01gQEhJkU/Tgel7hatCXJ502d/aiEhxrJRSgAKBWSdlzgeS24RVxtaXE+7wugRpgwT36zhbzhR
+/jig9z82v4v2W+v/Fefh3p25iAMoq4hTo0XbRwwUBClY14LpWsXba+LwX4s8mn0gLSn6xy5AgTR
hp2ZBhKGHdXn2Zq8JZBvojgsv+ba30N4J1EWBs2by14ATTgghtO0VIXepuV+dA70J1795Skmnpem
hbj8qR28aquDa8gNBDEdxHIRYVzamrxmBF5jjeR7FcpvnkTFx39/lp6jwaNRSbRYYUJFiQwAg4rj
Wcqy2Mj6OXe8KqF8bdflbVgPf2eqk92CbLwcgwjzL2ksL6NYmtxJU3x9Np3LQUcdkZaJhzi9F8f2
baR3FDvA02stetJhfVkNj5OUjutYUWaA/+hSz4sFpCcHiGGHztfZMFdZWpX3Y2PeTkM7+Z0u4TAa
LTrMYTsCooVNggFyO8hh9SAUOrtNAzY9DytBls0+taJoPQ3xGa+8N/p/lMIwxWGJwt7kX8dT0oxT
OMZpB13R7ievsXLD1eb0B7DIeAVMCxZnG37OO2BlCiGWHDj7DBmRVVWF5pmy7itXAltU5dgn1Kt5
JEr0x48yl6ml56RUUJvicgXdufXminwCV3nAXHXC3ZYRVsWql0YKCJ2269xZB55g1J9QsT5nePPq
pDh+nFN/XkdHADcd0JhzpCpdQYQPvUFrHPLvx2bEtfjM2jzdEIzGuqSJ5ciAEU7bZEjXorAI3xrb
4QBd8bEbfKRohzM7gLPyZN8xjPATRPQFWy5OweM5zvVqzpAsczwpg0MwTN1XbZoy14r7y1yC6xcm
izdPtravIsK5QDH2swW6gx6QhZVMi8wgnHmr3ZhTfldpQgswG7bU+H+gl9DCF7/sMyW4RLgudCWt
XweFOvgYEm0kXcJakpBk5QxX9I8Ht46cj42hXNMh0i+Aetbe0qbVqg6jZOXEmAuBM4KcnXdXyuzZ
kOB2COflaOYSs+aSRZoX5b4+tQ0S5MGTJCc/0mL8EiIrd7DxNZOccIEvINNVczhS0vjjEAs9MbOG
slK2lCOiJPLTwm6RZSzOZe1vrmV4VTAkFIpqTPfxPEdTVo9mmiHolyGSCLqxTEIgVYVRbjtDekCC
sbxQ5MhcwwxCQjgEwKVOhLC2O/Bjv2KYf23yn+Z3YmNx4NGaIR/AAfbkzrOcCrxUENieBRoWqV74
LLlcyiv5uzOuqnZsMbXp5DML+s1BCc9AdENOM04HlZcRYhToRYikN0PXOZCghm6lN/XlEjfU9FLE
R8Pky/u76M3jDNkdGsHCMBNvj+N5L0YqKQNCiV5r9LuWmrwPhTXdAChelYPkuFLbf7XKRVoNpfV1
ltP4Ih+Mrd2iUXLmScROOrlrkCyh+46uF5VI6+Q0CzpjKas+dLywGXV3zpEZD2T0FyJAsa5cR5W7
4D7n1uHU7IMmmby67WxftaSriqhkb5s0sHrSMLxYtu8/2isTILEeWJeCQkCrDoLB8SSlMW4WuNDh
bZF/0aw6u85mzLk78JLmGsCYwuaREcDHFxws/mIG8yWqlJwWRtz7SU5nLw25oxQZkpTaNKuycr60
uWaAUo1yN9HuYrVBb71NHCwGYYhJ+Cu7VmG6mt2vgiG5rO3R9qtc+jLFs4cJC4y09MnE0mklzayO
KTukY7J1RhwDNXSXXWyrklUn1Sg+mdET7V15FS3zui2V5WCF17VVTC6dc/wZQrTp5br3sORI3IyJ
DsMp8WiUW16MMLir1NltnOpniuhv3RQWrVZxqhLmnVr3GFFdFX1g2d6YOIOn9ZKL6YevdvHHWFX/
cdv8v4TkZUIiYJb/3if8hS57jIvviKg99wu76Odfv9QA4uJne4SUEb/qd2qifKDcRI0NZj+bEg7N
S6QMOQEiUXjkPPcE2RO/UxPtgxCVEh01uBQIHv5XZgJwzdYIZAlY8G4S+cwftAtP29o0e2jYYWfG
vUGISj3seFuizN3YEpegpwyFCWwsL8x4ZToDyu2VgxQUoLJUhXGgaY/JjCnjSh1bm7M1az/KXb2S
gYsCfy/VYK3Dfk82amAkn5McqG0xTeUBGFsX4ZShhg+2iQw/5IH+fu7KfPZ7wMLbpFXPBJev4KW8
ET16moD0R2T+OjloYkfCKSApUm+M29YLsaO/0StUNZNEi1xjbtExalvroXVwhJHnMrvUmla/7e0q
3QCwRW5a6wbMc5SbBJzKHpQ/OjsRKupmaKBq0s7brmjaM6fjaWbCM5MeEoaZCIZxfp9AYtG4lw2M
F1IPO6Z83Y3L5Idj/kg9ewDSjmZtF7TjuctC/NKXl4UYVJRzuC51TSCyjj89H8nREDxKPBjB6sc0
mR8rFHlWSo/aTGnpqGo35joBruXqphWvq75wzlRTnj3zTh8BuQzRiUNtk+Tq+BGsmh6ONfAIVQEX
y9QiBIN0pfg8KVrvZkZkXcqt3XgR+kAbRUokP51V0RjpJN8kiLmIYpCCWpV+r/JRWiXwKs5M0hsq
FjrMZkIYkDXcW6carYtVYOpQWEyS9hgPl/1Qoug0rYYOoSJkrOsGXezk2mxjd5GnPdyEQ6b9gLmO
rBVy5YHhzepGCvMNBVB36W1PswpPc77MdoK00KdqsijcSevYwXFJPxOBnd4QfF8CONh6dDlBkp4+
eh2BzcpVM/FaCZmtZWqgheDoApsaAs2AN+PuxXn4Rj3gVV9RKH6wfCmZ0E+gD3oSfdjGoDs9DBsq
uNK8Hu3sQp6rZFOSVflZngaXaq9967sEf5isRFIuXUTujTxcq/RI5yOguOmC4U/9h5+fCkq+QCVR
0DltcfSO3WRyz1M5zTS4QJFUt6y6ZssZW3qz1Lfe8zT80V35vwJMKkiG/35ffrx/t3bHz/6+IPUP
EIe5eRCNeIaLcgj8rt0ZEFLxA0ZqghSCQjh35+8L0gaJrTkcXQLwS6jPYvtdu7M+AC9+1oUQ5QWw
Wn9yQ4oj6OURJYpGMmA2qr3kFPAjjo8oKkLqGEKC8xy4eWo8b2Y78F9MzBsb51XUfjIEwcPLOhqp
heJoGCxhy46adwVpsOJ8G5z794c5PQ9+vQmBA30v5LzVk4ysA+UYdrIceEE2rks9P5QlfgyG80jM
f+4oeGsscL7C8VO0kU8lchwDdq28zIFnD8NFpHQXUKxWqYIqWjBv6gIXIW24KJFx1KN0H+fzVTfr
2znUtmJ2nXHeyGjIvP/6YhZPPyRIellA9AnXHe14lhX0CrGcnGACRRJlhGwbjSEKWv1FKD4smpRh
Nv2C1/33c2A+7MshT643XQ1nYD40vXI5/FTMDAuqdyqw0OsTV4KtakzOmfDnreX6ckix1l7UZDsb
m4Om5i2rLHET+FORnp4JVl51yMRCopAtBM8QbocAczxGYs0gZ8KOjxuUN4tcfEW6cysxFi3zSzPX
Lwezv2g7nCS68kbW9XPjc1a8+pL0rAVQhCwOBevj8Rvd6NU0bfAiGL5WenO9dLk3t9k2LZyDHcR7
KD/7xHDuRifb1rn9MWq7M8nXcxPwdDFB8oA7Ql8BOLl4xBfT7ASzHWpDHnhzDkBsSb6oTX6oaJej
ffOxqBavjMOV3I++FqJbqajYRWAxY0eZ1yuBX0CRDHHaAIu7YykcMqe/SJ1ihUX4dqhGXFbKm/cX
v7h6Xz8v30yUY9iWJ5+sbqrCxFWPTzabl11LniqFvo7FvTY69xiFXNBMuCzk9tv7w751slHyExJ5
pCuwpY6nKQ8sNtxYsBqL8RueODdVOfiNGd29P8xz8eD09YjSKOCiPMi1cLIitNDGYrij6ZHKD/Sg
bwodL4R80fyqKzEvgDs34DQXhms5lQ7iiEnKyHdm6aDOzmEsstuqWDb0NFdSvHiTFd6a6ejnHcYe
EgIr2sx5NE8bOwnXUpltnaq+RoLeg0GMTmuOlou2l1FVZXDM+DbvvxsSJ298O8p5tKFAbYF3PPl2
S2TbqdRZjlcozkNk5TfqNFxAbrg028DLEKYG65WuVA1burjbTWYVrrr0iRK6Dwl3n2g6mJr4yzTB
mgazUoEhGqfrmuU3SbpbzcAFAsMd8ARcBTDurAYDLizuMsDb0WhulyW5mxvWZYPbSCr5VoqyoDJv
VCvbThRaJw0aTxtuitxAyobCKzMpY4MYqJysKPcq7fjNalFqrI1tw4yG/PPIGa+Mur4O8q+1NYHY
b3fYEB0Qclv3U3Q3j4jNUkH1EF3qV+mAEFyYHxxr8IPWcJ06+TLZIZInGPXk5Q27/NDPoWu1+lWI
4V9nZl/qubvILfvHqEnrtp02dQxBP0r2y6TuJRwWAwjIIL23AuNnyM0TtKN9nBQ3Q4zJkBQ117SQ
Lu1w3gxmtDFwIC7bjL5ycI/ny5NUUaGqmulKHdm2uv2YK/GdhVBFXGeGVy3pwzBjPd0U2U3i6FsY
rb4URn4fdte2LQGpi3/Y6AtxGW1KbCyzavBjS/0UJ3xR035MxL1gAESZHb+zXLOnQbYxtMu0QTCI
w0McJKX5d8TcinNXzHU1VxAcfL3+ysFduXHBP9KMH1Oo46UGFItrb2uZ1R3GZ4cG89ccWwtpHC+y
WFo3hXQQv6ukGxku7bWTRnsrCvy2yw7YGe3zUbjWGPOml/QH5PL9IYz2Qu8qRW42l5aPgWZcmgYL
T1p24KEuu7B30V84VM60KfB9wm5oW0vOrTh1pFjehIp2aWfRRjUF0dfYYp230ns8rQraWuBjCiyc
pm8zxjFoo4t/rxBM4NpsYaZkzj3AgI9gz/ypw/ZnkFkgo5IfklreVKglYQWA0Ea7ayG+y4FObhbt
pW5cF2myN43QH2HXa+VAX2n2qqDbZQNWOCNs9I6JtcxdHPZ3AUwVu26uQaf5pT57OFp6YZ17xcjP
4LeLZm/nwor63hY5rnoyAiZqs+tbfS8+dZTxvwHnpbb0iPf3btRHX6nTrRxi+VgL3WocccJpDUbI
XrUO63jod90Y3hEc79N5AQobPK+BzuQm08O/Z0j0tRr4WbR4lhrem2D+9IzbhYvVVB9spXcxr94b
+EmHTGsjPo2oOjbxlxZko57Dn2GdDBjrIWP/MVenMyfUW4c84HZyZAx2SLRODt+lwe/OBtaHXm9z
bSHQGxbTpjfUM9f+q8KOCDtEKQxwDbU0SlbHl0kS6FlVI3nujU76d8QubsxwFWblTWbMXqvo+3jO
t72oX81l79dScYNs9Wdxp8pG8CkaWEktHSR4859wKzmgAoIN6Oy9f1y/bsI8PyVAeOoaAmB2EmZ2
WhIVeWDT7FJwEsM9J1vNzvJ9NPRtomr7if+WHGWP7e63BSkH3Zg2FtWqVVie6+697kuIR3EsgXvg
1gBWfDxhqpGNmZbRn5/H6C7u7Ae9WL716bzp6GmZFtVirbsoxvoptjq3tjgsdMl/fzreXBsvHuFk
NqYhl/KWrqtnaNOVVWOVGZUIVVF/e3+ctxYHXF0drCTVTNbIySIcsjqW1E4TWITsSyXrl6Yl+aR1
225xnvdIMQS+Zc20lhO31qLPc3ONBe9a4xRygmYnycO6cZxD2cT7vGfbRv25Ype4p0+CFO5vsAeg
ABz+5mQuzHAG0twI+EGJrvQ8+BGeXy0w+AQHSTMb1koT+L2EdWJIywafudX7c/RGTiYUGdFKMcAi
0PQ9Xg5SYmlRPckO6MavUxv5dqB+j4mDsuJc+vdGqgVqhsIiSomEZadFZalCpSDNECJXkx2OGr6Z
qF5CV65S541W6ZzIX99/NfgYb00um59AiRPIOIXKZSbS+13MkJVOIMbF0RuALRo4IgS6jYJ7rYVj
n/hDkXXSl1n3ml1BkE63YkUgJOLqNY1nbfRnfUDGTt0ac7Y1zeyAot0eJfdd24WfaRStq1Le9Png
1+PgJ2buTfxMPg2+RRTUhOElhe5DHkuPNJvupzTyk7q9VuYECRbnEKdcfpGx7xoKu6GBfFy8b3NQ
/01yix3AyqIxWJsJXcLi6zxZj3JWHxoeWvx8NyEORP+4q7QtOPk9RG5E2HsfHfC9NEWfRTTWM17R
9hdGHflV1u2GIryckgRfhO5anwN/IAqcF32vyMvGJs0Wu6R3+PO2uZY5MZ1M34pgaRx7LFrDz6Eu
0RIkY+mSPVi7vwc73Wrkyno/3dXOctMXqPmnmEeYFSFi3O4U4mARaVlctt0wcLtl2yCS/EiW7uwU
s2Il3HDb7XGB/a6r3cUSTlfi/J4bfR+oX+M6uFuqjNqgdNE6iOoH1QRtidN6sA9aEmLYe2lGxVel
DzcBtgF1GTzKLSG4aR8oQ7jzAFyc7xAsndtWrAInvg2JPmuiXqsMiWqcw2wh0NtE+xGJKDGHQ1df
y3l459AxR5ZjI34uXggMuVHlydgOk3YpOfx7lO7HGvdM5q9M+ovcfmiGmUzPcKl7rjs5xi6626kp
0IUgvU3BP9LeuVssx2864qcs80Z53ohARk+cR1uneWgG2mUrTZ4D4jkgHwmc7toq5qshHi70lAs/
4Zuy1kKsmeQ0PxjmdGXk14uV3CUNQXf7FV6BCwj5RtSM7ICwyhg3SqXtx3zYVXO017iFOmxMMcy9
XebYDcvxoiA5LY30tiBhTRz8aaSGaeOHIwQ090sV3YtaiFgj5jRvhDXhMHI8sQbFFZs77W62UrCe
y0aXc9br6Dt6tzM5XbuA9WnrK7XBpDcyXPFtGqlHxsl0rUi6t0omSCLthG6B+cBWaYjkxge29Mf3
T4TXl59A2wlYD9h5sC2vkDSKnPS8O0iaULoX+YCq9xcLUaVYBkWib+M0vLcg/8T6vGkDwkDNOZOW
vjpweQSKlqCi0YoWQnzHB24p13IjaxO4AISUhqLDQVOHhp1t5/wfBYN/rTSR6Z4egKIYA1kApzIA
gByDx4MpBX7yeD3Ynm4ke2nBATOaO4wB2ujOkhdPWwjjUSW6lYzIrzmHk1p5rKPpKyYcd9Vc94CK
1X1QSYchGtckMlBixm+mHruYi9MBKkk5ORsUmmh4OhCpIyd0wEp3PyzYpHS2CHPE5JKkgcDY9DHG
JjNJAaAqWx03o4kzNsWuBSkd1FGmjVnNm3FE7A9d3W0Q9BfwZvalpV2WqbY3NOpHVnxH/nHXsnVA
f185tIAaAOSrCBNSlMEI/mf9sszCwovhnre5tdCnCz8l9hKtTHO5KpT5auxEBppxRmlqN62mglNw
yQ96Y16OXfS50OJbKS1vuiYvVvYU+A2Cnyi8JS5eTZyxrFUQBLMa3DVKcC+n5qoYJTyvcRrl7Tus
JrJCupe4bFGliu56NYQNLGdbXe++SU30c55MbZXa2tYsqhvb7HcD21eiFNGG0l2apMAthuC+NA1X
0fgCYS0d8jT81GlkhGSOxVDgX1MPPifBPowxio2TfYBWVWeQ1EHM20cka2pBDlwOa1CFk9uG4V3d
yWtOZC3lruvsg6Q69yljUjK7VYJuLS/ZoZa1PVzVS5t8OpMcX+yLFnqSVujbCegTy2w/k+xjLLnF
82/bG8O6q6J9hR9e2oR34pi1Kusjjr0rq+vdoQGSoVeS9/zLnWQLniJFBT12Ldg/Rp1tO5VLcWm2
+HyneAxhE2p392pliCsYfTfN+WGZXej1GAArEYitLqq1Lcg9GwfeFGjD36gEVKsWVsxKD6J9JqXb
tJ2uNHv2jM5Av6B4SlP7Pm56dPAEsjLdWl15EIl3wqG8kEhVcvctajLsvXMMXVNpmfcA0267znrE
me6uVe27msPZd/qcA4u2cdgGH0WKHWF2605W7EoNfCJONHUCaWamfhWEvplxU5aQQ0Y6WhW5dSn5
ULZ2MnkyjiFfzZg0nng7Uxwa65yZK3kJLkpF21Py32eW+YCTCz4ty3SVovG3Ki0cdJNay7jbky9O
MURrDXG1nhbJhbjpmyI8Ezu/cXIIRzbaLMSEQKdFaPWiltlR3srnFu8M2xmJjphMLl4oBhctKg8p
1Yn3T+bXw9GXpEQtiHDg908Rl3JsRpPWFQIN2F+I+CQia7aL4kms9Goazwz3xkWAzg84bsF0BM/9
jE588Xoz2HDA2aPllRz6GQl2E1swJRZ5Q80Gw+f0qzxH96OdHuIoR6+gdyfnH4XsP+oJ/vd49g9l
zl/vCtr+6y8Sj/P9hWvhP48nsPX/v7wEaT2/WB2vUf5l8RQ3P4+wM+InfrcG7Q8oqUGcRCaMv9HE
t/3dGqT/J1p8CmrzKsvphYyton7g/8lS/i9C/X+2BrFmA4YmVrpgAfPDf9IafCULD2xHoyQhECck
dK+WVjmrCfzUXPEquEGfIjMrEWUHHoqUeQNYN50QsHSMxXWarH6EaynfN7oe7NrYtC8MB2iZLi+f
g1HHbr1O7d6VgTsjUSArWLhEYBn9MVPy1Who0bodpBG9k6X3l0LuCJ1TZOj6sMpWYzM5X9KssC9B
85o/pThMMpTx7Ho3TSoetlNqc9vNprme8RrEsiuP1kwMMjBjOQZfrFZZ7l98w5tfKe1LYsBp+iem
hWoQdF7sqBHKOjlQmixcFCNQFa8d6oDaplZ6WTFUvtFqtTehuLtrF1ykcsnIN88j/z/YZ//B3pks
x410WfpdetW9QBrmYVEbADEzgqNISRsYKUoYHIM7ZuCN+jn6xfoLZWallP/UuSizKqvepKWZKJJC
ONyv33vOd/7rBhhCbPzh4/ibV+rx9e315/eJL//9fbJ+uVrbmMWgxv7NC/P7+8QfXe0xzIWJJmRm
7vwxameeTogL83loCwiFri2tH0btBDHpV9Xr1d7sen/lffrOa/mpQ0LODUQp8ME4XlGR/GnSAfze
9dbEN4G8wxpahLe3FBGc/jB9M9c17KYnhhsdas/pS5caB1JKQP2u8mLVlR83a3vDMjPPuDG49Vv2
2ek//f/l9ef0V8Aa/3x5XSF74St+i//zv8uv1fLjWvv+d39fa+Yv9IJR7tJ/RNvFleSPvRvA3lW0
yiZDai/p1z+tte9ghsD91at1XYZ/rDWCExD0AUhgb8E38lfW2t+ODJlG4h9kwfFLYP34032pI4DQ
0wZcpYuekfBYLMRo9FrO/31g0e301Nyp3vsaAPZy86oM6S5h32/nozeQu9Gb+VNy47d+sLWX4ONU
mF5cB9ahXsi8LIb+uQdmEImqOQdcpTxNgKbttToax2SIixVzQGto486bPUVu3txuFmuuTvoqjpil
3v/6qv3vIEhiU2P/+SeSpMfr0j2/sna//hR4/Ntf/H3hWr/As2M/A8jAbfqnosP6hcgOeupYcikg
rkvwBz0S0w+wKTja8VFfZbn/vnBh5yNGNa+5r7/urH9BsPudjf+nPfKKyQAxSekBQf/adPihnO2b
JgOyYFvIzUmoaI1r6LCjnp0cFa58Jm1VhElTPw2AUHGcpXYkShLYJXcarizFS58PE3rO7F/NPf5O
/4FeB+gxdFy4L/5GTTqVtJZrZ7TI5ALp33djvXda/YTB8Q2purbRy+QznCwjzMr1TsqW4YxHvmrZ
PC+rvhw85qslzvtW+h8Mo9XDCR0EfZMzlpoSwX3JFX6gS8NOf7eSyRl7k1duHDEqPGtWsY1TAS89
8K+SQgEcp5tphXULlGSBL0euC2AV/cT1sYz/+tv1DyvyHwvy/9fc8P+EVfz1Xsg6+8div1/F8Wfe
LLy6/3PbvqKS/18/ngy/fYffXzHzFyR918acwQlx3dT/OBt4xXjv6NuhU8HOexXk/iH5MwC24lW7
RqJcw8V/esVgaZOKBrEJ/AHZen/hHeOM+XlQ417LD5SDHA+uw0D551dMzKLrZ1234mU1zH2jKjvK
rFWnO5LP4Q+P6e+Uyn87t+JncdjhKGeC6uHY/flnWQ5I+rkIrLjo1mkPtL1qEeOTj2dHVjNH6eQt
YT2Shde6QR3Lnq7eXG79lt+EYY+967/lRIXue7ES+2oj39bzLLbb+sYT+r9Mn6Ny/PODufYzaWva
gBGARP38y5p+73UjH17cNd5zKlYRzqNf3vh+dm5wdc0SpoviBSZDQYs9tdcJeN4VMzG0VefroaNZ
IzuRMEJl+W8iV08ed/FI9uQ4e+oK5x6s2PQLxQmpAQcX1namo75LM+9IT2EGF8loAMC6HxcXs+/q
qMapmvqE9U4r38ipmnxrmMXR14tTi/DZyvP3zE8eLIUWIcEC56vk6CSNs/nre8B/hxOWaumH5f13
rh7VFRuHPwa6wuH93/7H96//7Z3nio5i93p0MQD9DY73290DBDDRmCwpDPdc538oBzXD+oV9mdMT
2MN3Nh5L8rd6EGv4L4x1OI6JxmTsi6rzr7z037lfPxysYEuuTipM2sDJba5I11vtDwer5fprWzPr
eZK5UtonLXOCWxyy9NArVOkHUY4emY5J/VqPmKpDVSkH8UxbYGQl7PZd5ow+st6hg2dmix75umrL
yDf4GxGgG+Ed6lFXuLUbWV/Xe9Bh8ZgqbjWl697ZTrZ6EdA1OqMpJgcvLsyleeQ9+NyOnV6EtTk1
bzoEMraDBjclVhRLewCyRkM0ATpehWaJ7Ggz6E72XrnSd8Kprh38O0yZ/W3Vl/Iut+xqq/qJM3My
x3n49S34hzOIP+0OPEA6Mkx9EWjA7+Ie9/MDbPlggQmVxlOp50nUmUMbVZU9/nre/sOfct18f/6Y
YC4aLJbrFRZeGi2hHz+msi37QcnceKpqu9vUOHO3s9UNW81EF4MkU9v+sIT/zg79d9YF/xRmOFxU
oDuiMPz5Bw5mVa9W6yxPhKsvJ7oX46fZ8jVrWxju8k0QySMi08B3qAjv5lM28FpiIpIkiM+NvbEk
8Zgh6RT2l4rOzddEb4ICdRvZB1GPkgjW0tLYjzbxgWVkSnv5MHiLkwACuHK9cllXIaVc2zEGDBii
kGckmpjoj8UNxTAx5oRgV7vIfOzitjO6QMW2JRcz1JPkooHTN2LXlvJkJp56wPgxv1IFIjXBk2q9
OrnbfrMrUaiosCXgNJvrSfUvjri/+cBQm3Ohh5dOm+z6EH9+fsAujJ6MifmpT+tvCUTTVOPZrGaw
15CQ/fpp/Uc0gP5ZgNh/whrsisv7xwVY2JT5mP+8+fIXftt7HbD19MCvcD142PRX+Ax+7/sEv0DE
wNdEw+7q/7u2WH+rtzT+6IoQ/Q7QBiqKdf+Pzddky+bqDE/j329Jf6HiMgFn//ReX5mH1IKsDyhk
bBTfm1w/vtf+NLbmxOViMw7tnG4SaNjMjAuzHcZznebm9KQxWdePXgn7OtRJj6GT3xj28uYsvf2W
pjLxPkNoKhjyB5rWRxYOsSIsXTvFSyaXVTAHb7T6oW+CKxCf7CGkvX0RkEzEQHLOUEkutXGr0LIF
0TrLaQ2d1nLUja43tk9wkeVl01NtSOc8FZOq98nYOo21GYWzzna09orYq35Ui3guG6XEwVZNW23t
1pu+YUvvPxdpa3pbv0f7mS+eu6knUcRJkF9mhsRP7VDVEaABb5MXza02sLmJakBLuOTP7jA0X7TJ
dOiotk3spcubnvvWaZ21Y6qTe5F5VF5Zj196rYFyS7aNUFaGvVuhkeGIkCchnC7yUtFvDVcmh2UM
Tk7nlLcWGjk3hlcW0am575Y1j0UrVZwTyrwhLWa8QMAqERviDW+87D6pJiiFRXtxUOoe+mxpH4dR
uht/TP0Dcn3yphan31oOd/DKmGNDebcploSDGrWj9Jtvhrbcs2UCFm1S1Kdz/oFoaCKYxnTdekvR
3Bul+RYUhR0RJmrHdiLVB0mi00awEW8KXbwx5P5czw3GP1Nvdq6+frHcTLvVrUFuzLxQ+P3XGf3l
WIRmk4+PIhg+LrwED1d+SIzddWBsmyYfhLmIzzkrYJ9LVwIjdeeob/0pMtKqVKHvTcP8lBtzpr9P
qxLP5ojWNlSTN7iPCnj7wQ3I5zl249hb7/jWfI8F2Wha1FlwZsxLwXkbbGXu9P2u0Fz9Rpqr7W+C
MlXYMgYfDe7c10YJVEwbSzKdbZUbU2yNhr8MZ7+3M/fOW/rAbzY+dCvHZ4KZ9styk3pDF5h3zM20
KQWu2OsGKqLWkXVsrx55UsqpLESi6To8pLpslpPf6HBNU601HifpmK/e6vmR1iMLBjav7hkHkCQ1
de0eXhcBztgtyUNDyxG5ee9CBGR5rNrghw1Kfy73etXvMwFVoU0K+Q2LQ48Lvm5UhCyS7FVSvC9D
Kryu2zQyIYblucuTZYq8AlS+GGsTh/yUX4zZuku9xoqVa5H/42sEiQaVSzdOJEDjYOgPcjxV7Bf+
0TTKBZZcp7R53XfgQSI0tNppMkp97weM9tGwE+GnaQugI3LEsjxR3U0nVdruO9kWetzVc4KEvRFL
8BZkKtmXzigHYmYS4N1Q8pP9kGhpuKjuQ9Y2zmeIPFnoA4WFWzdp03YZZHZnN+6y8zTN2ASaEWwx
NelbW7V9OAWpjHxis0KzsktEjoRVSAeYSV+rgzFdGxuFWkORtQnJFkhxIMuux85GmYv007bIpgKU
np/aRNYHmba8sFcpgq+309ZP7fYjjmnt1PQTfR+G+md/nYpXkukwVc0s+3RZeRgWAXS2c/2SFaYQ
6opy54vJ33WdQUaZaL385Lejv9Ob1t/5ptYdSsQrUTE4VKEwVm+4RPqXpqa5RI2i73U7L05TNmkn
qnb7Q+7oiKpS4py6ri03y1ocumxWjzrvCehNfqQgcOwRmZkf6oQw8VsFz2l7NQ5MY5C7MR8HPzfv
24/fP8GmkzpkxdWKffP6HTR3+trOLX2jKnsVjZaf5snWjm2TTYc0q+cnf+GRsPcmt31vdZHhdWWU
tTKnsu77bWe7/PvUNG0nSqydMwCT9CQ92ZzMtXCaFxNow8iQHiFBlEsni+TsfvKTpXj9/vObwM1e
Js8td6LjK3SVBpfvz7AhLutJR1548CEbzucUY/KLzqv3nnaOf66tzHqfi16/7wgyeO28sgYxuxav
YrDaj8Tmrm9zNVbX4BbSChjBsfUBA/skDG0+0K8LnrxuHh/btdaec5kpmE0oBQpsvaFiqnczGS6x
BKY/fcuJGTqLzvdOgbEGKLzrQPovWBexvB9kUsy6uD5jckF51demHI8WbpAii4A8GWkTUlibGbIM
yCxHgji6NpSeIw4aCounLncQJ3u4XPrJvU0a/bFX4mFx6/1c4/Bo/GlD5uzOLLsDfbutOSz7wbLe
pO83kU6bMfbTrj7qgD3CTPq3k6VY6L5x56frC/ljDZFhBEdIFzAYMcvdbtV6LbZH+D2cOcs2b7ln
BWkntvbgIHppfCtarhHJPvPMTZoHOiL2zD51VtPt9Ay1pjsSp+YC+gdk46R7TEUpAyK3Msg/6F89
RfIhIWMj8pLlGdV6zvNvnoSZfB7a5ItDtlxsoN0x2kldOEsC9BtLvWdgUG2KYWJ1e2zFw3pFHkLi
3gc989a5cebYzNbu45L1cuONnnZq81FD08/do24NZE1ddjACtbBx2/63We+26+LtMQeF1VJOHFn5
iqIJuZPWzqjOLIR1Li3TxRC3ptC8s3TmLPanPo3QP/mnpaz1SIh+U1VuAP8q+5DUaKi1CVrapLqj
6osX1a876ZrzVUKMgdq31lAZ4ktu50uIErmOysZsv/XYi3Ccd6C2u2SEvmd4YWks+3XQ1GZwIJzr
wVzH3LYxb0z+NrWbg72MjEcKJLBpCU0UOMSMgxyMSl1mbIOOpx1HHVan3g4H3tdip82LuxkMeeiD
617dZFGfLvVrseQok6AB309Y6nbpNCaRk6jgDqyLejA6YNOWV+pxDeD5sWk9c5cSx7YXVTKjMyvz
OU6rLo+Zi3trXHp2vR9RWN8nqUXbePLBowWTyQXdpvGcySy/rF1V3gbMzrfs1WMWGoum37d+0r4Q
iOIqYk0gO/k5lioKUpz4acMx4i5mf/SC5D0f/eXC+Ho663VfEjhiG7EvZXWf66qBCaZSyJdkjicV
XhqOPMC5iT1Yu9YTrFd7zC4JWXjbVi/ap0oKu2Vrg8A/APX+XAe1tvMGp41nB17NuqbTYRwrF+Ex
kq18Vtopr3xxcOrOOFlu4e2x0Xvv89BIlmSh3UJPHVmmqbgxgnbdsi8aqMpszFvuPM2RvCYvxqvN
JpOhwFmI1VyY9Ge5Z65h0UPVSnNtmkPTzRAjrzCgkHEN1IqNPJPC28aFEOUWYYMGv0NvH2s4bdFi
UTG6Ph4rKbzlMymBfViUZp5GaeulDwxDptgDar2p5yn7Wjj01yZsjTukhSUArmtg9rAYbdhXkmxV
KvU4WaflTk5mcC8TsnlGMW87V2iXqyLhC99Y3AEjKze9Yv8f9X79MKJDdRO7D4H3Fod1ClBPLXbs
imX5mkJdePelp+80F7aRTEWMzBqBZ0EOjJMk0242CoRqExSLGA9kT33MmUSWx7egqnIUXJ4XciZ/
7MXUnfHNNPc2VlKCM5tnlbfIvDLQDnUrsqeAkhETjpMfXFK0IqunAO2Xwd0UC9/I92pu0/7DapKt
lXCUhbQwLmOApUgnRXQyi4WXaDKHfdtymiRBVt3bi5+HVDXsamr2Xsqgfyoo7Y+p0717wfBFL11q
LzqncS0kfqbJ4DBLzdXt2S7rdgs8480FARQPafHqlSun3wpq1xjUbcs7hvrQtsPFGThpJVheSo0O
NZ2L8ljoJRYpfd2MvXeu6tpEfIzGsJ5Rrsx6mT3r0OPJuw1K/5RC0ISakPaUymYUUH0jUGmm7Vyz
j7bc7cJUq+U2181X2hj8+wr0eP11RVDEHxeZERCZNcE+sXN5P5PGFw1GqU5VJmo+JpzvbRmMx0Gf
VwIjlsel9t29rWgJ5/RjwrGbSkzr9qV23Fcf8kxR2+ZW98S6WfoB8aRwkS+qBDuQXgpe+lU+aB41
pZ/61w/1q5X7Hnk/7nCH+hkMolBfp06j0FVtFWKNJRnDGutHM/OG+1GrUcqahNUcV82UkaP8gsU2
JM8dYyyJvBZg1US1FC5EoJKz09q7wMvaaC6DLyPG5Ei4Qx3ZNp9T15rJYeSo25eW9iQa2Faar46J
Pen73srd21Gos2Yb607LqvQI7CCNy+aqeLCzIOzSwN1KDd5wOSC1nniMCIYMjH50SNND6tgsZyrw
uM9X/SGBnfcy9TXIrGS+x8/waiCk/1BPCDN7Wz50mlU8pbZp7ka7tT5xr+q2s6+/K6aqR/AD7IUe
OvhZu1315lJ59W7yqbRqujWRlEQBCLdaDkZjtSEL903M+Y3Oc31JGNWElOt8jsZ1YpcHR+ESRtcm
nRER+4s+kyDZzWiWYuf0pqmHQSntm8nu64fJ9vut0mg/LQlCJ2EKfTsGa78X5ZpsbAKVT2OSUp5p
n706G85eMALHr7TxawLM89nKjSom/oMZvDY5e/YvRu5CgvN27PpS5vq0WwlgPU+GxhGW+Ho8zX7J
VICaJ+FhuvqU3k0ewaLr0jm3eGGEjNymISqp7ifkIyILa/p7Z+TdVZRhC7qAhYRTrllzuC6VuuTm
Uu1ayeQzNLjFEwyxvtc2ztVizsb7eSlJzLreQylWXMg2vcPFWw2ERNpYDVpzQRWKJJRbT1bjxkWe
Ci+Qs5Dw3QXAys7NneGm4cWehDQ+OSjCIscvjGPuKJv1v1Dr9PbHhQzdSBEJGC7s2S+15rW7SSXe
U9l5+n069vZNEUiaCzOMHD0ICANOl/SU1+J+VFDp0t4lkNksX3yE1HvflphYR9+Lyp64vWnESe1n
amLbcHO1dZc5IX4wy6/85QtiavCJgzU5j4QAfGpdew1nV2QD2Hg7uKvrekXJbHZvDViAqC4gAVKh
JSJ0dCqRYagV9ZkLpnZK8QP0mn6qXVzc/sAdimojuLetcnzsfDPlzk64eCwba3nImtTYcBcW+6Z2
MPakxXDDFbXfNF7qHcbM6OKhncRTE1QNqYkLx4DNPntGVLvuCUJvsYA64jIk/vgOqI99vFLm3hNl
+liRWRiSIl1v6N1qH3vLnfdNMFgYRmp5W2lCfdKVLY/5oGWEc4hi3hqKzaWngf/cZcV9pjdnm8t/
mumfS0d2H3zaWZHALb0FQtXt6iBRu3V2PlzNwhvhLNVHAtHUjUilT3TvlL8o6WFoLigCDGN9bU2E
c0UJNWNonfXGduqvejAap3TK1ptkMqfQwIuzt8RM3vk6eGGGbTkOirTb2zXJkI5mVyE65S8NXfIN
MXVvoyLxumyrc8v1q1u75rb15vrecxf3W+L66I7TdLhhXuDca22S78B0rjmR6Kn8fB0o3PDocgiT
vr3zFkyfup519x7F+N3AZWvvNwljdpoOEcnMJXHIakDl7vKyXJ9REjIgMg1+oZUc9sUOjBgepROv
mVqwbRaqeJiybsZJVHu7iW5eFDjVtAtqT0NEqbSPgcTUqztrFoPirh4x+zEjzVLJg8nUUVIObTtJ
jzEsTEy6wnFMFqGFrNqAQp9tqsUcd2T64sbuE3UBB5lc5kB0EQUtBt+5tj83C79Ux8S1o8+h3L0p
VfWwUlYzazC0D27P9SRryRIcTE/s6muXQE8HfasVnLaL0A+B0vs9v1d2CGaaSfQayrM9lu0uJQ/8
W7nmxE950thOoi/3pPl2u1FVy6dOsvnogAnLkI3P/uKaCpd5s/qvvtOITQHtb0/Amb93u7q5+sDU
R7BGy4ZgeYTm+dAb78Gg18+9T5p4CLo0eDCkr9+qtdC/1AH+Zmf02wi1u/11oJ2EYGJJ0UT7czgs
Rb0NBjo0ZsKiDLJZPtOCSt6Gumgu5AL1Ud17zU0qe8VEup6+5MHwYqW2uExprvZD31HYOMHc4Fmb
7QdzxhNtz8X8yc8lVsrR9t+QrmYnAqLGveDgrqIZRepD52jF49glbMKNktFUXS/acFKOxGNjjVRZ
HoFuS26bjFszCdjMx1C5GP4ZqX9+ksWQv1liKmG2lXkKT9usCrwcqxeXo1UAeOxyLPNd610sVxPL
aVphvO4y1+rCvHI3+EVFzNijs0Ijyzl0CmM84b9UB0ICr1yxVAW39Vx4D3TbxNmQIn0tTWZPITAv
8mmmtY3IDBpfKvK/4Vdz/rf03J7s1E1OzGq0uFw0c2sG6XRs8lxGgwU/TxE+9HUg8To09fyuU+l4
Z1befGySiv4Z4e27xFDsjWI9Qz9KdyP9xpvCE8k9qCqDonQJAECgOUbWS07cUMqzTPTkyN5aXTLG
UZvKUfPtlVQfekvavwcUQrJJ3+AMvmmO/mjTXL3BK/TS42nJLVBz/TXyR3cInvGuNvjMfK8qUsox
YX6+0gfKkliW1qrSE83F8qkH5kYVZMa68D64k8QhBDWJnIx0axgEvEzASWODt2FjLWbsUMiiv8nS
KCtNM4SMua0LwAqOGtni5USBucjj2KT9Y6v5LJtOnMcM8d3Qlut2LOopygzTPCrLHAn3W57TevjY
qIC4dWfYdPW4bbiNhkaij2e8h3mYJNWeF5x8R0NLzrLvUZPS5D55eu3hbSnJ5DAnyjXLT8GAZh4h
lX1xgFHd75e5A+/UYvfXA3Fs2qTHa8hWytluv41eUcRZyslP6OS91ahpr/AP26OVR2ZupTvZrvZX
ZoTtoys6bbMKotcmi4vUuoDisVBq7UkNw33SFyJyM8fccLciodQbxHmqA3qvDGmnUDk1t8ii+Djg
94uJ/tLviqLXzrnSDOaI62BvOFKCW6xgIEzy8anKSyM2Ogje2sLkUfW9ESnHKrfKTbL7sad7oE+e
FndWd15TKvqupH07DG16CDq3Odf0krZeO3GPsrhktw3P3scb37qGdrS+/8tYDk9zvTwE1wigfCQl
hbqTqk+pNrzerMwgww6LLCfKnfmYDFCFQQ/Iy1Q0B7MpXmSXnkepvcuxwE6a41PVFy+/6Gl3T7xK
Go5ev0Spnnh7vLZurKcQWmzHf/NdSMupX3+kxcM4FQEelyg/OywAXyKZXOv2ytw2M/3fdag2xEJY
96O0WABTRUva0qOO60TEFF1hcxq1UFyJh+E8+bcZL3dkmzLfjIWoDn7l3fR9t+3M5uO06KDUS49r
sPIjYecvXZE3G64PSegyHtoqe+22jnAV041VjxlOnO2ieZqdgvONjF1+sntTB6INrZaJQZ1lGFAt
b8ZmNeebwpdb0vjo7mWyC5tkNnFLCuvJ07pPA8nlkFxozqeaN3Ni6qekAbhSLP4UV5nfnWx/+tAt
ATyModG3ldQ/Fr6VsrWIce8OwVPjUnKp3prPZpYjJuAuugss/KDSGR48VzIdmcvxAkkhJdnM1QgG
aOZ869TLNjDHz2MGYSOhJcKMeMdOP8SiNxP2XukfhhnADeVjscuDLytyCvp3NU1fPXiijnxJ8/mW
iwZoeqvJHvOhfl+Y51wE2rLtQJrL2daMdy/xaDTJWM/X0Gh7uQvUWu8na8Co6s87TsySPY0l4Rn5
tFuu14CA9KfSlu9jXx2yxvyQkD4bN0J/WBO7ORZpVdy0FTfbK3jQDOpXyPb0tyruPTDHGW0ldncQ
FvrIBRRyqNV+fbPicuWWlB4nD+awqRlfSkM+pSJ/HfPcOKZSM/bQgEusriWTJArWU9qnzs6iVLsB
ttNm3KunfdcEmJ3dNbhdLPPdqsbyUejmfGg0tUROJuW95auRJLmsidNsyCIu7+19uuK+JDX3Uz5z
jNxM6YSB8YktfTqU1SRDi7SAHVRVXgtysj/LWRoQA2qWuH7lNvk2tJACSnmiQXZ0xh3i90M5rZ+q
wbjp0mG7AlcP1TwcSzHcNgMLMHcSsTXK4hNCg3ue92G27I1TX5en4JhblL6h67rrRP44gxSaC0Z/
aqiTuzzji8ahOrWqIxyhkw9M2h6sud0OZnaQjh9XpgkCBZeHUY38hkr2Jzvp43rI7iBBPmspr7qc
D0JgG13V8C7KWcSJZrx1lX5weBtGlsZuGoqz1P2DZvqPhmuV5D9Ux7lLMYKKDULYcA2EeTcXYCyZ
rw0EDU9+DFntWDZdwH1Suc9ZW390oPVnfi0/qVm7c0QW2Ub3aKtsibrVOExMIjNuixvmvPKjvhaX
LJnxAvakkHfxXMoPekbsHFXstnati2XIDtv9Yh4GaF+XNGn2TY+upfVze5NXVcJkllmXiWR8Sue3
FV3TEZauOGLUGSizko/OtbJwNCooPIKxOzRwz4e025TL/KnKdJBIa3IGwUFhpuubViXsDbxHZYAm
XDbBbcoAYesr75j6WXBSnZFzw7Nq74WGGCqjtMjDOumnW7zAJ7VSx+GtLTaV2+dbWg3yo90u/d0M
C/eoFXl+DnBK0EkAZZpWbhuWlrujz5IfcFu62x71EG+uN8hnm3jANxt5E7QU+i4s8rp8zV2H2zp1
tZ2w50trQdDbtXIzU8qRVPDuuqMdEcSZMZDRhxgEdzpSfzHTrfSOeR6tp2y0vY3FJ4NboNggluf0
pjSxEyP2unbjDHSSU7oZpI495v6VhOYBVbC74YstBJ0HhlT0LMJhyA98ghHVYENTfahjNTUklA2O
czSn6sGo3JGRhrbNhuXZTuqjwuYXDrp+5w6r2JieLAkNVM9lNtxNo/mBUSiBvZL5P2nzRayMtD3U
a0u6nuN/aVNlcDHXyRAnffdpaEbv6NvFQ7+6Bz8JrO2grISIDGMJB3u9N+UqEXCOzbEdwYOVS8k8
3vg09gD/J3I88LkyabN1ce/wiXoehuIqdyhcSS1aGIyGPg1aKwu6qCoTEc9+chGACTyy2KwO02LW
Z33I6bMfM/TQxOVtm8H53PnG52EkUKFlprgZ0UaFbdE/p83wJdB7iIsBoxTX2Yx2mrOOrbtsmOS2
KTtGQaX+hfSkaq/hdw1tj/mcJ0gTZ4a0Gf1VxUALTm0/xukwuYfGKz5pDcMIUZqUiv2l1SZrZ2fK
2K6devATgyu389C7XnubzoS9tMns3rSNPcRJT3sbBFEfsn1aR59YN29Km5gZdHbsx9zeroZq9oGg
bGd8TjM94RLquU0Vtan/bARFd6mlcM5Zn586CBcbr073RjLfFjbLkHT1i0i4YLSF2FRNt2FymYej
sFo6QExwhVncQunPQ8x1Zlh4Sx1NOcnMAwP7TQaQORI+JlxG5fmh9Gla6y4SPI1rQZiU441T2o/j
Orqb2ZnulYViBHnac9cVaFpTafOfJjvko/lqzbQxmgoGVl1tFrMuz3pqlxSgQRkZNhcVb7G43RAl
gawr5WKX0xYu6Htaz6Ml57IiNloa1tfVlImKExRl3GLWshkPVjMQjjrPq7uEUnUlGBHbMtrIcEYB
msTXDONGyTbTJK0KxSSqTTWt2DpdMLUxffT2tZCgqfjYuvUlo1U335Nmbcgwpxk57fjDyTn33D+b
TemDVr7jfE/a21Zrlm8rRsZ2w6hd0q+vEGDvgdO0YpsnKJPNcGZU0kRVqho9LpxWM25Qf1AQuouX
fYLwnFqXHsirfDAZilFNs+5FfjM7eTM8jG0SULimpiqwOPsk69ZpBkwjYNxN894JBheUGZmku8bV
W2bNYm1Ag6T0XnH3wxZs4yRpaGn9X/bOrDduJF3Tf6Ux92yQwf1iBphcmJlaU4tll24I25JJBvfg
zl8/D13d1VLKR4J7cIBzgFNdDRQgy8ElGPHF+70LvsRNu5Ge5LRA3EdvQJBW7TBaX4p6mPUzfzJm
k7JmtAx8jxzm+3UCeYJ5jG2/szI0hOSDIZN+ZeSef4RN4V1BdPw21vbRUzY+Wn3vrDOnSHZt2gy4
dVlwQWRV7xti1SXTqYsecXCpjlqK0Srub+1MUJzOXrrWC8ODF5jdzr1r3+dR+iVSbuDIGADcCNci
71Dvp+bRG/InE32QBgMnJ0pTWTc0zsuzSPMqb81q2M0PVtJ5HiHOSizj9865XzSfhoqonKGOAy0K
v8dWZ+zyzN35Uu1gZK9p1l9MdmJsQmm0q1yWyRJpgLvenIA6uiKgeZEdmp4fFrKdD0aOc4mqfWg/
bjs+1LO9r9RYnoet4PBG2Xs+5BOZRf4oznM7jjfu8pAKuzCBvtVOaSYCz9HH38GsvhWadxULP+eM
VJ8NFTUepyPyr/IZB4dUYEahRayjjqjUWo/5QobWNT6Fjct6PArnMiN5agN6OUFlkOFB65X1eRo7
DJSG+XPVpk8lRcemHdUOAn24d6tarqMWE7lktuXnovKfBF7bh67srkpXpYsZ9X08JuN5D/J1U5Mp
C6HcVYFM9MeiLeJ1EjfsMqYGHq3mKgokB7RihTFK+dX1OND68xxYI33yMW4OYRuP2wLuGoeqmkZE
PZ3RtDP3aBi6jT+JamsZuOxkUeZQJbhfulhyUi6a8SYyQmfl2Hm0doQvgY/DKIHR4F96rrq1Cq+6
R8ScIiWbnRs4ff5+qCMU+jKrv4cDFgpDgnWcX9sjvZnG2Dc9HC+lGs4Skk5trERE8AtNCvZZbdWp
ujjwtYO7et55ApnmqaZxALg/I2oYhvnaE1CWi9S38SfRxGoI0z9Sh/Nnk7C1lULe4fEzrnNv9La0
Ye/mMc8v/ZSQWginVIOLJm5j53J8IMAjp5iBI3VGw7ubYFrw7FfAovjQoASZv0IPE98yZHHlTetz
OBSg+kZQZMYIW2AqZRO0eqyf2TKvvs29Dx5IxE9tX1hZPpdrLbM+p4mR0GEsq08w2+xzSI9omwht
XnWzOpuXJQv9UZheWl5V0A4rLjLogutaB3Op/Ios1aW4MRpt3lNzyAeZVkQUjPFwJppwPGMBo7D2
QjwfVMU82BahIt9MdQZVV0PKuX6GJSxfnwmt1Xvi0Fc0676z/S0OIsWFwjyhtOrhbIxK61aznebM
63KBt7PmHP18nAJ6EhK/47i4javiu1CRuOQjLlALZtpNmeY3hPJWB6U06462yGK0+WwruZj0yAun
t1kKZ8u6qTqj6zeJQbba7EQyhG0Tz+2550SPZlZ+ovPYbaZk3na1rh1kyBFZJDiq4EaytiawKfbh
vVeb2nNRwzEofXfdTOVO4iayHut5OLBCBLYNqcfjI9kSbTJ1TPLU2iDtNtiZnfQyQtDe+/T29MzY
0fmqVsIaziurFQdhag3RMz5RbskQzF7Ksx+GJjmiMu4p5wv6kW2M+T3+uRsbgsAnUbXuVeTkbsPB
kLTgUioCXDzR4gcC6b2Jhfo0y/SB2Aw2765+4gDU3kLBg+VQDncxy+4M72ocnzEHvwcgSoKOfgud
+tso1wkkVT4hb91wTwkqiSJinag70tPSrvo8+7kPPJsNZ2Gj82qMlp744BTL6WJQA1Lq1TT6rbyI
bPj9NNDdT2bqWJfZYGcBRIaEzBmxlfCAJj+fydDyVowNvrUEqHdF55TbHH5te+HGdWEFwtC+dbrn
bMGJvIMYE/3K6yaLr44ZFhrwVAaFGwB8Ln1F2ryzN2EHYBHXTu3amFPjai7bx9Suh0u0NOkuk820
zbrIOqcZ2VyZY22ter14KpiPm6pL0vNaQVtd5UX07MQJTKF6O7Q4UAKbT4Ivza/vBjLHgpKmxT6v
+wtXczeG38f73ITQYbazQTGOB2dp4nFFj7Oh/vEXC6AyqGk0NDB/aL2f+Z2x72jJianFBwUjDWJL
8biUxp0ftVduXl3k5MGDjOFWU+URBFtL2SmhnW63jWa/upCSwLmpkfHKhqm0UUVNNzUaoLDHhMPW
iRfuG2VV+w7gjfuF+JX400NutIQwuDFwPk8JRzX8b6XMV90ob7UGF842nehv+RVCyTFctQMeIINh
H8u8T8+zwqanRcc8CfPmnDi9IoAMuqdVN25iMlFWZQlQaaYkKVWp90cWo8WwRu27aUx3c9WJdQv8
vk1VfzEMUgu0ngQmHNY4HsKIf17A5wPpgs+GbC1vjViz3aaUCniWzvOh4GFdhgXxEumfnPv/DBp8
/6zaTj2ji62avwWgMl/bpCxODUj+CxLiSXN4jxF/14G0fc2fX+qRfv7KPznx5t/J4iQ9CYq7QKbu
/YsTbyPYJaqKsB6qfB/zMFRP/+DEO2iD0fEuUbiLwoWy9S9KvPF3tC/8eYJ5EBFBZ/8dNRLE9ld8
eNuhbW6w9Vsu3kd46HuLjc4LOVJEiJODwsRbzRzovBXcYbcNSGspObpnYFyBB5Z97ZR6SO3djcPn
3CnGczuiJ7hq+BLCvSWN6CFOgZ9gdzYF7FMrI1uTfTYP8jxf/lM4NZxqG8RA9jGGk/GQaUHB+QFr
X3uQj1KjulpRTEJv8tyG6thyc30kzdPOzydW56/W2BX9yvanvFuZs0vnNxWqdDdUxUKsSXXEbBcN
fUxOVtJV1/7k6eV6qtgb8eCmais6DaSuTBpobVJAot9wfOzJ6dA4aIB2KesbEQK024Zyjo2gY9+p
DlHjdqSp6VNWr1t6zOmNFSazvwKjm/Kt5zUZOaKlRJKIfT0qxTKL3e8DMsWHAtvjOdBVm9OAj5cG
czSGPyycVD6F9tB8UmbJ7fiYu39WXRTTyhIjcsUWdLmDBNCue2jK1KxpWFzLwlNASxBc85XX5jHy
nTEJPei77vhV0WX5XBL685gkBTzjXhJis9Z8ENgNdr1Jt6nAW8tNas4mlHlNXfrzINArReHtIGAC
lVFHmRfLNLvPwTexOGyS7h6L9pD4bGF6V3UcLfGcred/STK9v8laUSvc7vp8RxK4keyL3IkCGi4V
HfpSdGASGZwUIFKNo0Bad+DRSD5qyiTNg3djKtguGBJb2mq0THXnGTTgaFf1ODNJTzQXNEo0ZxNl
EX9hNPjWD5bbPt7UY+HB4eZeva10rRnEoQEABdTBB3QpyawxmOyouDENMLSel5mjzdBtEpn6oQar
KDgQrj2zSp71qEy+ZJLM2t00JTlpdU6EkkNkceuz/WWSKLesKHF7a/oKbNu0tJrio3BIn3LtRkK6
MrpwUzS6ilYzKJl7Dpcb3voYGTL+WhAzk2CkVo4/4F2P2qHS3IgOhjcX+Q0Ux0oLeifzbyYY3ZRL
Jg42naWpL2PWZrBzrEynURSq8K7tuxIJujXqo/iETbRdf2v80pHnk5j7O6OCNPG5sGyThlriOBGH
dK0a97XSwrsOg7d23WnFT1FF5rLxZHUGX8mZc1fCFCy8eq07CWJgWkTRVR8i2Fu5lhHBUm/Y5XYF
Hnzygs7/cGmUwiV3jhY8nZCoXZLou9JItz7u9O0x1LXK2UD3h+AudQyEZoT/UHyJoiQUYp00krZv
W8u53i22Fd1ZH9lmude1EnJZiryOVpdhR9Ga3JD+oikzmEChVnf1GkBb4kouqsrmFdFY4gId/cYo
4/pO+joepHVq2e1Bg+h8DwqoQZDIW/+pGAgv3Eg/1b5mQ5Fe+4kOZFvmvAsepjS/WvhdPg7QxRI6
hdFw5Yp+8akP4/G+onm7ZBiWuUTb5sJbqSLZa5t4LCv+m77sH8o05notPMjVYTnGFHi2PdGyzcIv
aKKi59qwyh/Z6EDnqKRNCq7AhRA8uC0HfYeJNb29BioXcE+l1LlnhukTkqWCpyfn4Rphcdcxk7Cy
vKqtBJihLGYDW0tt9r7ZRLUbazPiiEi0c5bJQ+SZ3U3tO7h3+9LIiRq2k7oAIwXEW5WtEggwyqq6
r8Y5CykPzfO0pSrY9D28NqTQwgaRhyxgbdskArmaYrc5+LOfYW1dVvmVLcpKfcvqHK7hFMXkFvuR
5wKAu26Yb2srdc+GtCNVK44JoeSQC6uJJRCoY1bqcTAH/qxnqZqCC9JXsp3s4TJ1oOmQ+Bbp+7Gz
I6xJcBSluTSG1WPqNf3j0ofQQaQUFogZlI1vIezGbqNLmv+rcsjiejuimcihCAqzWggdU73zlJoA
REpZfxZNWT73tKie6PLr1wB9y5ojFX7pE+aYzPyxoTrvIuDPVYefLNwoUqOX6JgqKlZZ0hg/7MGm
ldLlg22jnkKS1PqT/ZhAkdnizIGjXuGt/Zp4EBbPfAoGsE+O5/3U38O/gGXSNY51J/gL+z3urmML
zaPsviWdIyDK55r/LRla5FNA1oIEk2RGCqPR4EZa5eShtpqSmpq9DwkD7mcnfYA9aeNnOkPD2FRs
45dhHkc4vaq8uxOcSl1SFayo21lmmH9xQu6PiFDb36fYY8bw/nrsYxsNzcyqdXsJUcXp43vcofXP
vaPxdRDIJw3QDCf2bizZ6XQspuoWfFEnjs42YmsV9Y7NHlfm1US855z6/1NMPp+6Hhnvmh793/xZ
Jd+/Fn+7+3qicF9+758Cdwe3OszoKCrFUjS+MDxatO9LiYnP0F/a93+KLA1+ZLkeLEsdjfGSQv9X
Rbko3G2EdRSi2BtYtu//luURas1XyunFamkxpkEqj90jXeTXFaVq/bq3bLorYjZQiEyGs7KHiQMJ
IoMDLJ/m8KLe/oVy2lwMzV9JtXGKWAw7UHvivPgmcYnZ79dgNj1Q1mSGNHbaDCKJEXtns990yBws
cWHXKakstWVCs7NIR0AKV6CEI2NChj2WTBjJgrR4vXWAijA9U0r9kXt2xJYI7HOrrCl7jDQz3UWh
oV1jcc5SZzZ5cphkL7+OVhrpa6Ms9E3stMPatqzizC7xvwsf3M4b3ZVezwLTyTr/4/17X5wwTm/d
xrcAz2kiWtHdvn7WhgjzcMr7FsWJa60TmgubbjK/zMqwP9DDL2/t9Uj43bP+GNaSMWotB5KX5wS/
1UlqaZ38vnCT9irJ8EVz65gKz21Zs6yoKs+7IRLB+/e3zPM3w3L6IWWTGFLTO00aNtlVxiIe83tV
mwa5aB2kq9ZXG8tEigDtDhAsGuC5tPFF4Y7fJ6cZ79+/BIEy+c0l4DTIeczxHNhLy89fnJB0HUN9
S+T5PX5dEC5rBQzjUSgqOwfr5ZYjyGHbSvOiAF7uDTzF7uAPTEQ9TVOwFxg4baoNOydToJ0WB6vJ
cpODFP585vh/hGksgiYe5otMTR+FWZzOD8we0VTiCW1SupGMfjI/UGaaZuYn2p3UPzsiWpca/rwf
TY3TD34ZBFU1A4A1+G8++D5CLomWQrtz4hwu8TP6ix2rwA7M8+er+M+AG/67qe7f3RdWz+ziT19f
QgziXxuCYyGtd03WPZKbMEFYvOz+qbq3/o6/oYVNlscCAWzAj/6xIZi4l3LgZ59AU+0toYd/7Qf8
SFgum4XFa9XZTH4r2HDxRnv5/cBkJjEDoNbgEAza8PP7evH91B2Nr4oYnWA00kNsp7vKA5gKw7X1
M+YXhRIdO2fTp7AfsP1nNdtxUat25kQfG5dwEnelZgHhPvQzeTMN54IRPhuctrxt9mHjbTwNzTfF
kG8+We2j72arse72Xhx9rlL1Cfo34KmDhkniA0/7YVEIl8FIeloLA16j2Ipku6Ne/hxZMDQctZlL
ehtAe2GSgT6aeAuZF+lBmj76P7hvHkoyP5lwnM6jZCUKeQ9U8yX0+9s5jnHPJj/Wb88diDzwXto8
3XT8PQY9xPdXppPv7s2DPQn68HSnp1RsFIerEotpmjXO0YJI2eMY8/5IYFTvvsLl5y9eYVVXKWRd
XqEvjpr4A174B3//21vBUkt3DILbOcFhjPN6gNrVikbIQSFCvuSwRgfobk4DGFFrx4L5dR+Jcu3j
1ObV6VUVw6vPg1Q4GymvF84DMAv+J9T+GZFRmr1x+s+d2Wx044HoMcD6cIUWEm7ZsJJAuMvf1dbT
xeLI4GAb7po32qSDXRCU11KQY4dCrta2gZndYRmtzGI1YwOOepVWFwWwfVaX2vr9B/Am09bETh+7
P3KH+I5dsbhwvHzCACRuyHleBQp1EbLu3fhdUlPAf4YMQhFfrHFwseDqqSxckbG3yojCDrm896/j
l+/hxWWc7PI51EdningPknY5BoUQgfyVASWErfaDOXWyNTF7X9/xiQ8SMjF6OhEcrxHdrzDgmVCB
9fpHd7QsjCdzdxkH3wW8ndylJn39ZH2U21mb8mQbcR9X9kHq4SobELeyS2nxZ+VfOMYMvH4Goeh2
1q4A4rdwFwTcx5ncgKLSIU9uw5AzaPPniec/9BgC33330k52ZzhHY9/ITqGxsdfx6G5SmpApZ6+i
Rozc1MTCaVuNcIJ/5yX/64mcFDQ+8tmw6nnJYBEbu8SsgBNoQxpJFjYfzOu3C8frh3+yRBU2fHQ4
PSqYOFw3QAhR/kEkz0cjnKwccaf01FeMMEyPyr1vPopT+vUX4Xs2vjWGCS349fQhF9SrJMSxoDOu
2+l7R/BEE9krP/z+/kv55edgmhy+bOyNrZ8B4S+WWKKx/DFvGKeGZu73pMw96PPd+2NYPy2xX1Tx
f350C0/eNmhS4Jb4+m4aO8JjOWfG5ehNG1IWiORAtQvSAMG4TRdtdLjy8EAG9wgS57yx9dW8MABd
82GM4BJV7g9kqXBaupWnKiAUbfzUt12DYFbRUV3oUF4ykEje77XMvsjHTzLV9xbc2thIAfTiay1r
NnmXkkdo7/TqKSI1T++yVefPV637Xa+fNIvfd6szbemAx1c4/6081C82B6tFrjVvNfOpsT4ZaKTV
oYX2L610U88+IURcP/z0jAQmTSNcPimCaA6DIYf4QAx5OI4o59xNmLQbNT9AdD8ze7lH3rJvhwXM
3hK/eCVQPp0lRvktUe4P2+ofHHu+88LxtnV3rbgakvGGjIgfsvM38eKVbijkTvpd3PPgoNq0PLgm
ds9nRM4WPWsEMphm6WQ2uBtnOGJaDqXkUeESpFkmmY/2rqxmhNFLB/JK1P6WKXLM2/QqbcRFWj91
lBDz3r1p6+9AfCF743ILA+3E0JhxdLntyq+F8z2aHzvrs0p9Nif8tvJjOGbEQHTgnf4mJXlwrtSm
HOS29f0tUFUwNPJyHr3zbhS7If401HVQpyUHEjjB+GqAvkJdvZTTEAjyLZbpoiVPdZIHoy53rhXf
8no2HnsmtFX4kfYmKu2LCU2H142B5YV3wxhlqGzps0dGemEKcQl078DBGq7MfrirEDZ0brMb67sw
zoDfznPRbKo62XYCgZDukHtEYCM2s2h0dXpGw7I9JLxt9M4uQRh4ga06mhSjrjE3vmm53EwYAVja
OqmfRv5QQtiKKqaN9w2X760TDUgEjUPdWgc3OqdVs7Ld+CDlVxO+ljHoAc988Sjq20tL/7MiyDCG
0ro9wr+1QjWFYHyVVwhfynzT9v593l839rChDvGnBgoLkS3dNxFvlUSRLa7KDoeQ46LInkE/JQE5
dIIDnAA2Y5Vv8Kj8gp8Fu5+1KgE7Z1gwyG1XKioCIfGT6HzWYygbcb+pMxHYZXalXOtrqsvHxJqv
C6e8Kufhthm8i5xSVre+w+0hDwv6C0Vo233vLB9UD/mqhqrZ/dTX1C5xRTDTt3Z6HmDK6lW/Bg7f
K7dYmv7EjjRgNgUZWvM644wNtzpB8ySfjNCChcJ+aBjbhMsnxo/CaWcNDs+h2hlYZLWLvxSeREaK
sGBaY+yzkYa2hEleVFm6V0Rw5bga4JlziTP/4xJQ3Qmx9crrUmhcAUYkcuURXVqmDc8B+xQiBRwH
rwItxhviIcNAJK7JXdRyJqQdpNVjOFXHkNS32LGCcpg2CmuctpWXnnc3iHIboi3RIH339OInzuAN
YSxLMSmatRNlNyq3DwMM6mQyD2k0bhMF/d/R1raOrtciQEY6G4/ZvyQcFYuiLyH3dLwAJr7ONDDf
Ek5mlVeramZa5kDm7owwJt/PpbNGUrRe7jAlewZAYteLxx6uuyzuIGukvJxquGrK4pgAIJHi+Ogp
7SZpFVT0kKRgYy0jvAS0Cw2XqxqSQjM/SoAOk7dgs1y3k9r29oAN0F1blYHBQEZVBRbEfivMAtVY
e9h9RCL5fMKk7nb+tieeKC39racfKTQ3JhZBg4N0SRPrKZf7CG5PNFygItgi49+F6dLPij77LFBa
2sKm+KGP6MT1I5TJ86mPcXhGgxhd2El0Q+vkyqwf6SHdqm7EZOKy8pqNSaislpLVJIpAZfh6FYcC
u6QScbbJcjfI8UqT8kFhWimNGBPV/tpw88s5JSbPFuvQTrZCyw5Jc6eifv/+LvjG/h8oB/KoS0b7
0lt/Y22tTXMTJx2GjlBDzyQMNgd6LF2mden5K11kQV5wJBRyM0KW0TpCanR/a3nxedrrlyO1kvL6
oxY/pIP7waW9KQhPruxke8bYo4CvxpU5BA2YKrzWMWAREoe45iHjXfpNHrSQXt5/IG9Kj5NRTypx
s5OtmppKBdqYrn3rocVTwxLZR8XuUuu9qj2WYQycV4QtiONZklReHnHoKxnkh6bcnAvbuHP2tka1
3bXHTlfbEipQOfpbYxiulwJAxg3EZtKJZ8J7au9LxKvIyNkW6LOmdO1256LFNAFZ9nJGh1S8sphX
Vmd9stCzOlYLPAfHnb+11p/sGE++yTkMzkN72yb3rWGuRh8Rf2Oghd72e5MjYY+INlToadKVjhDW
sL5U4da0qE7QUiAzX1Ue7lwx3TJnugIKPVruHHjmM/lux1hrjss35xj9gx3lXzS8le05OmaNv818
yDc9wtdoeIgdY0v60U1TiUfIrUTV3TnRnK9GNQb5NN81Gghy35EXHT5Mg/MlayM0wdaZjrpKg+eQ
cRqrXPljxP6o6zwUFhATStyYcgoNNhJT8kHH5vr9+WF88OZ+HrFe1KYsgaEib2yZllc6a2Ks7iwt
WGAcb/Yuep7x/NCddU25Y+0N/e/vD/8GP4Ie8icYBVXFwin79bxpam+0FaT2oCx3cBOC6hBfJbl9
0Rbdn1P0t/DF/59gJA5+f+Ui/Z/dc3kFL6j5b0BxWkIp/mPPz7syK/Oy+NuhQTH+1LxEIZdf/LMt
hbqODCUBTuH8I3zgHxikYdt/h0VnWuQI6OYS+fIXBKnZdKsWf11+wzJIPODNYynSxv/7f2lLuBJg
Az9ivcDOD7vc3/D9PJnBJCQDgnLm8VzyEQ3wjZOTNhnpYzi5eXLMO0ucYQiXB44igE5KB14oTlVn
RCKRmAGfd5u5M44JLQmsqcT9MXe6bge86X+Aef08a/1rPfzzmjxjOR8TO0ln4QSYcPNobC2/l8e0
rdwviAxp9eb2mN2bZRY+D1PWDKSE5Jc2tIWl1+FGN45pxIt/+TD3q4JVbFdFpnEvse9CLGUlNb6C
o4SDXGSI51+88+Of1/UybEm8XgT+vFzyIPgYHWFCFjtZvvFV65xUTMkx01tf30Bwr8glLWv6/Zmr
QamOoaPWU+XDlsz723HCeBOmgvON8ARxpY+G+NTDy7+3wXsIrC4z9ZwBzWHm5YQ3ODykP0TYJ99t
K54/TU1a3aVivNXjXnt4/0ZeAwb/vA+QIGEv4QD+yXJixK2iJlfJ0RGDPGB6KNcUzUbw/iiv99Sf
ozBphTB1nCz59wSW0EG/krodmXBKSzc99Pw17b/6XElqjfeHWhCIk3kEyxpHW3x7aE+5y89frM59
mmDP53BDWtL9IGg+WbWcGxoNnYXy7U/vD/ar+zKMJWqUCsrD6/f1YENtW6KLreQYV655oWdtuy3w
W7k08ma8eH+oX7woPDrAg+kp4ZNunXwfdHyTfJ6VPMoCI93BIv54nurhg+Lnl6OwMtD5JnIKfs7r
G5pyW09GR5fHDIVvwJ9QUEtw/v3de6FzuixAOo17QuxPCjthOEM4zoY8+jaiY7hNXYD6WXxwLyfd
0mXWEcFOZAzmxlBOnVMP8Xa0YAHGKVNhdsBCCAvdw+3AhoIDphvlPMAacwR38uDkjcgXYPCPl+/f
6VIsvp6NJCoZgnMCqUsLkPX6eUq7kK7Tp/I4xOJHV6ENwlGB7kqM/tiaExiKvUo2bel+9MW9fZG2
Z/KUbVySaGid+n972Ef0mfDkURUdAZ8xcbEpbh8fvMi3H5tNU8xwaadSjLjuyXTxWk/wTyKPOsKl
td3bX8VUfNbw4qyj8er3HyUbJtg3jTuT7vvrR9ljtTE1VrV4jWTGVvWtvYTyaavaq+INeb/1BQIN
CFK5U340kV7XXD8n0tIcNFhNqNZ5kydDYxtcDGGTHb3xMW36S2sysZGIQLj0A/28e5kVa4Eh9FiE
G9/Vt/l8F2NwqlAzjRM80BQsu3t6/3G8fcEOxwfMPOkwM8dPv1Snr2Nhw84lPFxLHnxN+rfSDtXu
/VF+UiZeT2BcytmRXbKZlv7nchkvltPQbIVXIqBadjQc/kw/JaUc146BGLh1E8fu3kXZ8YejunJL
2Iq/l1iQBZVFisr7V/L2S3KIOVqmNMUV8/p0qTUsrCQJyj7GQKf7qkLBnbb6uM1+ykx0BB7kICT0
TlX8wchvJzkj2ywmhm4SO+mdTPLcNGiOjEy8MfYnolrBfBKHtgjyFfu6SKT+wTNf7uTkkXMgZPci
pIYV7HQ8YTRDbkfcKdSd5H42BxP3kFEjhSYfTFvDUNYsiLmc6vyATWcQF2E0f3DLv3rt1KJk40B4
xFnGOtlFIWiaGKdh7INnkn9utpzcHGoWpDwN4qI+LQ6Aje2dJJ8XGM1x1l6f4L5gxtUHdeFPTsbr
pwFLa2F4mfayfkLwfzUBuwrGXk909zFJEMqCNFVQKEspym7b9YZQW6nlhAEPfhmda5raOlPv1ata
DSUIhkXE7rrGuu4IFlSEW+x+0maFS6YOzBghf9x7zUJUnBoz8TFSDr0L1RbijxJoHq5W5HurnPjq
L25vjbe57NAHNUJNz1gmJj9qz0/vh64hE8KLKvWj6qbO+e0FlppYZ+fgf3zsSx7Uy88v8dvIwq+x
OZZaL9Yw7LHUNiALxDbE+6lOzLv3v7K3BQ1bP6S5JWeIdABx8rRNt/ccSR7z0VR1tbdxEaWIhUEg
y49zjd5Mc4Zi4fLQdqCqPF3AjK4iHx4/5GPCVnympVCEXKk7wfs39HaZXGoZfdmkyFSAjPf6AdZT
l3iIALkh3WSujNVnzUr7f2cQEDQaq5w5qKVfDxLXfez0Zgl2M4kyyOYlkNzH0/+3b2Vh9Jk2HBZS
G07LmUmrK4HZBlBLJLKt0Yff0hi67+8PQsViUKObgO/2yS7rQY9tmyrpjpnoCFYY++d+6tQHg7zd
Tz2Tuo9TKIXz0oV+/bxadne/dafuKDFew1JzUnvN17MDx89oO8/4U8wDsQC/f2fL4RoeD+/IX8g/
Lz8lx8WeCSMABtWhPaR2321zL5Mf3NovPiBqfjqKfEG28WZW54WhYGUrdUyTfoIRvVgv8QA4pdrF
B/PhF8d4+rALjZXDjomk6mRLNIn36nESU0dZTvR59MzddnI0gqpzw8tQtP6FsOJxraFNpvsn0B9G
tXmX1aXcOth8fBJDa5799kN2KJQ4F0OxI9T8ZPo4+CKM2Gq2x2Ke/R3GkM+hhonf+4OcpDEu9ZjH
+QG0Ggokh8olIeXlq2wri2RCZbfHtJTRgzYpTJ+ayILKlKphF0OXRwU7F8PW6nUDj7xhmPJ1GEkb
KzRaDxJKTIPt1OQVn7GUpHOGMTkxF+9f5S9mArs3pqdE7cGVXIjJLy8yQdI5VDBnj63v4OA9o2aO
hK+tLQ9Xn/eH+tVMeDXWyUxw3UrkwAfd0VCxF9g4dV1bsQZGGMfmQR+tOCh7w76o8Ky/dvWQxh3w
xDoj8WGPXG1cu3PsfnD7J0TRny/Jp+UuPL6G5Y2dLIoFWutwMuzhWJUaItO8qXE+wvZ6M4T98N0x
sFNdxXOBu5JWa54T+FahjiBAFd4JfduSzwF23GwmLybTNXZj2j8x3FNk8n7XkuJE7re/2IM1QYx4
flghBqGnDkJSHRd9XvLB8nHCq/7zfqgBidbmJLfsW6/fp1fMYxThSnpMajw9yZSQQT8hP0Fe463c
HGVV7shn6QI+hSilzsIWKQidR5SBMnPUdiqyKJhp8m5U5bUYQAlgoywTQLCifxqWMGWFs+o6brjT
xLZ/xG1nHXE2j4ISt+aLIhyLAzkMPmEOnrdBod9g3eTr29GV06aH9fHBrvZ2ArNc4rZBvhiJjOL0
cFfpbsfxWR+OOnreNWIw9dlxsPBOdVPevD+Bl134dZHn6wbP1Idn6QCbnmwI+Gb1ljO7w1FTk7mL
m+y5Tntj/28M4oIN/fy/e/pBambdKpam8QjGNmxKDRdCsD3xwQawrD2nt8JNOCxNsMBAcl9Pk6lN
S8IlnfHYy+Y5ab0z6dI0aWt91bf0Yt6/pV+9ooXqz+EMcSz48OvBwsGySTsOx6OYcDCt534K8lQH
/dTq7IPv+eeienpj7DYgnstopn8yFgxPGU52Oh1VZFdrZE/JoU5SnDbpx2/6Qqtxe0mbrwYe3u2a
1+ece4MHz8luFkF/PuR+u06kMn2AjygXu9ZNhx/SJGzlg4fyi8m0BAqaMGxNfv307DI0EHB1NuGj
OQ2Yu3Y+gToqyj8Y5RdHJDABzsYm+YqUMqeYZp0Lzc0Nnsc8S+w47UX+i+EtKaB0k1WL5sLV1V5G
ZU/gbtMYX6MujaJgDKPmLuwQgnywCfxi4oHHecYCNbH5ngKESAZNZSbVfCSV0/g6a/NicuLKY+Gq
ZpONmD6/P/d+Aa/5rwY8mekQUzUsPRgQ89vwekIkt0MZkKwRSkdnE0yF1dBV4ZcCs8m7NsvMoB/H
32vWLosy1wAcBCjD6gEQ9foDiCPXaf4fZ+e13DYSpeEnQhXQyLcEkyTLJp01NyhH5Jz76feD9mJF
kEWU92qmyp5pAug+fcIf4myUp8oWKDynE759g4IUHjq5K89746yRZc15KxWSSWi8XKqTfoRm1yBP
mKTRBHFRqdS7ftgbQ7OGhJzR5ssgwlpAgOeJyNwHuFwrxYtAWIMpaTg5OoAJqL5GYAT4idXOEfYa
tMMsn4CqTd1OusB+ejQvvRjC62fIuPHKVr9uSPCS54yLvjAkfFW//DVKWTv5lHTyNBEdNo3Wm1+K
rIsh2OTNI6LAzUb47bTjiX7VNYZj9/fZrfduMCjHjRSi/1Wyp3WJ2caAcE5Cpt/bAMDGmBVfGz1e
A5DfmOnQaHiz0uKtY4MGpWVQtFNmTekz4DJX22uiKeOtq7XtB2lYIdZ2ftrhJ6E32qkPakEXosys
A1LVYEJ0GnCfgzY1nA1qpgJKe1+3Wxr3brFXclH/cqIeeJ2dVpr6jhMq4IWqTvwur2YvnAq93mol
KFxHbYc2oQ5p2oQWRQ9lsWsBdY25hpHFCZHEau9HpXJwwyabbcw0BTJYOblbV53qaKOPoji7DAO/
IR+g9uidOQhYGthUHezItf/6Sa2o3GSD8gmtLe3r/a+8DNpgIDCV1QWMPPTFIAhc7rEoQv5MxkVz
glFmgoLRsV5wm2jlDF+vgk+15qB2znomG/pylcHKEr1t6+5koNd4rPUp31vO1L/cf5ZlJKZtRoVp
QEDhuOjIqV+ugj9UXw5NPZzGocU3jnp2U46J+0VBX/1hArL26f56r1OEt1czyFWSJganpNoMOmaJ
jrelRplqrU7SpJ58BG9/tQmJ/abS7AANqqzvAy+NbVr/BWl27/H/EO0mSHUAhBHJ/+8GmRVs/5oA
7m7fh9E3u+oabWvEOUoOhdZoyCmaM2Vjrusyz25D64OG/DFZRmVF/zX81wXauwgsb6y8a37WtRY8
N10JampADI/2oKl2sJcBs+Mc5dNYi5AailDHrs2Z9hy1zD9F0kjKA7NnJI3s2TYcsA7YmLRJI68F
sFJsQ1MvnyPFqZHnoo3z6/4rdJYxjmzBMJnjwQzSGIovY1zXaWqSo3B4cqNZf5ByWR7dwVHfG9Uv
BZOPL5gnTi/SiJGgzKMKqcIuxczKRBrEwwTWfVQLWf7ONYZzm0SCy9tmOBGmmxqLpm9Tb2vNZhps
9TGcsUXvNFuXD5E/j68BtOBAETpldbBBPR/5vHyZbHDDk1pb9ecQZcTcC5AH9FB1SFTEydpSf+5i
3RwxusvaRxwyIGXAVFBpRE6oEW1AeAb4S+m98RWNDSh2QRMrhywxAyRNUPatdlYshudQVjogxGJq
voLbA/aPCxR6ajNYLPGavOvKzeB05pkBYOnuEE8JH5ERMyrCvS93EtsTQHPuhBuu0dq1fFIQ7xWP
ojfaLwKDSwRlu6ZDVLkGtodEVuY/K4Hsz0XhSGywAqTf3AHjWzXstHqTp76qehMsSgBMeH6iAa0n
RXcwxUC9inByAWauLz5HSVKhwzyMWIJkbpmMuyzITW0zGuUhy7MpPHYRMwCwrn79VRiUMHBZQmTQ
Mql/9y1tBCasmrVzuL+BlpFl3j8WFDJw8aBx1eUcvcGJSHSl6E5qZ7U7LafZWDKU3P/zKjTMmMvi
HAt9w5h/xZtpTJlmCBDkOTm44cC/0RMwpYm5VvhdZXY8DMtYPNCMCoSIc7mMX7QZtozdBGKrKY+q
1cpdQvfRi3WJPDQ6K2ahodow6WDEOyrtBjOHlWJtrqYvQxpnkcuPySUzF1qelz8BZKw/YbjWMTjV
tG0OgKPumxBFDQtrtcDMjlVs72E4/7n/gq9gKPOjEwmoHUiiySwX6xZtb89uQQwMmg7JkHBUmm8Z
rwGzScV1/+Zt2f91SUISL7al9b60kPVJ6HWdLEUxvCFLv2r5kKPAQm64m7SpRu8Bu4Z+0yL2uzIb
mX/L1TtiIEXcogYEX3H5jpDhB5TeGf1p7DGitXOhQqON053RjkhJlG5L7YWn4v03dGOjEyQZKnNf
Mw5c4hZVMx+dLrX6U4cNqDcgJeJFNG9XVrkRjukiwse04O8LEuHLR8u1orWR0BtOA1aER7WXALSd
SPZggkinXtocWXYcuqvwbxt1UeUhTz6tdXxuvF7OGANHwEg4ny/7H3HfYXs+KVTygyOP2ojgXDCJ
6Gzm/YOb1v7nrLXF5/tv96qTx/7Duw5olsGsQjjLMadqpZbfB9p0ilQXogjKImP+nsLxs2CCP1X4
ho7ljx6LXtDUp5KonmK5mOrxduV33PjMry7TlLjUlJyFyw/QIsZDzA2odtD5f8CdwnhyVdd4zOrU
xpB20r1RhP5GlBoWeQaSuLk5zcKCCAfh2tXsslxoyAsZq73fOZdZbHpqXDbeHJuod+ed8yYEpjWa
qkXCD3N67EvtIvzrKHRbKswCjo0gKlZmC1i2D5IfaWw5e1n4JnJVpK7339CN3cEpAN0xfygi+eIF
uYUP73Eut4Ohw/d9zLsPYx+qW9UcsWvRi3FbKlP5cH/RV5DD4unnjJJUmc6/wxG5fHrLTONSx1b7
JEADHXyr9/dWmTSHQSr+A/AwJE2N4FOloVdjKIaKJHXKy2BOAPumddC41O1Dl+cao/ukemfEJjIr
UdA+ASzCFrqTGDklVvsLq4PhQQ99ZIYhHG1FrxmPvWp8nST2FwRkaga+/Ib7WAF57MP7kQOEknzW
X85r7GJUm+FKm+wYJaZYfk76sxH1+Qokaplnc1aYhs1jJN6IeVXbNIbtx32qyVMz1c3OQWhr45Z1
tg0RyfViMRkrd9KyEp3Xw+rN0CyNO+IVu/l261UtY/mk89l6ohtOCYLb2zQJWyQo6+Jw/0PfOH4k
onSbUbNgo7+GiTe7XAkM7l+ZqKcE+NkRm1/j0LvKWnV4axX62YyVBcAytE4udxN+a1pcmL16wpO8
2Iq8t4+4bRcrr+2qmzG/N4uh2wyGZcz62kl78zA5EtDx2ITayU+5X0HJzPmeTj59RpQoeQnGsf9m
omjaPvo86cciQCvPw6jLrvZKYqi4iBQ1dJV/f8O0gmdaP3vIWXKsS19EwEdd9eS6DjqlCaJyEbF2
ZZUb+cQ8cySFoS+H4sSyQVWYTqxHXM0n/OrjXdG7+IQFKvrzG8R4k6/o5YXfaN5CTfODoDrFvd5R
nSURpIBBNtF/DA+N6Gh2Wf4T+cFZZzSFQ2Zbg4aRioEp+0pYu94S/F6XodVcxCIetwhrce/STptM
mhvqxLXq4zahTX27cr1fn1z6/SDyALCb6HEss2VKfEdizSBOtkXw6NA1oc7S23eyScNjPEhUBe5/
7ZsL0hOeb3IwJMvzxFUX4DYoxcnyHax+I8zpADBpu4Gq0huj1N3eX+81DboM1DzhmwXn9/xmz9Md
0PKq0zFC0yccHqJ4i0XwY2TY72gWR3u0251jr2D8hF6iv8doF2O3EJeOriuqj3RCcArLh+mxaKof
qAfHu4pJxUNuSWU/misf4zqs8VOhv4LVo11hL7N9JPNikC381Ebpoi3XK1atgCW9yG+TlaVufoY3
S+mXb8Ul45EjA4KTa+AAwqiA3lJqaBtrmJBRz+K1NPLWbuZ0I7QB0kClMX65XmBMMXVZJk46QmEP
QaTyVFMxrDzVdSrwerL5AjZoFmtJyfDLqRiHRLC5zArhfL+yT7mVxJ5BTrIfKf53IMjcb/d32HWB
5KroHrMy54gJ6yJ256rWu9hi6qdW6sjQt+lfFWuYz8y4rXeNWlKTu7384UeKvRIhbn1DG3Upy51h
h8AZL9+pbomJExbrp9EsoyNRGz/NsJDvDdwzIK6K7v+xnkNA4uzObehlZ7ArTbMTwaiflDal8Woq
EY6kdelloTFBksqKlarqxnFgu1BzoOMDsnsJgaLbHSF1n8kTRQ5JXDyJg9Ppf2IcjldWurE7wTKC
TgagxHrLPqEf9eMQmbU8xXqlHvLQfgb7ugagu/E4AIBR20XqbIYgLz4XNoyz0ihJUtel1ZGcLNxK
wWzGL+pg5Xlu7AymMOCsgecyldQXp811M61WSkXypRzxocXgHctAK9tjraQd6AKmK+fu5nqzSIAt
SGDsq0dDnnqimztbtUljj4hl961Ku/8U3U7e454RrgwibrRFXJIYtiAqQez75a01FY1WmpGlnqxS
lYdmcOuzHqIxWfm+uue0hvvAqbDZTJ1+b7Z1/tgMibJSAdz4nPwGiDtYpOtgMxfvONfabsq4wk8O
vfx91KPyP+B9cEBxt195vTe2J5mbSrGB9Rkl+OIKQ6qitSzQtqc+Ev7TNML7DupaXYljVxMKnUuH
8R21oMs0j3TsMp4UVYF25ZxxoGxc/tKVjgtZV8TOzH24SVhiP6ktXo7CRjpUR0zSs4ZW2eulJXAn
KXDh0qM/SqlrR6yac5wyhnB7P9Leusvpd8z8qxmbcJUmO9gATI2aqafJ7aAH2wNipUPcH6Mmehmh
cB0AgkWPaZp9E0Gev7MntBxKbMa2OYKn35QJtHhbO0AoerDh1WAiHpDX+MPkWCQNK4nOrf3BV0Py
kKEPk8NFeewg3g6921RPduvAkiy77GNvG3N57q9Rh27cQPOMkjbdTH25okAJ9GCs1Ay0E7QX5t+M
HZ7HOs3ft1bcAAXG0BW+lsoNIdrf97/IrYfkRkB9x7RnnPQijRgigelvLzWIHSgZhZH8rzEH85jG
Wr+7v9LVlH/enVyz82hAAD1XF+fN8VuZ8PXFSTrle0x45UELsvYnV0P+KdXxLKJHhGUOI5j/tBGf
PLNJp6NuRyux50aKQZyj1FUFOiWAQC8PyRhGUSHrXpwCUaPbJHFlHxxr29Ep2UpcubGl0j7df/TX
8LlIYZmqc2UgmmZyFc6/6U0KW6LqmIy+qZ9KDPRmnkWYvjNGqFUbBpeoZBPdHrPIgufmFEkvUDqp
TewbhzSPmNxMySmvzL9MFutwK5in7NxJdb9ZrmL9xE0uwirMDhCRwqwWIBQ2S/msbD0OiF01qEwj
L5QhYYWhfLxzbKSyEbtyxXety6b3kzniMT6hi/1smE34aFezKgrbvEJjIMue/GTAM02XcdUynzDx
HokK30CEQBn6JyhJszW4bDDeLfG+ybaTFshyY2qzf+AYatYHNGMh7mv2pAFhoFBCM7tAz9CzzK4Z
vXTyR+XYslUOpm3lTyqurr+QxbQQyCbd+tAIC5CaWpXFQdIzxAKldYpvujKoYpv7EtHvLiz7b6VE
Fhz1q/i3b9ZF+dB2gTl3+2ocEzLsqBBhwqflYPs+Hrv3v+ytTQ1YCHmxuXMCnXQRciUzKFfEjX4C
mfPBlqX2rols+UXmY/fXmNThsYW4uLUZ973kqq+MgODL5r0mi/R4/5fcuGIohECYcX1rMHsWp2sw
EkUR/qDTYs2DB0aIsA9tJzj88yrzERZo/lGLC7G4yHK7EX6s+Popxcxi7wsrwefU+vGPi8yinBpg
ILzcQX8tS43REuiWtK11itqh2lW49m1lFK3dyVeRj1VsHX8C6HMCNspi0tuhPDyqmJVgy2hhFBUH
SHBS5Bwr21gLfVfhnTkWJ3/mJJN2k0FeHv9hSAxUThLlhAGdvsHx+GOiTu0mTXLlsU1Fi11vOG4d
A7O4+2/yxsIzrocCg9ALLXWRsZr46WnFoGNZyDT6bNfl4CG43e0imf12VMQL4gS5ezSX1nbj/7YB
LkIeyHeKYGpFVcxQhEXIqwCeSkWPkrPT2BSpdHXCfVPI9LlrlEhumX8pzIa1un9mDBgfzQZb8hLV
eCSsIZkagUrjwkLN+oOBsNCvrIjtr5Hsqg894qeG5/oIcX+msYINa5lMub/XgsFq9qQ/GN3m2JdQ
PIZVg8ieQNShacbisbKEqDY2ztXdlvBqf8DZtcWLE3ebClumxsaqLwn74+yahUGAkOMJnesgQkAy
jc6W4mJRkHEAvano85NWZe57NHXSH7h6pgTuxkULJc3A+yeKlXyLw0nrUSUbhj9WLTuJEE4j/mg2
lp3mhIHTph3cpxDlouaZKBprh0arpm+tOQS654JzCPZNY85CgnEz/kbMXP+d1YH6t4D2S1UaN4ie
zGBSFwnYCK5zaIbiAZM0NFhhmTZ/8GJ6UIhMhP/Ah8Wjt2yGo5Ikw7spdo1PrSlx2gui1DpiL2fh
wG5NNmZLbhLs7Ax8AoZF5oSFTat3v/twNGvU13vE43qh93uU0fJmR888OmpKKgJ0LTuaKQ6G5wzP
6KT7BfosaqD81+lp8i2bVW75NgW2N/NTxY9094wTjcL4m+FUDbovfohOfteHzffWaKpq55JvnZxO
xnsDM4CHyk2Sl7TudLCfZae/D00YL9hJppW/GZO8CVYOzlWSMO9euhBMjfjG9AUWJ7ahZUpqEJ3V
JgyQ9FCVnRY1xbYzynbXlKhSlRaGpfdP63V3lwkIfi1zlmQQ+5bkSFWpjNzqnOSM32nlmUNVfoUx
OHlYrpdHMQ3xwany9JDMVmRhLMVRZ5grMVR6shsr+tcSFB40JQuNGCa4MMDn+PkmZ4ktPi8OadmZ
3xHuhOFjfDAOxqbpYcEGk++uXC3XNSG5tMmckiEEa8J9uFwQp07XiBNM7bQ4wYsFW4JDjKHbF6y3
mg+yd6YnNbFU3n6mHaIsnT5qUyJe7n+Cq1tU0K8wKO35DlzpV5LMjhI6Th6Ls41f7pMzpf2TJXDo
ur/KHO8vY6M1K1qQLczEbaYTl08qOqeOEJY2Thi7HxRjLDb4y2jbtIAIGorwPcalIyp4mDMPU7SG
6b2+91ic646WKpwXjFYuFyegCRusmnEyjTp4trGv3aQ5Qk0+mgL3H/P69rFoQ5IsAKN6/aiXK5nh
2Eu1TnjMBp5IyDRkwqfjkKPJscOvy6YT2+nEacv9R6r4LOxB2kFHaKaMU3FcLpxPIejSqDFOtXBr
z1Ls5keAqdjeHdzpMbGGYYsOTrGzpVTWNvGcZi0/7axjQROKACLsxalpxGQ6WZWZJz+bvk5Ja33G
STAGVGqGj9qs0FVU0wMxJ9xaRuG+H7X4wbXSQ6uEP//95dPcoLAjfNlXEz2rtHCC6UzzhAZJ98GU
1NObsq/FUU2VF14+BFRIJbh0Jon8cn/pW9ubtuZMR6S9A8Tm8vVzZ8ZlFukm0EApPaeLsneRPQYP
GYaKH4raeYrLFLZxTGQNqFLuL34jjNBOhSnDLA4AJODBy9X1MMeeeSR77KMCeZA8Ko99MDUf8sF2
/rOLBN1eo8H9kJ9VnQHspLuxMOsP93/FVT+NHfj2Ryy2gevbXS/z0GJIgoHpiDPAPhgosM0WsQlo
9tHu/nqvV8PlvkM8H/OZWXeEZGyJJRlhEgwdoiinWs0UIGdxmnzHyTP7YXJRfDRLIKteqzpp4LVl
q38nn9AaTI2TGsyJmMLWYzfg9Bqgl5zuu6FB4tACr/qdhAK4XJROWOpUIFjLTRw1yZH01QREQUUE
V6KNlO94oAgF5ljSHVNNw6sFMxjl11iT89x/0huXJFk0U2PYjiwNUPPy+1bFSCpWO9ZpGhmPF42i
PLhN7b6PM7/bgxeG1TSNwJsA/224MJ5cm19atiE6vdherk0lrz80v4bMfu7TqpDpF7utEcXQD0Vl
nQDK1ec8d/9wwIejHWbO0yDGteHb9f3EcuxsOvhczdQvlw8fgRGsInO0TpoW6e/MIhvo2fThw8o7
vo7cMNaBVSO3wVQX0vrlMlgLWSHByz4ZlWL+BAxPZT+FZy0S7geBxdcGVyvlOybqzeceN/hnfYyf
2thVfkMXI6UWWWDuAuE7yVYVmX9yfTfYqqmeRF6u9dMKdmE+S8utjwHePH03CTrLrMlOVSxanck6
DXYgAUMGSDICVtyApFuTlr7xXggsc0n6CipanrLEKgcrKnX7lODmdghcVzsM9uQ+4cGm44CbwNsv
Bndb9466csCvE1LbJB2dczK40VcNc9yZWhnbYXDWJjkep14JHro0aB46DB68QI2zHYPvfCWWXgdy
esikf4yWieVgZC63QSBzxULKIjz7ap4+ZX1VPVLxlduoEsZmlIPc9LUL3lQM7gMIf7m9vw2vz9a8
PJp+XOF061DqushAC6M1hVqwfF/51pFhEu5phdVtOwXMM0ipNZrpzfVIvoGmEFuYhlyul6iZHUyp
E57jrmoO9pDWR+SiNC9JFXRsu3xtdH99mGe0DUQYi+vZBHO+WM/ydQ2URnTuGbPQ4gDVkPtIgN5/
i9e4CaoYep2Qe2ZwCgzEy2U60MyMo7XoLNAp/jSZUAM2VZilxnMwKWHn+XlafoYzCZw3Ea3NJdAX
qdiE4AChAOFl52wM0Q/DRjeQKG6lpf/JwiFQt9bUZB9iHQ20lZ984zbjJ5O8ABgkEDE0ufzJjjYx
/9LL+BxOtrLNo5DrM8nEd5mGykHNlWBbto52LLWaX+v45UOiVzbAe135RBnt7PwED2vLSZxjpHX2
burQOdH8sjvbTR49tvo07WBtnxBgxGwqivXm0W6c5mhpQfkoMlvbxjkCkDm17z8XVaT8zA4xngGR
ZC0Dq+UiQFpgBH7OaA60NY2nPooMym4j2lhoN97/9NeRkdV0oL+IIJMFv+6MNyVcbYbSbJ0gPpsp
YrNAreKtMBvE/+kpryS+N/YyS4H2RXRurpcXmyylpZ5p0onOmCAk3wo1zLwgaZqV13dzFV6cO/O5
OPyL2qVPKiWoxyY+67IKDhA4lG1roIN8/7XdiAPkjf+3yhwW37w2nNNrvNdZJdRr2+vUFHig6350
1Erbw6T5f4Q5ysBZM5bBGNPBxatTx6G3nV6Nz/ZkGp+qrpReP002Gp6K+9gN4Vpv7voqAZKOZYGO
cgRt3OXIJ6xVx0h7iMcCsN8eHmm7LUoLexFBGmgi4Y/tdmX9eyynpWarAOF5SDoKl+/Uxia7g+sQ
n2eizBEh9dBDN8PC3C/6VWAO/e83F6Uf+HMg94bORrhcLgxMJTTaITnHmpJvbD1/akflU1YZf0Wv
n90xfmdk5vuxyv9V9IM7mvEOJb2YvazAHC4Wpjtiaikx3ccbeY/xIdKy2dSvvM2F0jBERpYhotPq
R8gHtNFii7a53/ihSn8KGRM4HJCoWgw7sa7cDAlhayNTxXxQSca2TJ7penYwOYON3yMqFOF2hh7d
YKh/uhH2mpRD4dm+bMydM8RyjwC57DZIPiRr/a0b5wpeB6cWCvys2bmI6mPim9JXaAnbQzbP9tvq
EFlJdEhkbHkTJM2Vc3wj/JEUzqR7JptYBC2iBQzBdHL8mHZa3b9E9MEf4qb/AxVmTePpRlgCZQ4V
fcYPseT84G8CRjX6blb2Nh6sQQRNuogNrxX2uPLRb5xbZx4Qz5ortG3MRbpgZRP2n52RnVH5Ybym
4mU7QFfzCstNdjmiTdsakdLd/Vh4jSmYIS/gJARnF+D+8iVmY02y2QX5edBqxwNMme3dzKyeHEAF
hzoshnM2GuDrC5TZ4tQ1f2D0nG+p/E0YVPR0e9zm913l5+/rzqneG3K1cXjjM2P7SaeJbgt3zxJ+
OnROFgTWlJ/jtEueHFXSV1eHEaKg0658ghsfmq9MY5ABFQ3KJY6jbRFwsmHin0VcjV6dK0g6p0hn
33/nV+xZTje0SlAHXAiv6cLlflLtQUNpKSnO8JcMQOK6+ehjCvddVv3rgWZ8wpz1nYyD/kDmU+zL
RFTPqI/S6jDNal/KFkaPUv6pyyLaA5jKd7WfjntsrqIHq09fRGxC7Bal/BXAqvNSBcrZ/We49abA
JTARRWqOHGRROijDrADZOwW5tKoRgBsL2YtwjVfyiiC7rP1I1l2HWnWm7YAAu3xTAYw/gH1uec5b
I2E7xn10QDwfaTely/R02+HK/DNMYAZvK9HqX+UUlPZmMAz/B+MI7dxjj/3FF0H5KZeW9dPPp6bZ
u3YdnwtT+L9g0ImcBuKMsq7jVis3iYM57b+/qrnzPbecX2URL59BupVeRUVSnnWjSPE5aH2MHZrM
fbm/zDUfhl3FNHDWS4YUSelxuU6Adfc4Yqdw1n0fMYXhazEwQkkGJmANXf1mZ3TaLq4Q35Zm4+HI
/tAM6nMh/02L/vXuov3MMJTJCj1Sdd46b6KljrIAHzSPzxZWTR7icuNDbOq9p8duc8BE/O+U2/vO
b+sv+pinK+iPG2+B9JQi3gGPaCE5vMgMtKRSYxh4+bnWexvKqDZ+1UOsFuARWYcYp7tkU+qYoZhq
ET4PqI7uSqt3DnBUY88Ka3OXG3qxosd54zonfM00QThSwIDcxc0IPS5AXoh+pK2PwY+6SSYovCC3
XiarV7KNUokC65TJCVCqM6KnuKr1o6FDnsNpWFP9XcTf+pnaGnXRGMVQStpq/ItPCnzVOPdVhnu4
86xNMV5ztsvDB+CcTghDbSYKKLVcfsjYz8YUMik1YWPUH/UqtL7QkqBzGDB9QCsKYcliS9Xh+vji
2dUDX6Q8oD4dKd4QIXrvVabfJfsq74yfha9qzy0Ptxf5WHPORqUHlGN1Mdw/X8EXrSEWzm29TgDX
n0Ry6hUDRo5dKs2LFmX8GbRAZ0Cbtfd3CfYjH5wpmpxtqVdDudOgQSfb1o2nZ9yXA3NLc3aEzxM4
0AUaN8+93i8Va69XQHJ3g9NE2EbXelpupVrZdNlAKD0oQReqj4oMm0MS2iLbkF/kZ0urDTDCtayx
qAnQSgRFoGyp/bw2tt8jYiRP5QAwQ5rS+lUgClPhzazUn7tWdIkn1HD4odY2huYgPnGMKZsk/+X7
ffHSptLCr0Rz8mPrIL6CrYCPh8XIiDj1DKX3gQ+No4Kp0JBYHc1XDLU9jfiOOK9vgzWpstw8t4lZ
CRq7wfQ7gXNUeZPbMDWNUU2yNkmK4uSmaxrn72SUDGLvxxz36hqYj9qMaaNRa9G2WmxsXTHMCF6M
PFsYqkuPeIA4JPbfKraFkZNCOJY2uV8n3fyguOmgfokBt+57kaP5BzpES56YA47lpilq/Y8YR/+z
2bcIqlO/BF6NJwqnA+1D7FbQ6P2v7KXfejDnhido9ir8Vj7Bx6ijntt1gSFeIqcNs80ka4jhhl5j
9Ddp45MYWwkJN6wrlk6FPpvTqT+iXMivhZpycKq+KvWtn6rpSUNQi0lSOyXpDsJu6nsFdlDlLhnL
7Cf2RL3YFsJpxXbgxGMe4U4DtIzUoaqz+1J/UdtkejCqMZgN2SqnP7haoQ+b2jBoVIxpK2oMI5C3
spsJ7Fah9665d7qy1zYKLIkWnvrseGaHubrLiynbQlN1U0+vtHxTBWb42y+DIgIkGYSpl6WaFT7C
51PI/WM9/KvKNviGkmf8SQs7PJqq2kIvsJzZCYY+exUylHF3QybBpA1pMkFp0zP5lMCRzndckMYL
+rU+wbILgh9+FcC5HwSE2Xqww9kzCki5pyiV/xwmWVK8D9pEDPggm2p/cCawZntZF8Wn+3vsqifL
tG8GmRA9ZkSPusg0wsiP06hrm/MQO6lnlqX9aIj63KhBvelNFEnNdPjZjLq70naeo9tF9IOjAKGM
WTXTllkY+jL6TTE5WCyn+lwmqe4VHdLJRSAQXfSN6tD2qwyzG885M9VpHHGJU8wsnrOJc210DJ/1
Uv+pS+lPdb7uAPDNnro6P7C3sJYU+j8XtGShPCOZJr044FiLZYUVaI4UfXMOZxb0LAi/Sy0E+O9/
xKscnoGGPcNPwSjRAVnmcY3MOJ5q1p+1yj6PXfgjVQ333WDUYmW33FiI1GdWRwEmzb6Z//xN8uG3
iOAEouvOBQLYW4oWeJkMM/ZJVa+l8TeWAtyOzDIBEIu/5Vxi0EAqkD+O5xyBYY+YIHfQKZ0neGvJ
ylNdDz3pVr9da1HqxnoBRqkbx/OQoGPUVowAA4l4mJ4IZC64CA94V9hfTZMbuQzjekPPv9jd/4bX
sR4XDnQk2aR0QBA4uny1dpKBGXHs8SzQ19tajeU+5pNc0+a6RlzyqNSxc6rMVqGhcLmMVcdJZdbK
eB6FVhyUzOqfavyxdrUxTE8AHxyvCob4o5MCG0pn8WFwaN1WqUznX9sL/JBXDW1aTFQfyx8yTjE6
uFU7UI8b9WYcKnMHqKPYJpgLb++/2iuZToYE3KOIrXEW58dfvFsEXwDqpPV4bkz9kKTBf4PjRC9V
VW0c3z/oXbhN9OAwjdUDyIYnMNSfW3bfprR15dmuJxXisHW8/5tubG8+ALhGJp+0PZblRNTpkSM7
dzyjyZkekIkcPsQDgMZa0Er69/AwK1ZRDuNET1tv8fhulfaTQdfjXJstQLQkdj7Fg41MpI5K1P3H
up490CqyGHriewEHDezKYn8BeVLCwNDOA4Bdyj7VztW9QcqVb3rXhdYXDXGpeJhqkulms37hF1XR
lHdRMyKGG/PKxEbaZnGquC+HzdT5xlNAGh3PsqkwGVo/03cA/qyfEk7ohzTizvXqcfg7yiL5xWXT
4Vg4KPIBqi83sj0CQ3uWPsaM/75/EYWg44yw3ywuugiFwI56PZis6WzqhQ4zBJurkEbWRyYJ1UrV
dWuvMEj+X1QVfcvFmVX6rlemRJnO7tRP2zzpUy/MsJgKpnBVwHXusF7ey3Th4E7Nk1K6Zfbi+yH4
VghpsZbZRrZXtFUJf99C1jxHtVxXwmfIMMo2gUR/5Hu8G4RbrLzYeYXFL8A1nQjFFkL3ZXnHpK5i
juTc07lJQfgj8KWSmgWomiqSf0UQ/iVVi5yxqczW7tHrpAQACORwEwW/WaN7kW8zrJNm2KXybFLO
YA+aIUdlDRVFETZj06j9+7lkPgy5GS46MN/X5uGb2xSb37q37Uk9uxB57EhUX/RMbx/GAdb5/WN5
I+zD0pppTSRdVJ36Ig/psLCVZZqaZwn244vvAkKIXXxRvaqCxbXpket9KBSAE5hYp+iRutIdxTYo
ExBIVWN/vf9zru+6GQBP05fvSztwyWzMkaytC21GBI/uC/A5A+Vcp1qJsNcfE0IQODI6XHPDZrmT
c+FGVSUq81wbYbIf+ppHFkb8oLX4KSZ9q620IW48lENLxJyzMEQCl+gGGvCIbQS1cVZR7tkMOa2v
unDb/f1Xd+OpuC0Bprnc4vOs/TK+dmVT0yFvrHNem/ljAu3l2AV6eKB6GAE2qOq/QrEIB3PjGvj7
/KGWOtp+U6VyMibrzChF8zKy2V2nDjSmg9Q9thWef/ef7/r0Q/MBi8V0BoVL/nn5fFkeoP6ghfZZ
c4Eh+fDPYb60ykNQ0WbTZN14Mnfsg1TC3/cXfv0+l3GH2/gVe4iurEEMvFzZClsEQ2reLD5Yw1/D
IJUOlLTemZ3yhVfcfCyZ92+jxgFfr6bQb0qsSBnpGjvkEKb3WmimnhvrPxuSQ2wNw/zsIFq891vb
2ES2ma9s71ds1PL3gnJG0YKIxVB8cQE1CUZeY6fb5ypV8p0FMcizuyZ+8Qu02dQBhcj/Ye+7uls3
si7/yrf8NPPA/pBBzpqeh6pCYhRJ5RcsReSc8etnF+1u60J3hOngbnv1NS3pSgwoVDhxn31Wbhcw
OFnDNqvSHD6xFxhinS9YpWs58VFvT6MOqKKvJ/LzOQD8A3AMHq9ASmeKA3FbTIfq9d7JlQB7H7xa
oiFIKee0xGdFhWJzCCTQreAa6Ojy7XIBT4bOw8henxaIRx5XRbGA/903KxDP5HX3lPWuctQLBA3o
iGzK0gw9EAjRIBDFDPx+ZYeuu5GeHWJoO9Rcodf2MxpONdJ6iZZIdhp6K8sPQ2Dfli7KsEmfB2hU
PHhVMbJBXdXHoVDRO0xL4V4TQQ1L9IBV1eQWXOLjRtPSMgH5nr9C3QMg58AnC8po6H4Y2eFq1SYP
QD2NILVoCjT/jXUtNhCqye5WDar229KPTtDOyavuBUptg3sqvSlKZQV4Sx5IJ3fUdRPOTPIkFJlf
gpzD7ROm4WbegC0QRgIpND5IcoTmXFU9gFVC7kr0sM2b0jU6sRAdgFfC1yAXQwGKLY48ukyUsgBP
nZZvqqYM3wuYpKAxl7zxrsgk7RAWTRKBOD6S94kEdkFL19HhBsTffeuRBtx6SOa4uR9bcZe2NPZj
DfuqQHgVOK++NiS0FN8uPIC0gT5X0Nu3CrVInNkP3Ab69jRwGn5OvgOQF8Jm8rfboR5AhqrHdXAK
a3DOr7ROYnKi1/eVsgB5i9zW61JfyEZWIMk1gjRuxkT7LLZw+Uu0DnktZDInlkMwov+M4qLtTxrJ
90nvo0zFjzSqd4GG0KveXCFdgv66LThMvz5t/IO/uW+QqcJGAlAcLgzYlif3rQXoSNMANXBCMqfc
9ZnestLXxHWIYJipuqG3g82/mDnin80JFZY5tDeOHjAJ8Fa/ne1FjHOJ8ySd6ibJtq6KWGqXLHqW
IOfuFLDbNmoWuWaOhmNIEqB39TKK0i3Kc4sZ9XQxXCb3D1wEiGWB6wRJwjT0UZeS2GEsymn0NSDq
+mapLoxQUrtDvxzEvRj6iPa6mZDLRFO8BqClVn2QK/Q+QLFo0YI1v8yqTQvvqDPbNFX25aoDfVOa
jELHchhKYJbM0UaDtis3NbvQqwAEBj8PAbte4xkAkyohUzJl5UTwbGCWjqDYZ6KY5uAkQ0wcjZTR
7BzRpqAAP6Gn19BgX++ATxYBFgGiEN/QEwxEORPvQKvDsith55xWiNMCfbZKKIokRzMvu9RA34+A
fX29T1udR9AucTSkVwGk4OP5YLV64NpGR8hQPlVaGe3QzEhG2bG7jG8KIbuOSkF6KLJOfUDXw2qm
MOGTZuFXBsMgz1NDQ0+TT6W8qCppMcinrux52+FFTAG6mdNf39ncyG4hRMJNUx55n0xoskr6TsoL
+RQMXrYOVjGaY6pox51EsQ5VNnrg+5PCvYjFfVSH6H5ZK4EDZuo5YrdPbh9uFzgF1HMAgyMjQfvt
RMe50oSB18gn1EsM10KXZvYqR5LPrxfe7ddr+r2Z/XipidUF2y5RFEjOU7JEcLLPFwmFhdQZX1/l
k4wGqAiQG5Smoo0DIpV8FB92TqCLAhiWGu3kD7JoRkKQOEC8y+jFOaR2k+fi2pNk9NQSmnE3RKI4
Iyo/h/kAaEKsG/gDYP0xnxOTIVA6qH3NVU650i+NcJlYgR/GRKmLDdC4D20q7KuxdTKlPLR6MHd1
PoffSiogd2C6w6lWNaTVJ3PcdvpCqFNfPY1jP+6aSJSPYNH1d21Uj6wMgBNFmW35FslC8oje7Ddp
FnDi2jKcMxy5SpgMBHYuLxLDMiDoP1EZ1arRR71MFiehhCNBRL1DJhukLPWhxHNXWoJ2sKRI+1ym
S1DbvXdeY9cQsigj7aqBjnUeiGgtvQqfv94enw6ewiOTqOyCWpGAO5uuTxV5AI8DGnaUmsGzekHd
Lr1BtnUlkzP0y0mGNah7qys1AnamCJMF4hFR+lR5cjB3HKZHj7ez5tEyqBUFVuYUICbqZeBriDYf
01wqfFYNizwyJB9G/CoqopSiSAa5ChX8J+N2lS8AIs+TAsRtnrKq75d4r8t60LEPQK81osxGeRnz
BFinBEY5gpGJCEqlQWwicAk60XRMt64edzops2hhl7GivhQoItgis9CVKAQNqocldGlDUP+SdwQc
5e2z0ozK3UrIg22RCcgtyHCcVjRLUe5Hk5LHzkIv6m+X8lADoxwmG3QKVEGqFaYSgfWWS6yEK7MA
dUk+9rQe4zREnAXpXiL2STDXjeoTEIo7VDAZUKIJdOtn9h/Bq1Oxy4vo7ClRKTn9CMwNqX0PzI5B
u6wkAnkfvbWRFF+7C6lC5G6M6rNUN7IN+zt+DsRQAcIawWKEDcOV51MQ8CKKIaLbzvvMPuRy4OMB
wVjRWARIAhS4A680dS3iUc2qJMRYUZULIstoGde0bQvRSmShsRTJzxxfzBJLCsvoPHDCSoAvWiZ2
UUQR/5xjUhGnBxa9W5B1AfSEV5RA/02sLTDrBkNZLKTzAs1DQJJuIzhtiNqjv0RIo9JMzuGSaU+J
GO7VETOXtbbSR3+jgY1BoIQCvVXBjoNakQtJxwfhDXoVtVFdSTjHWaNRDR03qTAOmtXC8l4nlVCQ
PPe7xw6c0GDunLE5PiGVYOAi/rnidXHQypCg36qOuqlVV9cS/TxKV0G8q8RDhqzsUm4Y+CkZ76Om
gJI3DE9avULjtvsBhWqyklNP3SWwSMuloaQiWUl3YRpaQlLOaLZPquUyPoAlfxnftANav+z6RSTG
+hnQWCsxlk5rLElv+OT49d6cqlB+HbBTIJGB3Yl43mQelC7v0S8I8xARiYIKhbakYzhCM/P9SRRP
rzMx8gLZzdtOw/0IVCQV9RlYIJkREmBDft5X//3S/y/vLbv6+VxVlybxL1kOlhUPffu+/fX/7IIX
WNnZe/2/+dv++rLJqw75W3quy7e3eveUT1/5zRvx+b9cnz3VT9/8YqR1UA/H5q0cTm8VlNpf2tfz
V/7/Pvlfb5dPuR7ytz//9JKhdoV/mhdk6U+/POW8/vknTiD13x8//pfn9k8J3kazl6z6r/+xeXuL
g9T7n//lVPFT+lpNP+Dtqar//NNK+xMwQgiIrYCchJ/J09fd2y/PLIETRHAB+RBUqGBDpFlZ+3/+
aSGKf0JSH+8BxgUoXl4nDQ6on5+S/oQ9hDeAVAtJOET4fvrLQL9ZsV9X8GMP+svu/iAwgYaX0OyH
U84DvQug60RAoRlBiEiuLFlamxC13YSeHZQbUK8liVOXTEMPApAUpYjeKx4oee2+tjV5A6IwMqQy
qmnW6ciKGDyPBJxZaGHUjrbQUVlbl0v0/TA0hNgUWuWsqM5taMkLa+HaJVC7OlWLbSJx+BnzNRCv
rcvUkbutqzmdb7gNVWOm1VbSb3J0OchMF1RZw3VSAu2z8zf6bXWdvIJD/r1/An5G2Q8AB4cPg+Ik
7hyek5+Xr2Zo4lOAugddLXwFDH4Lo3oc3vS77LF4lDSq3glvrU/0ZzFn+nP2mD02b6lPooiMzz0A
hmdUgrhmM7wNAZAxkHgka5ia2V24acIXLQJYvbDCcVfJdAjNIXPqCMRQ4Gl9iBfvMKLRwMEnfXjV
DTMi4kKi98UtLSfuiR7nlex6WPROv8/L4zK2heVGXdzkEiqXyX58XxyX9802uR5vowfZWMQkeoCz
VrQU3RpWBQUFJspf81PnkgHcWSUKkIiMN344VL/s1Y97c3aYE7P73zRMZWaDTNP/f4ANMicVpkUr
/3lS4TtrDnIhGDMcCAC3h8f2PphUiQg2IS3RZCtIiyUBgXiMxhaIybsai4Z6rhZh7moTIf0PXm1q
sXGdAD5RuKwIT4FFYWoRlcqYeUoLNuGGatZA0QKVhixkOPR0ZUDE0xEPlQYMxYnMY+qMeIKd/lnk
fhzA1GBN4mjMXXCzWorVGaA7RPegBjhTUsXgkCLq/UDrLYCUtULb6+VT/+qincwNnBKQ+eP7ogZi
kETr/IyqoAJ1kqNVwkN/DtZJT9Ehmmelb5I371gjK6ZRD418bxZ7WSf1JrgRUO2pIwdD4NHYsfDL
L0pOep2gB1MXAjVFmpDoRpQRhOWjyghrUrtUu/a29bufsMXNYheeOvRbR7Zi7V15D+NT3oNAh6b7
jrUnT6FuTLcuabblrRbTPCZbvSTavXhbvaKs4TDcdRuPJaeCoEoyOIG/AFkpQSXXsgnCFK+gY0wz
9JsNaeeb4wPSoj4DGWvw7uPZ9/wlfclfypB0Hv9fzom2fxX2MtQubyaCAVM5v0GcHzDSOLKALy7B
nIRmI+iF8ShtAlYtkQElPO55ri0XNc+ALGyApJ5jXp1f5ol8/7HMf8RlnpMm05bj/2xpMsmy/CzM
OPUm+CclRJ+5bP0gqYu2F5f+ECtWLnlvnaSAPaMISK1X6M0FjjS6kJU5f3vukhPl8M+45NTr+/k2
URmJ8CQAnoAXfHubkSpFxUpOFQvQftqzil7fAXW5p81MLGH2QhNz+O++kPQ9pYfOPXBKENJDs5bJ
LAZS5kvLqkDTCtd1qbzMOpLq6JQGIIgtBX1vVnnv2foKBVYyODHNBSJjpNQilZTlsDQ4FyfaUQyJ
M8h+vvbRyYQqQK2DttMvTG2A5C33RY4ks7aESA7dKGVudN1LSgyWt/pvrey/LNDH25ksUFpFWoBQ
sWKtZJpQv0O7FzrCaxpJAaYmNNJuqZeyOGBQZi0Y7ohw36NHWXEFxeG2BLEzvd+lT3FCdKB36ZzS
/e4x/Ti+ybp6SSygbQPGN8Cyd0BRmDtuDIIsGp7Lw/Jes5e2dJ/DN1geuud211vlLpjJCM4t+ZS+
6g++5OpEv/2rl5zvuIkXCNvurwdsii3N/CQVpAXMvOKpALENyr+eqoYAJki/9uPmttY0a/FbbK25
e1W+FY9/971OoT2XY857GkjABfL/JlKrav04HEF7at3fC/Rw8EhNHh5uzueZqMRlcaaL9/E6E3Hi
LVOQFPLrDGvvVDtAAxJh7VqeXTvPuVM6qC80NAoD2alIT6yFJVOX5AS23Tbfp+Tpac2MhWWsNfwR
mfR9Tu4UopGU7NF8i6xmjXppEpn/NDFT+VL2y6BAgbiVIRdwgvxzUWd2XJn+legbES0yKjjlSFMw
JR3zdXEoBYqWojpKxm50Z2ZDzozlEhL+YBOASeM3G8vchrno2w9j+Xs3zHf19ocNc2EX+3Ad1fcQ
ikywYVoTdGzaunp0oGQyS1mBkMDo53go5tb7khn5cL0uLCoBWUrFqln/kvRsdYivQdigAtzjMz9g
0HcAdtQ6CW05oCv5OmoRPKQFQ4leDHdpDmsxd2IuC/FhQP/2EzO7YpOEwT+6YlN+uekJnWKaK61Z
tVGAHZImNLMEuMXUtRWFie8y9SP0PmWLf3iXTMTlb75LZidhIlf/GZPwvQAigMEg9OOFfKtPhT1y
GIljB3ydxdhjRh5zs7N2j+BJZvdmyMibZ5CKVWx5eKDHypCJfT7vkd8nA7M3A723mX0TEvtrEQmQ
9Xesgw+DUiYx4ripl2CtxqAEC8ltBkVDtaNKetO/1qxmIC3zW/xWrbNNtcZBvtd2yHcfkSl6wStz
urAHHP3alMntwnwtbPlBZQ1d2S4tbDRYNJY3LpyTo2scb1H7f6UZaFRFZNtBHSVdMs1BII329pIF
Vk10ii+jJtYVsqZmv/HNN1AFGSOtWG68lRsF3QKvrxCaWhiwnd+yncuUq5q8LajlRJZutJhAjVDj
oSYRPj6iy9cle4uh7QxakjX4IE3/Gar62bMqE61o8WIw7dKXK3VHku3VkumGajgraCid5hiHxmJi
VGZNBKelOv6s4BWgT6CB5W7TuwCX1Jh60vc8XCZagnMXvtfrxrxD47o17ucloi8a2z507G6/JHcI
b9G7q1NCLbQm3aYkc8DTCmVs3eEp0OoTdb1GThIvl9cxj70JJhoZk/X+fDwCrEqAFiSasakM/rgH
kTjZvPYHdD4wG1qyyqjZpqGvtxJEf0LA+81C+qrifeAZN0qWbhPSmvebhuxiB/BnBgXBOnq/24RO
yQoD0aGDv92kW/5hOStN3+nW7X2Btgwkz0hHh3W4DZ0GeFaKzA9p1iFFh7ErCeHDcDus5QO/LB+h
S1183aLpMB4Red0/qJZ7WJIn+70ht7fCEZDnngiEFFuQa2KOc6Niwr3xEDm1oZHWyJyHijWsY+O6
M/UdpnlBe+J4xBrIQOyU2h3ub+YkcNPwk6X16+mcchbnDeCJqGhULJVURow7xQ3sTCezAnLY9Ww0
021nsCvdQmX3+qFyDHGNIZqDaVA2Y/XNSYppNdy/RFLMzc8Ek1TWRVGDuIDPD99U7k4/dMYOlKhI
cT+KbGQrktD107ClhmzhDKREML2r7Xp9Ps5Mz7zQmpj5P4TWD6H1nym0Jrbjb3ko5+TDJAD7W8pP
kD9+R5gjrYWeVpxe9RPYf6HU7uiDfQe6qWQlEyyuHyujNVuzMRpjNEf8TG57szeRe6L8uWFdQEvW
l9fxjBR/DlBKM3tKHdEUzeV6ZBIVmWpKhk8TIzICI2QLo7X1U2u39oJqDAYNW+FnAItaBY8BkRqq
l2Z627CeamTbMKM11HVrPHlsxZYG16Qg5XE6Y3EeoEWBUDM7/BUdCxnyNPDZYTHEsGogTfch8cnN
k0yfcvydu/gwGqy3hC6vMmjHU2RdnRRWwzBqySmjW6kh0Xa1L15ka6RbaNqUbK+2dw8aggI+sWOY
D7cZWZHxorWhpl83typsBcQzdAILEFS/5NiQVz4373xA53eobzzf4XluVLy+viIbuqahEZmeGVsJ
jFeFDGZj5gafFoAybwo2mJqZsNziRgHKn1hsfa23sZ4zaz0x5QMwiaVemSHyj9VrMHsNXeKLr7wM
Vc5XctMynuHky6isOyN3Umdp5U7PBkM2BaQeJQRRcljhgYHWYKZn+GaI31LE1xMDpedYcJnppo/l
538rLHQgRTAjNAOjojGex6vNjAbGaCdWhGd7O9rB50VnJOGQZDBpBHOECQouoO1wj/7E+F85iFZp
dGbljMbAYOm7hkQkszdQIQBrOocNhpvBQ8SoAsPFbWj4GgxYb0yHxV0YDU02hSEfNEs0BQSCYqc1
c4bOMLDAVWz7JVYmM2sq2TmlKfA0hm+T4lpwxr18zLaFI21ri/qGx4CXpagDwXDEdWoHhMA8Nwor
NRPD7Jx6X+8FU2DpGp+0OzKUXFF/jZ51FC0ksIW56YkePzSGIQnDkAa3LX6PjYz1+MQW2WQ016Lo
rMFqo8ZUbBB3ggGKpnzG0tDwpeOGYLTzw4PAgK1vV9vAtFeAzmnXw6ExSeB4DgU5kuXPbZ9ZUTEJ
WP0QFX9YUYFis69FxdTZdRtlEaF8ngfHKgiKygA4FgK/N91j/4ticHGWJMgI/ox6D+oJyAeRCcaA
E+haAh2AkkhZaCbWgr60cFixaQ0nAEHOfQV3oGGjkbAA+1nHIYxpbK1Zuqt3naPd99jPCnERhx3X
wwGwA4ZT4RmpCfg59y9wegeK5D8+UjkIZC/d+6eaxuuVU1u1hcNnyhbQV46/zxwk9enycnIg7Yyv
RSrILWbmaZLRKNsQhbFdqVgyQgL8RDcUnvyuo1w9Nob6Mpoty6EWR1O9j50RUgkNN5nMuJzkDw2Y
VI02VswAg4bEVIyYVVZo+pg3D/8Gi5DtGS4DCB8/PSOzvHVgxGZlFZb4zGVvBMmaQr6GLLP8M39f
AnQKf21wDKB8AaljxQ7vg+wVn/kniHZoFni/z7A2RkJdtsCEt5vE4q/6+ZXVG39Fhodv8u/eOjaD
tWgXFn7iioFR0MpKMO4A6xKb6CeP7xFGFhmJkZsYE+4xhRZAEwmMgEt9l/m4j8TC1y6x+P3wyIW3
DtloZ3w8Jv+JceJOMryKX/nydeB6gr8Pwnbf2glELhe7OgwIHQGFgF5FTgKbYYs2gLAfYrI6quvK
iU/hSbnPHIhv6NZ6X12L6471Jjj8rOZi5PTw7Lkxg2ICJrLGSrEKCvVpBC3XGNAYkN9gObKyi4zO
WL0fDUh3yrWLhPXybL4fe6yBgFPiGjmtaUkFBlK1k0pFJBQi5huLq8CMTN/wDQYmaRgnC7aAeueq
q4BCKE3XGOzY8qDSBnNgCZ6rTUQSuEGhYKytyVW1b/E4BThtoARQP3samEi3SzN/V2FYuNTfgVuP
DUS9Qm537bFzBtSPhV6aNLWWp9AKGNS8C73mUhglA86WAf4UqmImkZJZIQqUUTDEWCpdWYVTbaut
bp13BVRlCTW266BDJQy8pBG7F00VN11hgiojx7bn5wvUgwA/RaZMPQChNvZm5XTklt/hEhODIWP4
zG5s5HOhchscEIyWlUbDMoS2ckM/ouID114ZBKqvJURH1GCkN7YLPQ+7zEYo3KkceV1tRUu6V160
l4oNLx52ZsWi7XLb2g786oyO3NEGohzmV0I2COWw3Wjem62x2GFpYXl6FlBqV4t1b8UGfQczHH1/
j+nxFel0er7ZP4Xk5qYjr7D6XCwYbezwRtuzDbf2RDKSEw+xVOSaX6XAPzJcawXzEGSiuODr6+3K
LhnCIIxvs8Lo7NWVhxVeYqYK2NMDthZfUpUt8fLSRLzJ6uxsk2FhuCzks+ViaQrsgwFgeOSFYPVs
AbxCeK8z5bVvr7GS3BwHyxd2Hd9MyJZjC7k0pDCWsR3QPRzCdTQK2JlUtzJHt0RMnLzW7hcIDaUW
bovuJabSAROzpb7Nw3vEWFmGbCQH7/CeARwfWi72fooHcG24BS6oZfx1hSXUGRi78TGLmZCFeoG/
TMNLHzySaUhHydG8tO0r5Eku0brCkC4+CT+w3ELlhwIZlIt/0t9z34Mf6GwP5WN6Njocm6hAu1ZN
kSlU3IoQsM3e2+j4vXYEQw6IZyuUn12N7riZqm5z81kkzQ2kGEsPF0sVUo3LMVisZmpG68YqIO9g
vR6Hm8YqzyCT3VWWSCDt8DpIQkvcoC+pzSVzCAmcQVdxWQfLF7HNiKME8YCbsQIj5AGsWGfpHGyb
B3Gv7qKt56j79i6zerLAu1YGD5Eisnq1gm/AZSGXw2jMxS5SFpohsiKcWw2y8OfPXuA3b6uQEh6T
AhsW28b2zCUOGV8lHmCEbb0RjZ76t52JVyGc2+I93VVLNaffQDJb8dkz+BhrGwFbhsBdbcCCTW88
FsPGRlz6rrsrrYYVsDsDyLcIn49dYKANHcRLiEM8QGmP2E1PJaUwq0tsT6wTVtC3qucYTk3OpCP8
OJx/7gKFluggGopdiHApt27xszX5SpcItXLVyUUzj67zfyHMCJVfAMhTIhgL7xQbETaDFRwGxDgX
+MTUQmU0PuXyMMDPCtnEw6qQXZgMH7taRHy8gVktQMKurA7uVv6+BxbS1Lc8SKtfxJgH2x1PoQol
w3e4Gya3xNFnBFqFB1prozdG+Aor+Bwy4UeYH9cVBPYKbqqHGYkx5yBhvEruIOYclyZwZ7BW2AkJ
RBt3eOF4AjHKExg1Pp+7O40jEAoJjuOkX1TRZWbsBT5Sf+g2C8fHYb48zHjdWjVdOeleAFgyvW3X
6g7LxYPuxH9aHKHIDfesITmArbR32dLB12UrLgFX/Vmhgg/7LsIQuBOh7pdMxhdXrtGN6yxOUMyb
5Ka1+w1XzDAeTP4JYLnCJ3KjAkaJmbLA5s7giEP0DM+7ciqUPwQEeggPvhohhLZkbiVTN174Rg5g
FHSWDxcQRgemINmibPSQW3ZgppTGbw0C1UusboNESIH1W7EAW7m20HqjIPQV+xgTxGdbOfkW39Xc
Qy7u+GxDK8LZwV6/5mpocc1fy/+6pJXN/606oSWduObk3qBvwY2CN4hXU2y7GYNw1seechj88LF/
+NhNcgUe2Lr680/inDsxCdej1hTFqx2icSGMX644Khh5T1xMSrs5UOa888JH8wEA8MN5+eG8/HBe
fjgvP5yXj+W/Hwv0eAT0K9dlktkRF0nirbj4BtQAMWnH0mETzxQBzl1jAhD6u64x74RNUgU/nLAf
TtgPJwx21w8n7N/vhM1a0ZNE1T9kResz8nhaoiEIRZSsemRKOqpc8h65wxPn6VY+8MQqR44h/0gQ
rEB2V73kEHP4pjrixiNTDAl5DBWxphFxGB7f/jlqBJzekr288bhsRN+yFRFe78Y1wtuolzRUq0PY
AI0vaA/QY8Y8wN94QIbHPH6Os264fzyH+5q900mu4497p7Ppr0sm/YNn9B+a/gLn5vcMHlAnciYr
EDdOIeRd2YLmp6355ke0DvE6HnO7vX29HegzgqqgZSe3+EPOEE3fACbY4bvMQ+s83oc4lDOy59NI
DgVeWlEE1a8X5AAowTo9pIfKWl7Vd9KVvJd3/VG5zo0cAe0CyBEd6aoKoSVydXX1AtIzcoWoZkyu
EIoa1+NacIBJXY9WwVSE+hszQ3TUN0WaOQPArAX4X8BnA+faNwne3ZJx/RAT/fj+fvbJGWkAjHXB
XgN2fEcOQMY9REjsoVcMveWwzYW5ud0g8L1FD2L6+hpSYD+Q+UP0/7Zkt0htIC6o8hsGhBOokIb/
5M/wuz/eYi4uc4RPRquJyys4qOD4+nVm8vtR9A8rM/Ht4yBaRcuoUYBV5o8NUj70sTN6lpF7nZjX
KMS5a4lHTj25vtSyWwAvE2NLgH/ZAkFzgxoZA71iGDoLEZ62a5FcMVMkr0IjQGIC9xIi5nr7CqjN
cJm1d2BfQuN9rrfUBU76yaj+cCcTo7pHb3G1l5AP0B7ze/cNMGurW+vn4Ek7gl3t2F+h81NKep/x
rvMaFVYE5OaLkei75RnFgQraeoS8mqZ/zl40JPnYAljskFYuKrwoCgelo2a0HWkfvl4BecJ0dake
AKDqr2djYqijlRoIe12cDfApB8jTvvEUaEJfwEFEmEeCHfpK3SRmYsYGSOjP0dnfodUyMncBMkI8
ps3xwV+P6VJg99VcTsx69AJS5CjnuRVkqBSKTBRSIbJZb5fAcfF8HgAxpLIvWBNao4xfNDIggcS7
zlwDu4SKKWQ2kQWsLkkZMIPTEEMFJgY5og4pzHiHnBGsptRSH1CiOoM8BhfQjLzhz3+QyyFIqPVg
gfHzbMES4+VJWuQNdhzyMyBly7MDPD+UArjUGd6Jw5daZOLcW+R+gEerDxyNVt3E+MnT2zzJ7CL9
zNPpHM7E098cZM/3e0ATZN+tMjc8hclH77pcbQqFFeCVR+B5sEPArytkMCsWbHtE6Z60w2jYHPKz
pDnUPRK/WMUlEqcV8n6teUmnIQjNRxw7/QWWtGIR8GvKgeMVWkNeCzARUiSK33Or27y+usb7+832
LbFOV2lE0pTg/EFGBQzffJzB8/uKVUCo8eg4j3lzvc+/d4h8I2+NREFj8995FojHypFeRHC9vOST
kbL9B7eXNCmRaJQ0cAcZWz4hwgWDgHpdm09vdyPbBeHZs4D4NIAogeBdryExzjkdSE5vBHKTsJub
c8YS83KHkInH19cUtXdcin59Dr5vIf56Ni8Fmh/2kdCnQSs3GGhxig8KGlIyIM2s1so4CswqsUjj
VrqbueictrxUiH246g9t+a/SlrP7YQLZ/6fshzlhLE2C/f++0zIndi/IwA8b94fY/X2J3YmF9DvT
6nOGkvRvMJTmjE5pYij9XozOObN/Svb7+zX7dR5N+GSqgiOVM4qpsKMn0lHNCg+kIzD1lsfHFsid
Q9bbziE9VzvRBsibvQFJYcTkLdp5sOSAPWDNDWD0NFjDvLCTNbA9BGAfuHcvPVWtClgycFZZmjnu
MkRiQgKgXruLLriKlPIqA/9mBcs7iKh/zC10ZQqPZUGOMTw9FGvOmLKztzfxz/5gt3dp2PJp9cBw
L4qgnkbzNF6K8EFjLJMqCUB0i2LZgabXDSAyyp3O7rlpzrGwPYMxTstruB9wQCI72mgXrGhBmx3H
gYYmLxNpwV6D7jME7VBjjtvjxQMsPABkZSa7FVx+DjlqkCHngEtAeaiMNQXlu4V+sCQTSadZqmiu
GuNrQ2725ibWwh/q5uTvIr8/rNzk3A1C5KUSCIgthAlUsjneIq5xew8/Gtg7AVEQy7pSEHFp6SU6
eWVdHXOUy4gU/siMO8HV1ld7aHJEChdMRrGKkRxMZ33+eg1nb3OiM3/D21T5jH51nxP9h557gdaU
CNUUBseSRvsRQRozgPR65sGXZ2cvkaeHreWhfjRYO3uEbMBOg2cOzwA74mUZRQyNhxUG41G2Kkcx
kytpq9naZmknZw9dCOyvZ4+P6KsRT7Tj6K70bNljxOC2NTcI6H398ZeGkV99/sTNr9GjLpN0SI8S
LaJRDDTQ6PaZF5OJW4UK+JkCganaHKHJkegxE21T3HDYOPfgfdNnpwrs4u8lqvIRsei2MhUhHFwi
0/g0GiUBOI20neGevh74zLyspv5vrwkLf8S8JMcHlI4d5xzs72uNXw/ntO9CXvR+LRe4wKZGFfEI
VCjYsmiG2B5CqAtyzXfGCN/7GXFV0yEWKtlS/EE1n9FOhrzh/7crcN3clOQBTbNISTBKFLTxCKEP
L3xdkhN0IQqczojjvaP1FmB57zOrK/NZ+GJ1p83JFvm4CAUfNwGpMmDw9ytyXyAAzKPFjzv+l5ah
hRPkOy+C2j7wxVtYJWFfL9bcuVtNxPjv/9xNm478redubvtOBG7zT9++E6H7x9y+E3H9W23fGe04
bWb4N2nHOQF8iWR9MN9+NwJY+v6sIBGlo9UQb5AD2fNh4Gm0ECtV6xTr2Ud5UmVlIO5BsPEOso6e
YaLcQN4x1FLwJNVM5YIocIHxWbD9evFJgjQeaylbyD3qaxNa7ENUFI2ohR2M3YXZ65AYsp0CbM/h
/CsUU/UgmwLO86yiEOp5U5499OIuCHodVnBmCtR0cQkPTg3Zbpn7AEi6ud8LuA+JvYe4i9ZabgSk
f0OSoConYzI9C/jn4PQWLzUKEbAPTMFGfxbioYoESRoeaA0NyY7g/yRmaCSAWONJVH9IMKAlJjCJ
PXE7usATXwtb8G7OTM7EIxiKACyULlaG6aikHlBMwyX+JoPqGWBW8l8FiP7do3CppuG1Nag2xl90
cv+XLBavwu5RWy6bXEdkhNcGPK7wzgJ/5lYTr8Th9Yj80x4Lgud+fvhX/DXgD4ZTeI0SMID4Ocw/
RzIDKUNDQnJwSVBtSHuUd/EsOyi3+O+A+6MiCWXhOioG2kuBBTqp4RkjJSvrZ/S+uBahoHrw0Xw9
Zf8P/fTrdprop8QTkyaLsJ0EeEkFefaIU9DTNfrEcNOwIikz+R/4HkmM1Hl8vBvYnUzBXJfD6Hl6
egWDDXR4SF6P7+sAuz6nPjZDwubWdnbjcwv3w6n7T9r436WNWi5/XcWJUi1KN23zBKt4Med5pII/
+KJx8y00r51r1BChlggF5BejP8D6Xj8/o1MzOb7f3v5f9r5rR3Iky/JXGvvOAs1ognzYAZak00WE
h/IMlS9EpAhqo5Zfv4dR1VsR9OwgCltAzwwGyEKjuzrdBK9dee49GD3w86eJ2U8J4mF/P3t46Ke9
PLy+vqKX8LRzXjWUY+ePe6D2/J6dE1r0IrToFOjDU1s0uM312vhwCjejvaLzVk+3sOj/tU63rrQW
tv5/lNaq0lqEhv82pbXqKSxizL/VU/ilo20RnYDQhlDjLTnxTl/6vojScYAthJUCEzSedA4Fj1F3
k314ER7Ifw8rOvqXI2fNd0sujhtRrRExxZKhJD8G3cRUCrMCAUvzjYVoP+1It81iUrlJkmWemjAj
lRGMGmWJDQqtp77HoP0yU7Wj6cVN1tFvRQi+JjVWWy6T2rb6Tl/b8S8dhj93zBauXBYnCfdrKE5M
IunQhwtITugUe8Mej8gPNmjs3RUYA3L/MoMSDlcB5vOvWOC3LP+ZQ/duCwuHLqsk2MIZtoDAelbR
d8FmbpSbx9ml9jwWZu4bDIATuoV3dXpNgYX43Aegs1f02Q4WXlM2tHUSltjBcY6Of9we54GI1x5m
+jXzVJv7Q2zfriy5du9Lt+Pvv/e3SeafnXrhT9RF2/SahlMTr4QnB1xY6SD3hVRHCVhBuZ3wXubB
CJjkM3OGXaGPb3YNM/tWAU0QuQBIjDt8ktn75Uj7I8sBkNLrw+c39Wtd9048FqZ9MDtNowrbfIC1
/jZ7mPDK4HYipTG7tE/utnMwj6iwb+Yhi98ZBgvNYxu3V9Uch8yN3bvdl9kTmLfez/kYB43oDw+v
p9fPd7oqyPM3f6dw/n5BXv2kC0v6b/qka2pypj17f1H/fjW59loXej0LEqNPCshgZh9vLlfyvCs/
vsQ2/7UffyOa+OSVv+Ej3gllPBhc93uYJLyWGg+YYEwJBpM4yTF+bOzLuQs+ctKrHJCqFiPHMF8D
474K+wrDGWbE04+54vC8+fylrL3pJfL33/emyYoTsRwi/3c4ESvW6O3y3n2xv8EarQrJQsdmUyQk
2L8hJLqDUWIBgLzwlmABamcefTvbBM3+OriI+bccILoRCZDE86+ARdwCy3hCb76z4pms7mmpTf8z
7GmhX//Ox/QHHeXN7295wX+5+K//8X/auqle0uhF/cNuq58v7T/y13+cmpcmqpvoe/1fgPpyVgH/
mvryaiao/FmpfxxfKhzy5Vfcl/Mv/M59SZj4DXzd8BlM0xSSmLAvv3NfEsZ+w/8EwhpQY4IfmEOo
/iC/pPpvnIM1XdcJKC4FGDP/H/klYb8RQimYyQwQEgtmsr/CfbnQKPh9wcEkbhICJjewYC5sCQED
dT74fLhJtMpwdY18lUkJJhilS3Boq8kJK5TV3t3WHyLyvmVyduXeGQGsKakAO7VJOeGCLPVtUZtS
GaBTvpm6tvMiHeyZYQmqzc9XWXLazssYzIRBMcGCbeGfj3adFHHaZ5R0NxUJ1WUYZ7spjAc3nRh1
Y23o7LCmwTHpk/2gzJNIi2C7soOzy6XcJDMPMzFmUvC3qtg73ZmbXTtO01jdmHkDTuMisby+4NzT
rQ6jLWueHLJMRx42DIA7Lju61xIQqhm5le4SUmGUsKjGizY0kiNpSHARdEXwzRBduHJTS1dR1+nM
GE0NKWcSVFD5fbwpfQpZLAhTN7GhQk+oGC60CrRtrzK+m+jUIdqbagaCgvIq0gC716fimYRh7GRs
+tGAMve7oo1xFetVecj8dDiGfmztUipbD8zrxrYIzNgDNXSxY3p704uxfyIGONZMbo34DKRzkkZX
X0U8nFY+waLwiKOZBNf/RswOHnSxiChVNmpjZ7D0hlsJO5SKDI6ceHSp90HtWFWqOy2r+isG2utN
qEbdUxaIFz7fxOxAfpB3DFnFRHsGJm5KLTDafrzevBY9N3mc3PSqoRdpyh9jkJ1vjF603iivrSlA
pVpUa9Mbzx8ANy1oD0sH5y6jcol4bnSr7oTKgptejqEzmeQxDVuMBIq55vpxbe2iJjxJn6OaECS1
q1WdZn9+8mUsiwYhC7pvJuSCnrNMtniDili5ioWyrkFaVW9loAFLX07yLlBRvzFBGr8l44kF8XVN
R9QrwKxaR5XvkZYitQ+qlIvEKEPP7NLxNqnMXRiBtVxpGDDXkKcmpU6DGUhyslb6rc8UFAehJcpJ
lM3s6VxfGNakYQX4sKl1XUWWPI287zbNWPorfieZn9UHucCvmwbux2ScgAt7cTl0yPMgl+Z0HcXZ
fghabTsQCCmwRnab8NgjTTW8GAX7FrUYMDSJ0c5aU64o42X4o+uCYGlTzt/HmGnTPkqnllSh6vKJ
XivD16940V3q05A+d42FViy/AONkaSTkkoIWS9ix3n3jvBSh2xbShOCUSf7M+TGsrT53mkQH8srk
Fd0rXtW2L2OGUbdNOdsSVn2d2sr4+bmELV3iefumBOM9JSYMmS4XjlmQM8GrxNKvw4xfVloUPNcG
ZCsGHT1GR5GxAxywteIjqFjyo4yY9O1h6Py97LhueCxMqM3GkHzlvaiPgGH4mNVkjMFR+fq0Zg8W
sRX2Sg1OpM7RIQQe+uWYM2oNSVarrrk24qy8o5w32770JdzahHiaFmDwbafkhRqL4T7LC1xgRnIk
NzoTqraMu9pJmCpiu8ji5lqTRumFSlnd74/2L7lw/z0ZzWdCwH/t1jl5nvzSlcPf+t2V0wiXvxmU
gF1QmJwz8acvp0HH/WYy+GomrChKP/qfzpxmgv1cRyelgU9OhS7nD/9PKnNKfrMwiFu3GKPEgINI
/4o7N5uSP1UKl7DdgsPb4IYOQwNp+/iYJR94KyrfuKs1ivxlElQOC3O5bbjtAycJ8bbHfrDJNK0Y
2o8q821hKXE9YMw14O+QhRbJkDPldVCxO9AQ5m4uQxSy5bTmqcy/8uF48JTh+4L73UCtH6/o4/G4
6uI2axv9dtKMoybLnz7R0FukDYek/xGwWB0k0VfU9MdHi5Mt1lxo6bxOq2KIdf22Dn07CwOMVawz
TJLTgxuzqFYW++gx/r4YA5+9TtFaC9OwuMZcy3woXiwWql53LTRzgvg3Gd0IHaunTO9D752E3/x+
de9d8YUNeluQQ3XCCTcYiO+XTnLX1kblN5LeVkFyR31WX1Z+uVdJsg+0/kvFRm0fUaRi2M5vr3gz
hSsewqIN520DknNCJMhJLZjd+frf+8hGMVZWk9NbLGVctoxeRVZebEutl7s+b1HYFjVGI3Y5dUWo
mlPidbRFgrVQ8WMUqb22b+quOX5+LWffHEPzGXx3buoIiuDDfNxUACtJijSSNxNr0bZZj6MNXDrm
fRZy2plDuSZj57eABblpSjgbJsKi5XevOlELs5zEjeJW4IxmdKqIdkGyovSKeMTAz4ZOX1I1DHZY
ag7vMTWw70H1U4zFnsLWunqWn4JWrnkHZ/oE+8LsBMPCuBgpwR778SJ0OiR9Zk3yJtfRwpjyPbgD
vmZxW27geJJtKPTLtpri3ZiSaqXO/Ms7sZjQhTCgFc3lWL0qDWTddlhbBvVlJuNXC578PQkGD7sd
HqXVXocN5ppOvGIbZrBgb6GilUsDIVQ3jpfW4FP3r8uFJQEyQpwkLfMNFPFOWDUK/RqUFJ+pqJIb
3bRKpwnan4nGnlVt0hUpXF7+TKBomsas6xCi4/o/Xn4f+T5D9MTvTKt9sUq6rwrN67TyyzDQr+HU
3A8RRsmradUxXSpzC+bNIDBjFmJC8AUvvnofhQW6mCdyx6xTJHM7MQOXZYYdHALMLUVvBIb1to3N
MbXYZ3YcRa6x1kr9ZjDeq/q3PVAGa0tgViF6Hw+fB5XBpp6Suw7dtUcJ9jXjG6NeK6545UAWXqXw
hmgnNDDGOkXuhHt/smP2V9XTchsL9ZRW0ZgGGrYRvArmVd9JuwPTeNU5mjwI5fitHWMM9ouoXEkO
bK0WuPBuIWPzl3h3CwsRaPIg8/URy/eYW0d2Ad11kTtFIAG+7rVdcM+IHVZONd2nmM/5pNKbGs3C
Pz8X+kUceb6JhTi0caYQ2enkrhWZw8vnjmLQgQlfdfiu9NsCAlJZSOePbC00WVrDt9Mbc3oMEbxg
cmF6O72KgjFK6R0Do0joMH0mC24DRwzbbrrzA0y+NnYwDXbSH+N6sKv+65RfKXYYe69Pv0jQuTIg
6YxT2LpZcYjYPkucQBwp3X1+RW9+1Zm04r0YsNwwY2wpJlxrqzwxyF1SeQPAY519LQbXHJwcA2RR
AATZA7gnko06wYkvv3ev9Z4rjAof4JelXqG2ZXtVEptatsKcBVf3+EOdu23otNJmxLHaHZ1WRHsR
+P3+WRnRoWTgLZrW0pkqQtPPNKOjdwka+ZPd+FLRy6CzNfUsMZE+c6LAlruIYfObMt5gjMIU3E79
/QD6EuUixbOi7d6K+8s7fL+fxdceSB6qXGuxH7C9ZM4YOPLK7I4BBuVEnpCbAcn/5FgHe6N2w8HL
yvvY2JERg0Xa6+BrBkWU3mb6Bdd3emRrGLCjP0a9XeUbWh4k+O8qhlb+bRFtBfIHT4l5m/o7Udn6
HUgdPxeH+UF8dpKF7rL0pmm1BjcbTV8ba2dJLwWGwHxpxwfDuPl8rTMPzmJQkAJmEvEFshXLFAvT
Qm5ZipE7qwE5oeFlmKfv76yj9VWCQfbzxRalMsjMYrHFyXqwBslQQs5bYCIN/LGbahMJFLPlRuYH
ntmWOiThliUXXecYvqPBfxqmuwh4E7Dgxddde4UBE3oB+p0SI45zm9/ql1MC7lW7xoCY1G4BwjxF
JxChlkABPDEPTV2JOMZhBKI9zTb6L7Wxm7pjGG9i5mbjpRG4+MvRd5G7oXZH1eHzI5+5Ib8f2eJz
Kgsh39Lmw9tkGlMjuRu3FvCqpZNh0Ph346kXTk09P9oiP95JNwovy8SpypVX+lZv/SBL843DCOM/
YA3gIH+0g1qfMisucONWsI0xiR2ToCd31sBcYVKLJJsxvlJ8myPl4Q18F6bO8AOJmt50G2Kr/Ngj
SeB7fRTbNH6Yx6Cktg/0THarOpfhraWXU/1g5jY70R36II1kU/0sMbg7e7Lyu0BzSO6FAAWZXyZy
oReYjWbmrlqlQP2YCvtDruBRIQKmaB58QxK/c6zqorbkFOCSU8wOn5wEiN8XHdrzQaD6VzgtOZaB
R4eDQj34qu3sRtgGkLu1FwtXr7dIA37+1eXHvPH5hhaG1286ktXDQO7M0YlQb6QPMbvswexwjTky
XXosm+suuu7EoY0viDighNFqNj3xyg7RlyXsJLYZ9Gfg1r6rFEIXd8BHUXZwbYZOmDvtt/pBfi/c
8S685S/Ct+UJ0uVPe08ApZzauWlXd6bnPwlqGw8ksQNhs1eYFpPb/UN2BR/AurZuYvQCZV7fOVRz
DPwt6hYH7cfnd7HAcfxxF8jfIkKTKDidpa10gSqV1pM77WRd8+/xD8tw+LeMXjRsrxNPaF4LdX1Z
HfjParKD2C6vcfbsBY649QRse/6iETe7au6MTfGQfSn3/LW6gsjpma2eWtNpYHS+R3fq0r9AAli7
BRHFPl+LJpYh3dsztnRC4deazNQXSXgq07wZLBwCl1uB+QStYZWdXWmYW19tC26TZIfPJn824GVV
iCowg/zza3zrw16+5DnIY8hgIOZ+E7l3Mt7XlpaJMKR34Q8FwP99iCn+26R1LcyQ621kZdLeSy0P
SpPHjv5EbfOi/qLu8EHbfVa4itkpQ2RzbO770DbRZqBtP9/hgvf39w/NxVu5CgEXoqiPusbKZFUI
E3cEElvgi1N7+AL7z283ceTUNw16pf8/F1wotyrNWk3MkqUqhBK2+KnA7KXbIygBRns6MoyCh1en
VvzK1XMuZEElyjezWRb8++l7Q+3+qv1pfiG38Uv3Yj2kK/7zWRgH1f3uVpclKE1kf6wWPPgYJQbW
4hf6g4cz0Xe0Cl9cW2xRygumRoQ1R+g2giF32ButE4zXeY7OgRENE/lTKDPAPFMb/lQODLruMc0p
TC+CBfa/tHKX0xtr2hX+lc4Dm1cPTB0ZxK1D5MWv/fKUD2szyX/pwLy/H/pR6sJY01ojgqotQcgQ
uuO9ync5KCEi20Du+zvKUypeE7zZTzl7i39KulgkElXfpCIIsaaP70DscdxolqfqE3xMzd8Y95p0
1V0c2Dg6v/GLtYf2K3OHvIpOUd1H5LQc2aAFvWLtlNE7/1V/CcaD/2yRjfpWXBBma811lK341m9p
vLPz/rngshJNg07VVl7SO2FtqOkOicMtLxu/KJydl3aH5x6BRYteSPhZiS48mq9c+aw7PtvBQjC7
yqqZIXHk7ksFdufWDcGBG9lj8uVznXLme8/uA1SZLs05o7nEr4VB1Q+j7+unfkDMWNlpexhLr8t8
uwipHVnPny93nqdYrLc8V9IqWUVYLxk3qblrs03TbVNQOwpnAulf5jaZS8vbVLoJguf77rYGq/Um
Sla+8NqxF4+oR4nR7ztswyQHEwQl4CWqDyR4jpSTmX9dyywOvXg+PM4n0w+xmoYaPsYrYsRg7YEK
Xed2ACYutunEdXY0Ad8zN8Gw159VahvBURioRriJb+NPAFKWyNVypxJOSZDSRBrfKaj3+ed5SxJ+
ELvFTtlH5cITvzOLHDtNQR7TOEFxGYJUqdvGyBRehfU+yC+A+xhBbDbZRrVVeBBDR20+fi/ZFSvg
Y/sRIuDMNQokE6pjD6bT8ipBpzL4bzTqDCByTC/RAI4a+rbVQ4fDcAln0FJHlGCsASuTtstJ7ugI
VEt5yrofn5+QzHd9dkJBDGYgWY2yzyL1wLUwbiOKE3bq+mthYSQtJrCJfQVaGePZSPYWQvvpJh2c
RqzZ0TMneb7cd0sv/QUzsvRQx9Ih20hrG/e4BKdFmzoaMfEUMOdjrRv+3Fgsllx4DAq4gT++Z3qZ
63vdGbpDZ3m6+CEBcdCPhrWR9Yq6FmfqGotSYLFmHBbXAQz4KEShpkdCj0dyQhauKfdM35aArRhI
zng8tC1gVVN7fNCgOS2XRoc48WS4JcjE9R7F2IwGVnOfgRAJlEKFG2Ocpub4ckNjl/U2v+ufraMO
0h72Xfs6PgeQxQA/3bhhaiM+xizL7q5CpRr8ipljHc3IRpqxJnBYZ0c1wnhO89IqWrthj2a5bYKD
WTl9hgBi5Sm92cSloFFDoL5HDaBJliih1IpbGjSafoomG+tVKFtfdq8Y4jJ50r+2MKVBuZAC5nTh
txZwzcjF86kehwPYfS3b/KLdAdyUmriAIxw8Fm50c2fUXmvuoufgS3LM8C7tgW8i0027bQjkU+0N
pi0KOwCl1HBvaZuWvbbaAaAdI3f61ptiOzJtukWqaMJlPoYC6fifPgZAIkZDVjheceHPnKs3Ofjz
BhZKtrFqq25jyHtNb5sCYcQ20nZi/1Jm6CTV9p8/7AX3KkzYYrWFkg01c9SUwH0jybKvvkt8ahOM
SiX8xxwdu4VjglXwZ5raJZoA1ZbCaT4gxkRc9b36Gic2DI3/LVnLAP1C2yAfPc+jQPkDnUwfnwKw
bnqUTDE5AS1o1HYXOIhLPj/4ubMyH5zrQuLnsdAy46LKJCVZNZCTRHsECAjRz5vbzY/0W0Dt2Hea
3p0w66ewVbALHj9fewFY+uPS3629sBfGYFghy7B2VNvsQT7qP81iFkH+2D32wLvE83AiiXD8Gdme
mjjBo4+cyi7BXQe2voJD+pVRf38Ri2xbYOl5Hw09OTWZM4Hn8Dbjjo7xowGogT4/93lItLjzhRVR
1jRqWTWRUz2qnZkgmYfX6OrgTyWXElZdQ+DiafpxbFfUyurKCyOSZGOoo0kcElW6SHCV6HYFsTMI
4RChAJsDBkXT5mCOXI0C5095ps/efeqFKcmSmBnAdpGT+No+VM+QMfEymXasbO1B+xnqTlm66WDD
M1m5619Z7PefdVYz7xIBvM5iUya4a27cGeAs7Nyg3OpXcCCN6/GF/WyHbWHgS08r4rTAef5TuOdy
O9BmKOoufFUrlY3R9TpBPcSJwV1rONroVf6WW407fhVmZ7fhlyp/UnKyWfw9Ck7j/VQcKuO5JMTO
yE2foAKDWixKgT6GZFNH0NE2osoxaI0Ky+bzi/q1+P+53YWuCf2CdA1WPvlIAjCngJ2p9z55QPmx
LdfSvL+08XNyCxg4QDWX/ZlNqs0kXAU5qWZTCgwSKwaHYAD1DDW4DAvN9iOvCA+rqU9jlu8zMXy3
8EIaSi03i5bnOCXc9tSGDUTZqEzclG5MjLZmdtu5WedOjyiEJNRrNEe0aNl00ZhpYe6PsWnBIdwC
vOqGyX4cLiiK4c2WxZ4hLoW87dgpwCjqbt/1B94ep2Hr1ysK+5dm8c8TLLs2TRURrc5KiBVzGmSm
K8gHsqFj/NwMwFzD30nczyXjPCU5qysBzAi6aSVlS4BGSiaW9w08slDujYnbVXxZkxbxh3JZuqet
W4PkERyeulOx3Vhn3oAYkBiOwOjtykvVA8+OaXpE0o1iiH10PUxHkzqd5hrUrop92R8loiaZP1b6
cwTmz24zpU8p21dqT81dipkdyXRZZKldpOVGxciXU+RUyF3oX0b1aeWwZ+8ABQADUBSB9DhgxEuI
4xjxKBQDHAGrOOZw7ZgJdsoGaWZzmz1U1l42t3FxjdeaZRdBtpexN6Uoy97y2i6E7SeOKpw+cq2f
jYUBWWTchJmbULeFrwYnDM7DlaZtKiTaFeK2i2ZbpJgGko6bofJque+fKGaOwPTiQhrM5FO3nx/v
rYr74QEsjrcwABqfxqarcTyGyRstIkSnxnyrF9PRQO7dYQQ55qJgukl1iyyypLj4TSAvGEdCymPg
UeZ2gbMxxwSdM91g7IrVv8YgLaabFtdkbHPhxMSptW1RAGy8yTLMp2bqVOk2S52+3jXStkxHD11+
lUmHxA6upjJdHjjZ5InkJWs3DT0ixV5HbktdVGyrzG7Rklza0WADPtp8HUq7+IrwtaJeWky28B1m
ehV/LKzLz+/q3DWa7wrNJEzXTeSNlq0TFYkIkDYBXCO2Gamnh4k9NTcqKOwGkCA0lzOnbm+C8jDN
vvdwEM1KMvNMWy02sHBKq472jSjh/5nxzizvi+ZKCkfSi95feeLnce1ipaUnVnADmCg427q/aRBa
juMTEbdU7svCbvOD5e+S6kJGbp679dqwO3Km0haLLzwvPTPKwZ9lssQcutERqWtBGIaDPjdFXNbd
noceHza+f4iqLYmvgmorKscCJwHM4lrq7ByAsdjNwjmbKqaIH4fklKmLRu5MVCfaDTvlP4DbKwEf
qNd8sjMPZbHg4kkC0cOqieL4ADiq8UfZ7TMzsIXxqGd3anTL+rbNnnDrcF38od5/LuTngQ9wH1QH
sMmSAojZM+BXTdNBTSw5ZUCjw/k2lc2aLNo01vTsyxwD8NDDg+Cy/RqUVniRzOFXzY3erSWiIcU5
346Vf9VXmXLYOL6aFCBqQrSfVSO+wucbt0Y2fg8Dr5t6eYTF+jLVVbXibJ15lziEgXAZ/V4crVXL
iXdzqV4aEUlOlZpBFaIcNgPM1vbzuzrPhyAcJwKZU+A3UJ57+/fvfMlGDoYWBzI8laZ4HvJsAt11
A4Bv3qDElPhkA6jypQWtBngaKqctiupGt3bWc7X0tgvARzF+Cz025iJBMlRmHgT+GJ7EgFJmUgeu
WYrYUW0t9qxycxOwKYsZaLERTpbvNO2yjulJluS+7aNpRXrn1/DOnpjo+QFqigIQAdQQml8Wfn05
DGUT+n5wGrCIW0bpKRxqaetN8NpX1WqLy+KtzMtxZiELNgP7ARZdLJeYiuuTlePsnXEpaEQ8YjSh
Uzb03k8DOy1YtGuoUW0Klb2UCSIpQ8+1i1qfnvIOVrzopGYzUZSbIM2+owAatC3flZ2BaHNghhNB
sRCOLrVQ8HTF611igObNz1UIdMkBuGToy37scczREgbkwx0dUPqYSqQPK6KYZ/nJ3m/SI9ck2atg
aOxSy0LXDDLNCyrUkIoyKW0p8ocxLxM70umeFmawNcwLEY6aG0sQsPAW5BzcWPu+izEucIT0N5gV
Ba5FR6qfLzzmfvRbn8pAPw2CXIWZbvcli93ejOqLKfa/aFGi3dJsClB1H+QuDQu1UTXVt7HZX/G4
aC6GAclCwEsvxygb961BnMLnxwi4bnvU9fDGxzmdtp3gBQjeXYV626PvTY+dPIsn5/MXvNR2OI0A
AMsSwBSDPwZ/PkaDjWhjK+J6fepiC9TbIW4/0OoIzoWSG15FAGLFT1KQ1gMhTuj4AYA0MkuAgsvh
s1WqHQ6a1iMbhcqySmr/Ko6Qggsm4YHvwkEra3nbUJnDCRox/K0rQB+mVb6L7iO6EgcsayGASgMs
ioYvvD9Lzmjmj0fR+8HqrKyw7uKiyi+0qL+ncDUzIa84BMnJRVE7adTu+IRcqTHw/ioLAWgxiJkc
UpJs2l6LD0Ya2whUcxdwp9ilBsz9243/T3/L/5LQPf+6v8WL4gidLKqJmnH/43+//b//2dcizd/w
/NHQMuNs/+hOluw3AeAltLoEKsecEzd/dCdrhP6G1ji0FsIHRbMCcPsfGlrgosIIADE1R2bU+CsN
LWfpIbi56POAgZthE3P35EeZKs00ajgk/2E0yvGApoT6qQuZ9k3VFb8ODTVdJyIbXR/x2pUGid8n
Qzg4fUnTm7HpUc18d2U3v5uRzxsmGI6Fnm0dYE+BJpTFc4WxDQO91+QDo7Gxb1je2HUa5xdskpbd
WWZja1qukJqm5iaN0gBQxII6fpNkK5nYpYOBi5lbBSQ+Dqo+8s0mv7P8/kQNX1ktefBVlW7CIKzd
ZJzq3efnfWNieGdNJeAqODC6p/EpEXwu66ljKjS/oZ3/oMGaOYwbIC/KdExQDCVQTn5jbgfRXEAx
TA6tp/7nUFSgDvO53Is4iYEnq1IvI2W7HbIAOCg1BXuz9/2d6iy6beoodf2sGy5Eqg1eUpTMI3pY
32dNkSkbiTJrw1QF02jQte7speJ9O9nc+DI3c1F25jrxsaFZhxLyg6bURdFqyANUVzmJLkuFGE+q
HTqibTFyt8gxqiuMHGMEZK5FpXwod2EAD1z3PegnmyqJRu7ci2O5G/Lu1HDEpJq/1SgiB20lU3v+
2TFIgGAkgIl5AcDtLnJ4FPrf6JvGfAipKHeamVj2WJRrJa9frgIIEJonpYQvtYh/ssHPhRkp82Hk
LXdkDPTxWMthxVM7w1a+YaHg6cNNRqofLWIfH3dglHlIUxo+osE3um0JQBng3hoAHU2CtL6talbq
nmHG0cNYFS1MAu2rY2jqlXQEWiHLTVPRfkKLVBm0djGJLN9k1jjFK/v8xW1QBqQGmuTRR20uETxJ
WqU1sAv+Q1wU2sbSgOimY81XVMuvnhrkkOHCdQbHYvmi+6LSg7DR/Ac0hZBdl0fFRUn1AnU13sB8
c7gpdVxv4riot5MaTGdsSnqyykQ9cxqNrgZP1OmrMPLGXP2I0JO76xFI3cSNSGwRdo0ztsJAsbAG
Ym/qJjcuBPHGNlNunqCpLhun4UBjmv/VrMX8mRniIEqAwps9zo+fWWURpYC7gJDNT/tDNeIkmGzw
DUi9ZGsKpZw2TzuvHQAnjsukOiqZl3aep+xOiwGubHXgUHmUrOny2XR8UG0AiqDXiqKoCw8YXuXH
bfEhQCYtboLHgLLgYogInEJNNy5MH43nY4UaI9RadayzunU/16qLEEWa88oAbCN1iZQeOv0+rtwY
UyuiMA4eMzO7RJO8OEktxsQRH91ssahXXMzZJC3PiQgUlXoK2CHW+7ga79GZAJx/+GilCZIUuQRY
tTfA7JdntVuUBZKgUWmsGI5lBgVHnDuz55kSs+/wNlDnnXkK0JdtWrllPvjoWL0Ko0I6ymDKoUzl
T2gPlZuRqUejnaYt7/pu5cXOR1ocGa2EDE0jiLItWMmPR47JlGAWTQH9FXQcwxXSr6GeKycdk7Vq
zlkqej4oOrUEmuOohWEvi6VKTH7hKY+sB62rWvBmlrXYBphu8q0r23BXGv2l7E25I335zUSV7dZv
yW6qBu5agXzt9AzkpobIb4yIfm0Hf9ppJXuGXyW9SaOtPdKkAx5YaV7KkteEWdGVwdB2RlTCnRiz
XTAmwa8ueGs8TvqobworbpAqQxGAtJq8iOo82oxmVVxMBHk0OokNk+1NmVrVPv+/nJ3ZjtzGlrVf
5aDvecA5SKC7LzKZQ81VGjIl3xCyJXGex+DT/x/Lxt9KZqHYatiwbEiuIIMx7L32WmtnClqTIsq+
ycJyt61qtTdFPQT7sSkVz63jhgLIZMAxl+rKUffGihSz6MQ0CCJ1/DkuP08jrNHoy1GckC66e70H
RM8yn36lVUYzVxtucJ9la0TDN1YktDBnTh9BlxB2Xg4aW4FaGqXtosEo7Puxtw1PE7lyzDhLbwop
rW0wwXyHzClgOg7dyoZ4Y0k6HDWEUGRGIBOLXdhaqjTaNGGdhIa66TK9fS6N4EXLimIlMrzCC/n5
jj4HCDMliItkPvh+2Xt1lMS2K0P3ZEdT/ux0aucZkaF6jd3glx1awz4R9bAdHGlskx5yqN0OcgVa
uEKm5ocwMOAhVIZ4KJbQwpg1w6BYhXJKi8z06lYU91mpVYekzkacIYz6Vp9S416XkTwCMLj7LizC
Y6NW4QoS98Zhy0eHec0FjhfMEomLkt4craIUp7HR0oNJaLpx46J4jKX1oZ1Ubff+2f7G2objjcEr
kSUl1iUWhlrX7PPccE51BOW/RA+/j51CvVcMaR/SWOqPg2t/f3/MqwCF1zLJwrjMoE0gXb784EM6
1JOpDc6pUUN7J6P8Wz0mzsqldYXIk9CjE+MSwbRJnW0GLkdpBcl90g7RuVDAZYupwhYlMeTNMNj2
B1/UzVEz3PE2yCrus7qJDqGmK7dl5LaPGQ1Mdj0wxdpSX5ZteSa0uNyQs3h99i+6fKZUzfHUKRpC
iy7PEanJ/j7uh8nTEj89tpZUD6FhyJ0fVRFQoDPcNoM2HAAI5cpnf2O9Y2fFJTCbQBC7LUPmotDS
LCiK6Iy5FSzmNGyPCNn7J9JW/w9h6f0uGkV+KAATj1aYJbd5D/O4ysP28P5iuA5rQJ4R1gOP8Swk
6ZdTgi2cqo9+FZ0tJa4KT7aJ9qnSAlLhJg1HGscQ8LUUsYLw3DpdYaxEG1c6B+xYSEjNOeCD20zu
eDm+OdLGrXf7/uwn1bQtSt3YDTjdbB2Tuh7R6XAcFL8/A8xS8E4mtI++W8FbzZ1z7JvjfTf2zR+W
7ZZPiakHHzupUhJv0/q2mbgLITJnz1HjNF5uh8qms32x6eVYH6tURziUWdohdjEIyPGi8eK07j1M
deyV++v6SIEowIlCrE4hDpz58hW1Ig1loanZuSr80SvrVD84sW57ReX2h2bUx5U5vd7fJNYEqphf
iNlIarHKrTqdmhJq9tnK+gjMb2oOhhKaKzfUdTqGvAdIwWV/z5mlWAxjV2meTq5RnKUtnU1QWbd6
5iKPKKZxZ8TS8Kpp7KgY58pTZg3BoYqa70Okq3/FSRrdOG2W7nOniU66ZfgrzzafYJcBHRk6MjgO
cbKfqyiryFKlzfQ8OetRYHh5UCReURfGi1qiafvd/UONlTiZOIHREN1dftza6MpRL/T8PMk8fx7q
ovyzk3EF+a4cDmHjRC+a3nb7CFuEtRP2+jSDsQ4wAXMdSRXGC5dDD/Admklv0jMOmPrHwOKAMASC
W7W1JT3Nh+LP2IfFQORYfG9xA/WEo2Dr0sDOeX8Orhf4nKyhOoRlYeA3Mi/IXyKIarBC+sFZ+VnB
IXCr9X62sRFYitwtN41arnGxrrEYDkDLBuqbuYWQ/hYZoqVnaZzrWX6OjGk8t9YUI6tU27vWaPCi
c0T/UmkDGz2raQWmx2ArY1Zt1LjS78WY0pLMxxXADcmO8zBTbqNyJLKJB2NjpVHwQO2ro45iWwcr
c6QXo6nfuLIb7wy7rF/KCieN96fvOgbgFGfqaEYzA+HLTD4oUtVHPxiem3FIPzWxQFBlBo7XV7V7
6PWm9iYrdtYirnmSLvcIqIGFXQbzyD+XpJiscJwo9NP4zGWZPPupJm4Lv6fuYf3h2H/Wal7vMiWW
d/GU9Y9xLtYUbtenFNIxQEKHC5Bz/zVT+mXRNK2uDm6cpWfux9YzJQZWQ1j2K3N7fRIwClw2Fiel
IO6ay6UpM1VMdiWSs6k2EFXCsb9L4lIcMHNbc+N5cygiV9WdCc8Uyi6HqkNbjEOXpue0KLJNI/zK
M2Ljc2yhnnp/wbwRW9nk5iZGcJy/M5H/cig3QgdnySQ7D0Eg9hrYwF7pquYoBmPYOIliH7qm+6II
tFqyle1zl4zUtLsh3NW2Ge3c3B1WUujrr4lbGYDBLMoluFoKj6NkVGozzngiv3EPGRjednKVtUT9
eqcgWRcwm2zkhlyqiykWmq/JUhuyMzKN6L4XvY0cbcz3TRFmR9fsLA9P+GHldLv6rlinUrdwMbZB
F0PD2cvJxuLfSKfQkWc81H50Vh3u+ybRMRho2g8r3/VqTzIUFqQEzdRYqfkvUjFVDZxWTYrp3GVp
tBttt9+BpgJ/B1V+G+D8uFEmKH2hMXb3eUfNshvMNSfUqy+JhwwnOZsSjz+oFYtn0Oe41PFN/TwI
NAe56KEt4cq4si+vvuRMSJrfk+YQmk555HJSgYGqXFWM8tzrdXSjNJp1r45y8GBCTPsgdvxjW5Xx
yr65vKeIMCk0Ma8qzAfwY9wLLwdNNHOoO8dtPgeWfa918UszzCqUUDtFefbz/W+pX87j34NhsEYH
D8EH5bkvB5OmbDOtDLrPGZZD6Ua0Vgmxo04OKAbEti1ceUid1oawzPng1pr5FGD3t0uEYt1wyfR3
kw0zQo19e9PlrdxqYd8ckqytkWghwKw72X/QROpuyZ3ig5NL51BZjbWtmmZcuSsWZhu8i4MZHZ9K
BRGBTLZshBix5ZTJn7qTLJXsNlMSfLZZIw9+WmW0JIv0nSvhvBlKle2KAJQErkuD+QwlEdNKxakV
erRTTbPc5U7cw1TlDk2yPDmpIs0PXTXUjyxp5zYdLWfXNkPyUSGA3TkVIs/JRHodi0i5o4bxc4zd
8VDlvnHWY4G4QYV57EDCh2k/VgVAl0huTWyn7pyAevcUWtouStUSRucgPFsDV3z/M199ZWYGGsu8
tOYoeKl2T9tBk5UjutPQxLRUs1tjUw4M9f4oi1h7/gBEeSxa8mmVQs6VItMPM7c1ffUke0fn/SXu
YmNuel1f9F8mmfQbfNCtfVUr1tGPnJQUSEaEPWm00ck/7puszvZ1Z8PcNkS58nTXc2ACExNHsHDx
nlp6gjq+UsvMHng4N0f2po3aloKXu7J5l/3hXudg9kuEqcO1R53pckPlMda/UWepJ2cIkNNxhkGG
72rkVGb6RKmad9X80NkZRltumZfqD1VHcTgpEjGfpdI7B7fDrV86Gr4hVvJImWFYmYlL0HD+TMBn
M8SAVTUw9lIobIZRr0aOop2S2LI8MjNoqdGALkGzeggu+Xj0Kys8dErw3WnYJu+vksuL6u/RCaYo
jFH4nmtPlxNU+kWoFHagn1JnjG87AQ8nCsAoM9y/Vj7G1UkKXkXMio8M2Ci9FBfHt9+WU12muXEi
mcj2Zqf5HmFsvjVKTLIzwvKViV0U9l/fjRSaIA47NRcAZzGgQdV35KY3gOh986vMTONGrY3yyZ1p
OBYoghdLnHko7Bs3ijKZW73O/P3UJclzktTjSkjw1uuDKcCjwRtCcFFeznSoJkrE5BinaCilBwBu
bUYSoI2RtKaXdyJfGe+NL8uKB/4W1BRJFuYd+EusrOcthouVME4c8P4dcSFrqBi1R1Oo2dpMz5fg
/+QFf8/0XIJTX3UNQM+XY1l+52R9xxrumkI8TQDDXj8oL/YQ2LvJHAQEp1I9qyIWeyNNtWPl1vqW
LFUC1NSfdEiFXvwnTabxM98plpYhxtPWLqQ3n5E9hg89dA9oJ5fPaKdZWE6+qZ2GXjc/mEY+PgxN
ke5k2QV7h1rvPosL4RX9FD+/v8fmmb6aHfh7AimBRR1n8SUUMqbAzF2Ns07X90OiD/vameqb3x4F
AAPiGmQmfnHm9fDL97YEfNYpUsyT04baJnYAUJswXdVFXL8Ly3cma1BHxrBlsafEGMZuGKSYh4FV
7swi/1Sb/RoO/MbSNYnX6WYADW/G1S9fRVPqQnMGaZ00O7RvAlUJjmZX5Hc2TQNefn/WsJaj0YHG
wYSd/+VQMoESZEwM1eahD4GSUmVuZN3Kjf/G2gOznU1QNY1i5bJSQeoV2l09mqeIQOcwBUIcsiK2
XgY5JHeyKEeUxlSqjdpV17bm67myWH02BuBE5QCKMDsW6z4u7DbuYfyftG50UWP4ivR3cdYG39KU
VY85fo5jiEIzg7so6uPPdas4H0Cuqls7i5y/CImrhzK13bOG80G+nXrN/6bkjfISGFb51Jap0+Do
JvatqVJTjysR+ds8jac/kd3FaMwsNfk2tTLXdjZkSGerJza4ANXa8t6d9GBvVH3MJTBoCY1TS6f+
hvUwEKQSWc5d3jvWDtcqdKmORToqO78MvXYqx3rj1q31lx/54k+36mk610wGTkCB1UrjPgwj+rnm
QJleanVlsdNEY1d3dQqEvo2cWv1mGr34rphtae3GaRyOGKQr7TbRiir1gjBpPkqzjT4aZlea1PAK
/9k3moewSIp02xoyV2/q1hR/zW6ziEPKZtgRMA7RIZ4CIONYa5ISF4IivnOtZHA3vhvhxWLnWnuf
VD7CiQqwvN6Oai6+yoFlSZcT3cFrO9Ig/0iDWNlP+2baNemIF11VGOljRSR2mJvWCNjx5tRuOmHV
5zZxwKAqKuDhfqgGrlNr9PNvUwY7qKU8Ftzkg878+YY0vvdjC9hFWMfh2+T2Y0UJL0JQ0uX1tssG
jFcKN45nQnCBAsWaQjU66mrnf+yZftRHSd6fgl6xf7odngORERdPc4qCsJwb/aYP8vq74c88fiMr
iwSLgl5XN43td5/1NB5zj7yk/VxW05AcWq3tvjijYx1jfbQ0bBZr8T0J0+neGBvcb8tStMRmRdzT
TLfNE8L2SIY4GMLEQfplVem2NDGzMvuppByNfdpznbUHIUdTP8qYZHtjdr6RwXCu5Ze+UnSxVekj
eZsGRjHiU2PBYdfjgCYdqe5XX3XWIzmy1uIqnWlWtRVKXUeoccvm51CM4GkaNpHtRlUn4+zgzYqv
yzS5yMIi874NVJXWyTIWiWfao/Okt6W/pXtI+EXLMqPd0ADK3gdtHndb4OvGuimmqfj5/kl2mR2/
3sHc9FABqJ6pc+Hg8iRTpl7pgTGh0XG3fB4LCb3NrUYFN3oWPzIiP9h1uRnt3x/2jRAbgrQBlk+F
bK6VLW6EVDTlGPqWf8LXyXqoIr86u7mCSK+36p9VbfmwQLp4F1DI88qhq7w+Nf1jkOnmi2NFOWYx
SP1lRe7HlnRuk8KIVm7G5cxQS+QUF1QuTZvbd5lrdLWvG0WetKfE6qPHJGjSndPHYmtODVquZDY2
rPU1wPmtQS0uZOADcETQvcvPgVk7JKwu64l2RbyNdUEf6kCfdioNc9296PPv73+HZXg5vySoIDXK
+SNYS6pRX+qdHJWqP/lTdagdMvsxxrWgK7T6CBVo5ULTL1EniORzpMFVRv0P2BNg8fL1KjO3pdFb
/WmY+mFv2lPrpbBZn8Ii6o8xN8O2QYW8M9yoxp8m9o8hOR6GaIa+jcu48lpK11sRpu6OB0fgSKlx
q0B+34VR3Dy4vpDe1Em5chu+8VEgLczRy2tRbUlbMNOmcUMrGk6JLm0se0znWQt1jc2ea0e96vxd
OBhr3L43vowxRzKgrpSR4UBfThXIy5C2VT6c3KqujtJRlGMPw28D63Tw4rbPVgL/N8abOYTO3GHE
QDKyiJ76JG0bI2zGUxDYH6JYr6iBBtY2Kd3bwJT1ymjz0/8aXrAQ8HFzAKDmLJ4Ub/F2GLYPIFTj
qakVNMJhiGzArdcyjDfeifcBTCJ6B/xbCoB7A1p2MlbjKW+rYdtbMrttB/sD10F7R4q+tnnfHE7w
rTDk1KC1LVY34ZoqgkgfT1NcZ/gc4fRkQYK+kUr5HeCpWNlNb8whIBl8GqI0gL8le7EY+2Hwp1ye
BscM91CUi30hAu3zb58Q3A7CnW0/tLmAfvmlMPpwfNotyZPaWt+stHt29f5HIMcfYuzz3ftjvdaf
FssCaq/BcURVmeYTi2wkCB0xlnBGTpmQnacnMZ11hTLt+rgxD1KU4XEg4tooTh/d9H2EX2hujJ4I
82DbpJGxLVUr9HJihPefa5lZALihgyFBBZ5nrb4ea78kSW6UKjVOq91JCfp+Xzqx4eE34xzVgiv/
/aGu4Id5LKxFZiomChy49JfzTUnOiiLf6U4dIfgGqrbyqaJr1f1Q2uXOaAqoCsYIA9TF4kR1NXk7
mk158KcyvWmJxA//l8fhXACppwxEDfTycVLMj9XCDHvwAKW6mXSuXggas0DGHDdyAntq+sKAeg9T
T/dHnG+7qfI6LW+OUZcPK5SpK6j7dXboQDev+Dl4WMxO2RdZIFoFeBh+9Z3ao7CwRkJZFxqCZ+u4
j5phlh9UmTp0o4n6xzHy3UPlYJ7hywHVPcJRMbXZwaWCu3WURH9qptTZWaWlPHZNnt5OqY4WH2na
FuLfiNU1UuY2LYYVgtD8oJcrnUZ54AoGX9ui1LPIrzo363sFEuhJTyf0W4VrPCYmKVYYturGCV1/
m1JCuDNj8/T+F11Ygs93sAHBl7lDVgcR5xUA/mUxq71Rc0MX/YmjA+9vRU6fIKUSHo8CSx/EXl5T
o2IfrEoeGvosHGTmfo1iX3/pprI8F1Ysdgoh4dYM1Ag3JUvZuIlm7eqBUrdjKApaBJeVa5mN19Wh
uber3kdjhQfz5IbFZyftHDw7DOpadlRvtLDu7jQYhxtDhNOutM1h29YyfVZ0vTlUtLhYieuuj00T
QpZOQZ/6l2EsySRJ2EKXHSJ5shyJI4FRDCSekbXyfa+PjLltDgDpLFQgxlpQVmRdqEMW2dMpsIpu
SwszsYF8lN9U7aCsHBlvvBCCexgRlPHmEH4Oun79oDb8AqtV1VMHjxOX4h6TBCdb072/9UJYQ+oz
WZvjee4J+esoAUVZMvFEO0F4wfgG1dNmKt1nJ9O63fsr9PoahR8N+5YuksQhxKaXIyWGqKl/VKDv
vXZUE63a2lr2UkrrFuONNS//631IaVuDEAYNE4Dv6mgH2dVqvzFOiZ2IjRJIdUvPoPpB1cD3/DZW
j7JQi3OqTmsYyxuvCR0PDjX0SArrywmdlLojhw+NkzsE4lMTmN+0UFW/K5GL9a4Qw8pJ/sb3IyiB
aEylFeDeWQQnjZk7bRlI46RmqubRwUAcIgeLcF2xu8/vf0BWxNXpZhJ2obEzWRWgZItPqNljUMvY
F6fQCe6aqsydXVS3wX1bAFahBzHFpzFum2RrJorzsWhhjXiD1ifOdhrs/NbVfTjlhSQI7VqToJcc
yDLABxws1tyxyEPyejX+ClwbfK4FAo1jY2q15hkm+es2dktsibsMU6yqdno8KPIRV7wgKvBGj+x8
iHemQljBJYrqfuPUnXkrhkR8gP7I3aWX7qah0nhq2wiaogwK0F5CVSjpyrFsRPFB+FnbIU4ILaQq
Vf+hHFLcPIKBid/o4FKNZ0+h/sUuNGO8EaPUvoRm9WGwxqTeWHobpxCGlPRrbCZxd3CQGrSbgKs0
xa1SwqEvI54tGBvlZpaR49ydtpFHix/S4U5tX6wYKj6Yi+z1o8kV9qkjUP9OOVp5HsZswhpLlP5n
KRPXJX9XezTfELZu1aognArDHg9O6P0CF90aTn4Nud/dhmBaGldO2pqbqnDxnR4jqwNKSYBct4k9
jC+yUgHmrCkqZwwnSO46mh1CZyySr1onlT85HQDgkIGVnKepfdSSiXNfL+2h2VhFEo4bV4+zP+AH
gcXMuKe1LeSkfM2hgH6qKxOrMtuO9HyTcnPCCKqn5jPw7QDzHerUR1Udg7tWCdJDLYP2Y6M60x+a
UIb60IS5VjJJZg3oZg6TfXCgesbYasp23NkNsszP+RRV/pM1uDTqAL4JH5W4t9ds+N44S9DOwKeg
Tsstu6xnaGDPJQqa6ZRHzbYVdnmkX5Wzb0ND2Uv22YbCFVYxaryyta8vAAv0fmbVomJSyeQvD8wq
sop0DBX3hMVAfZRqYhMjrmojrs+rWe4K8DpXRKG2LfZ0aU6+0hetciI8a29xHmgO+lAo+NvMDRMs
cy0Svj6wGI/4F5nnnMAtW5cMhR+KyOmVU+nAW/YLTG36xnhsEBnu186rq+OKoSh3IXhy56tgfvVf
blDNRxw61kI5RY0I70JXm3YaiKanipbSTmUoXhC7wYcYBfNTa7b5z6AMMs+1BsOL7VJZk6Vdsi3n
CG1+HNq1QJejvrqs/FDp6wgTdOVU01vTa8Mqem5qX96iCaBhpeFXe7Z+uJnMwLqtMWjYOqzubTtF
a5jAWwsL4ie3MFkmdZtFEKPlShIFehCcB0VJvM6cACrxOFjBAt740NzBJD0wgFBCLGVgoNR1NIjW
PulhiL7HSMNdI3X9YJfYdL3/pd94IYwM6IGI+wlMwGXK7Fu2VAq/c09x2pk3epAnXknztpUXWuhc
Xj+gPcModC6lYR4YzuV6wsI9cfoERY+p05tP7TCAGLOs2XMEy53uUriw81DfTcGgbZpisjCEkMpK
+XDB+399iJkxQlMBol3qYovMLa7qJDGCOjz7YQ+XvxG5f0+Wg9lCFplFAHlhviZ1eu1QFenKzxNC
Wjz1hOJ81l0Ficj7Uz8fQpcJzyx0QXaCQJ8OkMuwG1sONfDDAlGjwMJni74qqPb6VFpzexQ/ogVD
2rXqbVMFbvDbQ1Ok4y53gBLJfJbS+EB3xjHn3DzRLLOjXVUZb6Gqu9smyb4mjfFjLExl9/7bzqjI
5dtiNODO9gAQiLkKFuldrHSqPc3q9GqUxo8UKvCsbGiqU2imCgwGHx8VSgg0GNzaVqQn2yKHJfbb
iQHyZbiLMF8hMEKYvFyGdtG5UdTqyINV7K3NNm7oBIb64P1XfQO0uRxmgRBNNsSTOGOYyi2pVNmi
3AiOjjtR6dqzULL0KRmd+nOWwoPVcZbxcMgRmzSJwseythH+dbJ6klXsrKRgC+7qvAM4SbkaKTrr
3FfLj9A1vjZ1kYprpm4Xe/5Y+mBiiQMNLyzvU3tydwmSJC+KsnqbB10KoDuNfyh6NaJFjmNPC4Zg
Jfl8a7KAvedzDpYnhkSLhVFXrj8F/ThLXIzhkCBJ2flznKukEi8k2VNyyekW2DrDDxjE7lNpDrZH
nMiZP2K6YzpNumldZ/jtg5H87bUKxJ3rcnhdLpXCD3SbChNloN4YNsClmVcixVvZFa/4/mJbkDnO
wQqJASSTxYUSZqgbx6hER6Bk8SelmpSfeqSXchdVWqrCkccQKqSU7AWdMeWY6ubdwVBjejWVoRG7
G91s3GeXcu+LAltEeE0Z0SElHlVMuPxRrKBNbz0uRgNMDPoW0GprcY5roS/sPHHisyET53GaKM8p
MgkeOd1xUpggyBhCaT7QgDW6tSQBQyj77NZU8eFNbLPZF5VaHlQbDbPV1TG2mBFNA0eICisb/a1V
BeaM6wfVNOwYlxbYUgB1hfronEqJBbGSZvSASvUKo/hG+TMY/f57ONbm1yJIWyy6W2J3q6ENAbBU
PXtlINa1CnAc8KLfo6rPe5ADFyIVZSvgLnElupriTjHj0T21CVJKKx9yLzAVuiUVbriyhhdijb/H
Ioh7RWqx/VwGEpFCT3a3m/xTqTrZTaLjR1yazbBFR2Hvqg6z4rig30IdyunQBFZ26FI/eII3MKBY
tp2DIXBRHTWsuNQelWCTh+FtBhrxoeqwk02JYD73ldNiSzuoMCJUfnLgxDtXdDR7DLL09P7Beh2s
UCozHNhdEN2pzi7O1bIPCxX7lOScQJ44DiJ0brWi+Pb+IPMSvtyRM9GLWFPAO4dauljipulrozKo
yTkcafIXBpnlgXt2Xq05ci3Mvr4UIf9QFmEZcAhAwr08ZPQ4yqUS+Mm51EJ7U3Wq7ilxXt/XWdHu
VPbGUSGmui/KuvYUY1RvhT/2QIodzSQ5vnbBlNlPSC21nZPZjSeCONg1hotPMOWxj4E6rWro58B/
MTvg/dDTaLOGZ8DS1AToNg3KfIrPhI02hGc/Sr9k+LjpG3foh2Smm1RPcCvKs9VxFW9UN0lv+roZ
IciYskPcY5b7cizC+8GX/idrED6tg6w4+8A5MoKAWlNy6kPffRmyMnlQRs6hzSQBLXa5XoYf0FWo
SPeTCl8qvTP8+9j1q4zeZy2eN0HTRN/AN7MQ8mXEMmkB3TXm2PbcLBq3gh9x6yR51pJu99nH2nQq
mtjhTltv7XakN4Db6Oim2LyaAuOB/u+5lnZf1SqgyVSU4sm1ck69NZ2EYJz/kEbnQPxyATS4baVc
i/HZyrWQbrlZ7ZWgUn8OSRHuGPt3WfgzeQ5SPG5QIC8zrfxyPGV2Y9NMJUb4Y9ueUWHI6uCMtDXN
2t3pchxXEvE3An9KmnMBEGUFJ9CSvV6MiphKLW5x7mh0gBvpuOewE/JTP/RhtRMU/B8Q9CP8zdJU
gfKjRnj39Hnqr9n/LZxC58PQBdzG1ISyPhUGd7Gx+Ym4Z1dKfwZYqW9yUzU/Fc7g7suhvLURD90S
f1jPyAbUTeEEf1Uh3G3aZpR7tavrm0mzgp0q2WruqA3EzEVzABalt+Ew/UHWs9YI6OoYguDI9QAb
gdxMs5bNQhyI5WMat3ggZESPNPcqkmkzZP9ExL9lsfZU/sg/tvWPH+3Dt/I/5//1r4Je3hEWNv/9
nxf/9RD9VRdN8bNd/qmL/6n579ffDn4U3rf228V/7F49zV66H7X88KMBD3sd4J8/+b/9zX+c0T7J
8sd//cdfBQqM+acBVua/mqbNcv53LNZ+fP9Rf2t/fP/Xx5Zfmn8VP//1+nb5D86I5c/523xNs41/
AxoiyCAgnAn3fLN/HNgM8W9uptmxhToKW4vU8h8HNk3995zxUmEC1OZf5vJmU3Rt+F//ofE7OI9i
xAdz/5Xg8jv+a4t0kh9AlMqihaODNth+jQV+gWxmFlnmlnnyoDbRVnPaXZAom14FPcz0TeB++mW2
nv8+8X91V1tcxX+PhgPS7C3HfaDOB9svo02R1BQZ98lDofTHujOw2FoBfa5GoHyjsVNtgTiTPHlx
VI19VUGoy8wHw1f1bZgN9FSJ0rU2NVezxs1LmWPmM3Mq4gVx+R6ZI5TectL2obRSWp12lrmr6qw7
DF0Z7qoJ6NapNHMtjJ6j+l9uUVApkBYGBDacK55LUlMb5VFZIIZ6aIiU7jU//1kKmXoJLjwYlw+S
YIMm6Sh7Y09ObFWCfazm895e7Q81v9/Vk7D8DJA1CmXuYpZpKz4oVH7rhzaPnH0x0cPVN2rti5KI
4OgPbbBzU93cm5Hhe4gKqdlldMwZnL7wKrXXbsYxSXYyNZI7Yc36/oiohAZ2JUYh/ZciN2mNXAw4
AFSdc9AyeGObyDb7O5sS0wefhkgh5emiJY5w7HsVK7OX95fp8tD/e6aJ52atLRtjyeZLnZgACxX+
A4FwvTes4VxAbNqwg8ExgzbYx3hZvXQFKvrMF+EjsmMIjj3QuA/7ytNw69oJXX6CmV98AZOXzz7O
Gh7uuRQRcIW9ef95F/EAj0vGQtbJsp8NSZaGqVku8XzghHnAv8I+DIK+RSPXGuj14GIxSonx/fGu
NxlyPNJOjiauaQqzl8vfSlENTYkZPahRtJ3yaIO/i/f+EAuvUVKvWfL3yxiLLWa09iCxCI8emh3d
UPuNtcdb1At2ypZ1sdG2xk6nI2nhYbWz8nbXszmbyEAcpHjC38voqlQVOxgnK3qI2r2Ywvsop8bj
yDtprrG3XisZl/uIoajscZwTWpFxXk6k3oZJnUg9emj39iH6EH9yn/J7+5b1rn2J77ONesjvxyf9
IPblHg3kD/fBfXksH4sb/Yk2NWa3tX4O/cZ/ilZmf96/7z3XYn8nEAyjCj3DgzHcSYxby9zeKXVL
H9NpH0diE8Ikp83T+5/8alVhDIAoDaNrzhVMvBf1d3NSKt3vovEBut5PM5EHC3nU737b1zHIQCCz
sWeM+Yj95QLSuqZUcyMdH/C432h00rJowN6bz2Py4/2XWcLGwKDz2/zPSFzgv44UxyF865qRjM3k
0Tn7GHt/Wdt62zytZQNXH4uRCFBRGXKTo2NfQGEBivnU9hkppnZk+ANMdLSn8ls/nSMaW6Rz0x2x
ggleXQCvY6JrmkFR9POLqNhMJ8PvkWs8uCnwEnRjZFw7ET447scmpdtftXKtr423DByU1nB7jfEw
/qZxbfHQT/k+0H7arX8T0DZDT1YGfGsxEpiZpB+EW/xy+flUvRdjZRfjgzaE483A196K1JlWluPV
p3Mp07IUZ6IjQIu7OEiDtOjSwWqqR9FXlJTRGtAczUUQgjoen3A8dYrwBruclfzxajZfhyXyeyUP
q0t9/IQM0BzjqnpU3OhFVZJ963OOi2ZX6cUfmAhuAprmvr8f3nhTWL8YZs3lHAh5i+1QCUXDmYs3
rZCigB7dULrbNxYueGq99fXspbPy28a9eX/Uq6OcLBiuDdIveIDgj4vzNYtqt4XwJx8j0/fQd+/8
+iDoFhKX+V/vj7Qk4rP/Zn0Pjgoalyx/LT6lU6S1GRqT8WA+KE/m7fCY3IJ06J98Lqtwqx0QUu9M
senobWetfM5lNPr30POgmumiuJzn/pdDbSwMqbuNZdD8x95ybXoWEK8k+WsyE16C+n8ZbkZy8Eim
GrQMQ91+iIwxUIyHwFG38fCM49AhHeQdtadEr8iS/n9+9b/IGF7f7ZfBFl/Qjv4fc1e23DaSZX9l
fgAd2JdXACRFySJFbZb1gvAKJJBYElsC+fVzUtVdJpMcItz1MhXlclQ4rIvc73LuOSDbI82HsTtf
ezeSxz/9+bKXTv6DQw40j7Jsptf0FtHB4st4MqyGWrhgV0QP8nUrSliOzYFqOBx2/ALH9VnfnsTU
ELOs010FAql1xbr3mhb0Jp+Jtb5uSb23YAlW4IAjeMS94imPaA0kQCkyQXboNSL3GdBK8ZhZSwk9
9Vzh1geu2AJviCk7LD4S/kc7LjVmiVecq32mWSC9y3zrWYyN8Y1kULBnOn2/Pij1voI5ScIJwj3s
blBkyUEfmbPbMc8EKC33SIADxZLteWmFyKrEc2c+8caAhNbCcb4wQISpH8uFuBwe2qnFhmWC5Wzs
9pZFoU1o8K2TCh3yp94dG72FPXi2OzA8+Jmo5lqgfUJ+7dRYV9dQYEjabt/jOrYtPoe5DcbpwLm7
Po1newOPDaBcDkCB+BdP96mdpGgA0LS6bj/Q+o4Md6UebP6ZBeU0gYouL6Cr0+2ZBwiavverYuHy
uTBXstcB29hEeguzdTqGph49c0z7bu/BedP0W7PbamSJHkGteMoEy7EVlbyhNDqRBAWs2C/N3tND
8bmoI60LgwMBF1pIf0IOqV4qM59d44pRxTcFz9VcI4Pf7YHmRfedZqwSVMKAdFt6Ly4cJ5xdUCsB
f4r/qK9iF2is8+V+qyFX6071g51oHCJuWchBIaX1Bgv5+OP6zlDffzmjKIMFuK7hdZgflbejI5yl
BgXNkGj3/hyZUBbZWflNB+aNFJKEUbcoOnnJHCASIN+QPMxgVjjdJq5IANtznBYL6Nw0D6kIg7V1
J+6K+3QjNsXWug1uxbv2gwPe/rP+fH2sl87ZsXHl8rDbEq0XI4zraPW06geQscbXLVxaQeDjAMSQ
lMTBWf4pqfk4lrCA9yTOHHDQgILVSh2Cm0Pskrl6ryuycAlfOBSOvKLQLgBqGaS/lP2JhJ5vjpbG
95NhxFSMDwBdQZWviw2oko0mR+rQXrfF+6QXK7cOQs4d9JVsr4/8/Pw7yMYjKwOqI7BKqe1c6B8Z
Z+ixi71hVJEHnZN+2jrBwma9NFS8OGgdBGgMRJdn3mrrTwRTP+8NM4RmY2BEthWa3/23acdD9m18
bV+qpUrD+ZODkR3ZVHZNZxQgyeEpRoYunBZ8CCXaZyskPpwlRJPc/MfRPVLNaEBBegWeKjaPWj9k
giCj2RhiX+KigQAXC0s/Nn947yPUtcq4+2S9iCUCtPMzcWpTruvR+U9AgJIW+iwg6QHU9PS56Zfo
nz/i3GvDUp43y0DtngKYsreQKrLu2P0UaqsxQrx4p221mGynkGxmHpI6JNt2U/7KNsGzXy0czaWB
Kk9g1zUpgoRJ7IOM3JrTDeCrC6Hph4N9NlCZIpGANHRFKAdRmF4xoE9b7OdbHX3hm/o1+zG226wG
BDvkG/rkP+2MlXbQvydDqB20Q75rX4tnFgcryEXeDQtuxVmq42M/oREVSEBAWs+YrwWysB5zSn1f
vCLrgNRcs5KEPU+WFnpflkK6i2cTcmt/W1OWuWjArA0SFVj7Nf5wrK3DNkEH+F9op3jDQsAv5pua
rJOFQEQldIJPgB18ZFdZWCvz7cHisFv+Io/OOlvbcbF1H7y77Il8yu4EC/XP08JRPb/npc0APRxw
fdFXrng7QJdnc6rBpv7L9j4V4025pdYTHmtrwZAK0fkYHbDiwHRiV8kejtPzOTCnxqvlzvvprV+T
r96z+B7c1Y9FGpI7/WVuY7Q4gBPNBSr+bYk5/dKRkU1cKNkgDQLy11PbjpYEAZmTeS9MN5y0yBRL
XuNZQl8u3rEJZfE8mzYeIGvzXr91YlAGr+dfzafqk7npbqttvrU3xQ2zV9auyrcE8pMLTuvSABUH
f+ZZaZZtJvZUUC1sJm3NBrrEz3fRCPhzpXOMrIcqieBT8JRWUCjYazaOA5ScO7bg11x6eyXf9H8s
KMPQShA5NBT3Tte+ClLc0dm7YaV+c/2Fv/AOIlMELh54N8gyqozfhAzgK5HX+BDsgnk98M9ttUJj
wnUrcsGVO1QCmPEMIhwCXl3Z78JneZ3Pidilqb2b0/WQv4Cp+zCLT4Fmr67bOndGpbcE5BZqheCf
UuMuX+SzkQeVszPzAFy72csUbHVyFyQJCpSQvu6rWIxLKYcL9yQwQsAvSE5lC6UsZbXYXPRtzoYB
1CXGTSPEdobmROJrvwZtO3v9quzdFa2q9dh+G00/BocNIp0l+s/zxUQJDdBdqEAAjXrWJOlmFkCG
hT7t0Io735mzt0bun0WEdc+dry2VLWRV/HRVpSYBCilSmUCWw5SXsQF1jMYnM90nCEXDqbdXNThY
elptfZpsMuSr5iQHyVy29dPHsR0gp7EEkj47JKjoAJcJuCOeQ7QfK5FHMuYoh6Z2sCPMxxm0G1RO
HJau7SIlCwXhi6aAkvGBjgdYTyVqsio2cQJnfZc4wllRCmZMvUugcF93xZ9uYUTaH02eHorq4MlT
jgudep0MqT7vuYAmOSpBU/aTTC9gOf6klyM0JfdZv1BiODs10qSM8yUGCBUy5cq2mWW2ABLM+46B
bcepbqbAiIltPSCDEs1mv507sRF8SbpHHouTi0Fm/WUvo8xsoVlfWT+IMnl0Cni7H01mRrM2jncB
TcRqyjIzzHN9B+oMYzu6c72+fktc2LywjLQDWgykEJUKjkDFCzBIyjpYLjY18W4c6JRpBsLy1Mm+
obCzSnN9PYJh1DE3Y+IboQuY8/WPuDB6zCmejwD7BkQP6jp37TRnHmv3hdB0kPOUdrGiXdAAzhl0
PyB0CUXKvjEeRqNdykooWqXYwxATkt2voNEFGzGiTMUNGDN9KOjQ7ltHI1kYuBrd1F4R7B2vru4N
YEfvvCATUG6ay6gBEDjkvUCvYmAgaeEFEAWcMwAMAR8WLYRPoEFgQ3oS5LSkztNIoEFvW7TuFHpN
yTbXp+3s7ZWfLq848JubMi1++ulgjxBZS5N2T3gwrIC3IvGkucHCiVBhcR8zhMQdwl4UGWBFmSGb
NWKqAmSI8jyAm9Qbzcp1hreiyI270YcEvC3EIa1oG/Hc8le537I/rNHKNQLPMGC0wDLhN8VVE6QC
r2mid3t3bIataGm1nrhPF6bz/OgjISoPAVrLZaJSHWcAyIIPyq9917n2Ch2K5VeeVEHkzjN/Kmgx
gLtmIDf+SPmuZjZ9vL6alw4BziEgj7h2ZFHgdDVbm7N+ADJ2z3Pb3rgVQ3taPVqbBsU4o+H52h2B
I9VsbY6uG5Y/WLl7cJ3LLhOYxmor28jXEnA5FdzdFT0qOENgsY3Z8SFKsO8jLdetm7YIvv+hTfRO
gPkE2FQ8mC7O3+lgS1S1jMxLLZy6b5p2T3gSoTkyNugrT/+MlxsnXLGljG/iVakNTWLuA6jeFr59
F4jurvaWivxn0/hhRlYaQZME3nJlk9Yi9Y0B2iJ72wndnymyjXNo3A+fr0/c2eurWFF2CZi++17P
4TWNbLqpay8i422WioXg+mwvwkqAGxH4ENCmIIV6ujyIjYpEF6DX4O3aFTezdTu1OPkro37ol1RI
zpw1JC2BkUfIiYYfG6/fqS2tn6lOvQkjekPjg0NXIDGyttdn7exoSxvgKkdBFghGQCJPbRjg4+t6
TNw+s4M5TLripYBGtg9MibC7KDFqUNbN5rZq0/i64fPn9dSyCi9BcmgwRMB0xEfogxlqcgM/KdLE
97Ykj7XugfGhi01XW/VA5g56jD6UBVJuOX8nx1t+ASDSQPxIslbVo8Hr7hfp1Bj7wKNrT0tXWfB5
RhP9UB761Fp4yc/9f2lN3tKSHAVNucpqtnBOoSjDjD2djJh77qbJ6arLzJj3+as9vSXUfMvqJweN
4VwrQjGAYKmmC07NpS0FBw6EGig7GR86wsdpv6o06iIHx9cektBx171bJQm97ofeLZF3XNpXwGnA
g8KFhWZNxW0TReDnbdsae+sph9Rk+87IXf2DJo/M3gPic30vXRoVoLIG4hm8wihNnm5iohtzVxSG
tQdD5qMn9DuQN973bfnWFt7Ceblwy4Dg7bcpZRWnnEwkmEwLtRrzEeQh66GfoG++RIN9aWvKoAUg
ZXgymMPTEbES3A0QVcTNDDKFCF3ab8kI2oLeHl6tgt8wCM0tzOF5SgaxKbw8HdMnW8bV+BT6vwNo
UFi/18FL+kZnow/HFvKAlpnNUVqW7RbX4U+qF97KK+x6xSuozWfjJ1AM1WGi46lKSBmLmrD7GWoP
903RfQfBKNkQpxs/X1/w8+QfyNUA7tDxqHzAEpUVB42oaSQ97fFKQnTd9qsvLOibVd1DfTJtcSXb
cEXvRjT8hpne6yvqNeNqZmIAWw1YNgYQ24XlAMqtmgbm+vrHna+d5AHEMwGaKngNrlLyb/E88Kak
8JZGH+0Yff4pB11QPDqTWFmuBrnTvFkIBz8AsKdXGbJpUucQQE1A2tU+gyAzoRMn8a7ox/HeU3/I
fvCip08zB1N6iEw8f59KK6gjIcrySz0Qyw37XCuQFkb95mliPtn5ml11YQ00aRvOoOZ6KWiuvTdM
N0qEPR5wwdockHeLGKIJOTZJEKaJaR7yrNcBjcxMccvz3jnYjal1UQtBYR/UGDTLwedVJM8+OFHw
gydTgJXVdbpdpTVIZxoGKb4gez7nYeFr3rudm/xQGHMBeqpm4N/mzkVldyzz8llHWht4XeqOrwCP
lN84H9oxrFiZ7ieOcsbCiVBvFZRkAajAAywFudEvoHhHepN2QI64bI+rO06n1WyCyynrI+jZXd8w
6p2iGlIOO9d03lkMhgZfBwEbWsPoPkimheHIzz3eIqoV5chUyPPUYwUrjg4MLbgt0CKy8KarM4YE
AXJ3eOPQoASKUTVVCNIWo6+MfNzTMt+lGUhwSZCDmhjaJ2WB7Nr1aVMHhFIrkI44ZVAmAImbykaQ
V4CwNXQc9yRDZmfWmy7qfOD9r1s5e8iQXkWCBfEV+ghB3qJM2+i602hoBCCNbFy1Hc/Csfcee8ZB
SmiF8yhQjvSrCBRSf7grEGfBMCjwwdUq21+VQMDn7tTXrERwabth3Vahx0g4+gvDU/fehxWAAZDe
wHTi+Tx9aBDPAcRmVUhyaGNsDnvfIGENBM/1STxfKozlyIqyw3OSoDvPrRGm5hREe0HyGbWHJQEl
tVsY5WFYkSEiLCGEUnPIgyO4nvk54sQ+iWnu7Vktwr7/iTpuVIgG2iL2TRNw3F0iw4s1h5Y1TfgT
ftNoS0fhfNvA90H1GOU3fBfKRafzOpcU8gJ2kj1MGo2qwAWTbxOLAhAps48Sx16z/oAuxYUjcfb0
oPkFcrmgyAZSH3yO5qlVG5IeM0pH5AEC5E6wJtOtA8Yle1t+/tP1xNOG1INEhcsEr7Kedtl2hllp
5IEavbbWIQQflo65lPo7y68gwkL4I/WqkMOVAMfT4aQu9QhFy+Ee3bBTaBemAZQPn9ejbEnl4BDG
u2UjvdN97WZELKRuloB16sbFF3wUPuDx6ciAqUKvFScMOqdGvx8BvQavU8nBv13WC07lkhXljoHk
H/DNtd7vpwB92yUA/h46chb2xiUjji3JPkGUCIdc2RsTR2vmhBzu3kpdPJuFXjUvGlSq19e3hvoG
yBnDYwkKQpAKo2VfMePB6fFrsBbjEHrVGi3qLdRTtDZGFz9Zs46xhQvsbFhwsUCSBpcHhBiyqnO6
R6zGzp3KMtg+dUdczb+Y83J9QHIvK+8mDACtjI0g6WaUkwzf3K31Ef3Q1EvDgMCPQYkoe/1nRpSd
PrUVdgCI1vcErfo5+8zFE/OW6BQuT9XvkShLAwXzFtSW8ACM+h3MbiERc3h9GOqtBx/jZK6UN6tk
mQv6c4vtQec6bcsutHFQc1Spw6Rf/aHoPBIxijU53iMMC6RgfQqQFduX1rPUS6j5HRIYC8dGvVJV
I8pVZzTQN8jl8jffMR6xZTYY5BGhL5hZWhvlCpCCMT1akkAYM36zADgkSyHC0jaW4zyaLIugfxXS
fmwPzcpQKx8859nwf11f/iUbyllE63dJcgob6Qw8sP/VKl+dYSHjvWRDbsGjcZDaFZ4YscXyEq1m
BqBZkItcLEcvLIcKOOWiy7smwEhGn6CtPguZvUQaf3ZRnu5eFb5HOwyiYSbbe0Z+wzyOtoQ9N8GF
3Hy7vioXdzBeTynziv5QFeqp9yDKcloce4QWKx+1Goe/e7O18oLH5A/pYf86kke2lNPiE7RfVrUM
ZdogGrxPxvjilll8fUAXt8CREeWstJpOKDflPQYOTGrd6L4WGf9N+IfegN/TphyYnhdB231YMbOo
ASF2p5khTEdD9edbGgBKlDeQiESx3FLG42pmG3SajsvfbSIb+g+Il0MIMl2ftQt3M5JJQBMhoJVM
wco7xoYuT5q2Y3srQMUYwTWIpCFtF3ILVdXIXwo3LywSzMEjByYOSYmzEhz4/FCP59je7AvYqsLC
KqDRsr4+prOk6kdQe2RF3W+TQymSQWwP2UQZueyah+KQz6EO2eQxZN/FfXYwlwLPi0MDZ5D0pFDR
ULuRi56YmpkNWK+AxknCf7rDGNu0WkhPXzRzlH9QnmvPR4YclQg4HvnXCVgvqu2K4cf1CbxwCZ3k
OJQH27SNonc02MgTCsnkQ2u8dD3Yr0u64BlcXqmj0SjHCbrSfOw7XHccxAYmynmh8Kf7lptvNU1j
q/ZRxRs2KEg/OtCeoUF+O3rWZjTThYd2acTKG+XVBdKqXN5QeQ/lUDO2enSv6+bGX1TZPgtIP3bn
0ZiVt8rwi9pAiwrbdxmIAeMqCfvn7tG7KV4SGllljDpYXUb1OvlDgkt5DR8vq6pMXRgaLcC+jBsy
p3FPk3CcD9c3znlspphQPdYBIiXIW7A9yA6Ct0GExreChUWPnrM4SNels7CBFtZNVYlPDaOeA0Ah
9tbkxMV8b5IC8NJq3Wv/1c31e9VU6CVxCtyeBJaIyVY2uWXFuDaK1+vzt3C4A+mAHLkxZTmkbfex
QpC0dIY7SJRs9SWtlQsv/8k2UG7HROtMu7awRnrJN8bYhsJNV+bAQ63YtUa6uT6kiw/M0bzJFTwa
ktG0RHPkvI2gNp+KBBjgTSPqOLBfoF4FFYUEsKGlmGZpWyjXyij+YxQ4dlwr+4y/+NNn0S00W6hl
378OFGpmknlI1mNPxwZ53KoaerjnfVWvC0cPkYoOXYCcvQDKuH29G8Tn67N52SIE/xBH45e632vU
6VhJBd7PJoiTPP/UVHNUVWCZdPxHUGBHrF8CG50Bx/8a5W+bymvQpyTgboZYurK1iFtv4A6OfWsE
eTlZ1zWIF8ytEUCs49ZabGI9W0d0ewKZCKpcVJ6QWlIeu6z2XNqZmrPrmy8WhSISunJB3hcDW7/6
w4lVLCmDDILct3mZurtWf0iYvrU6DDBHqNqTlx5qGygvrK9bVGnjcRefDk457NbsctdIYNLexOZt
92qKCDWzCSwqXQggSejdpKsyQkXm1bmd3UcfbUN3JF6qZ5xV+D4+AwAetNBAOAjsYaebmGmVoKPA
Z5DX7iv/1cbttntsn9KD99is6NdhOzzVDzCOElq8WP6+uMBHxpX3Yp64SFwTxt17jpQ5+EOM0Moj
qJWMd11cPkwb+lJX4fRziT7kfFfL2ZfYWykDagLBdDrswiotH0JX7m5q43EMgyye+7jVVqRfJX3o
xOa9u7DFzu5dxaLy7ut0hmhhDYtsDg5m9WwISNGnY9wmrwKyK9d319lLcmpMLTfqQZWxrJP7GV1g
4Ln0PRZPgb5wuS9ZUZaPaqJK2gJDqjuIy4OLE6W72vh+fShnd54yFOUS4EAmW6UrN2hWbkxwCA9V
cGO10wpihrHL2hBafgsYvovbEohzbAyQvqB2ero5fCZa1MUSZ0f9JCzpFDlFrNHbbKnJ6/L8/baj
XAGEUnMUwnd2JEXbk7Vr9I3JFgKGpbHIbzh6gHlNhdHVAe7Q+pmWQwwS19BHg1XlLFxo547tx0L9
Ho38kiNLItGtukO9bAfhB/0QfO+fKj0kn8wt/TZ85xCYDP0yHJa82qU5VN566ExMeos6+K7qVlnL
QwgxQObj5foeXDKi3BYWM9IcdOLOztaClU/IOi9/drm5um7l/7iUfs+gckVoOmA4kANxdl21Gu29
1kTBV/8HIh/3s6bHA1m7zcIJvr47TF25/esOCG6EAs6O1RsruKPQZkHDAegIr49syYxyUYi5sTOa
YpGctInAUwkU8Fs1xWawxMB75m6e7MGzWpeONqzcmrFQYL8kaYj7SDaGb8BZomtRVkf/bFjKPdHr
ml4XPmavt78nrn3bsG+I/iPeWvF1Q+eBMlBMPvw9sNaib+isM7u0K6/qusnZTejfy8eofJzAURaS
H8EYu+ET3Sx10smr56TAIQ3K/n30g6DQrbZ72TNg5C1qw7vAgiAMSIJxdq+P6cKZggVZJ8QLDMpF
ZbMHwIpDPwsW9IwlyNjRbj3XIOXzCmfp6V0wpfo4WumOdoYmo13p5lHFVrnZRhb59Y/Go+IcfMj1
EAYMy04367CAGq7bNVHpLe3wpbEoz6GZA9dkjRiL5/HIRuFBJ1/rcalB5vKGA9AFJV3ZaKims9xA
lCBG152d8VTuJLM/mCIQzduxA/XlJmxZCKVfUOX8N3P426pyz9Zi1mtwITu7WkKTnnvnzV2i4bvk
d2Pf/bah7DvZACU86FDsgFT75EADeVU9ebssbp/o2o+7ePyVf3U2VlSuzW96HwZf6m/1zT8apopy
tRPAKww2O7vZGBCfBjFCU1q/XDdy+QT/PU5VlK02WFJUCcbJtdc5g774lz/7+Q6Oro8YFJBnSe+v
kmlD4iLpScqGhy4XNEaz4E9t0pf6DM/6TeTlIHGH4IIDDPEMiuIDMGjQzhgfCq3Sp9ifEu3d99vx
rZjF8MU2K5ZDT3poP+e0RDp0yGyCwCEpx7gY0umVcAPQ8pma/N1wG2eKAMFIadigm/Wz1RAIJ01I
Vs9hCYKtKiy1rtfQbc/6BR9W9f3lKID0NT0cJwA/VDKPYLCaPoXe1EMGBcTnsWJjmLesRCbTy6IK
wuCSxnPhLKl+84dNEIfgvZC6OurTbtGhrFlg9Q+4y8efBs95BAQsCSsO0kkH2k1fCn18mSxne31f
XBirJKKW+goQugEx56kbmAdGj2q/zh9ACHTgGanWWZkD3DygpgAKs2xjlt7PPzeJmcUuBDsjIjrF
vZgpMJVcOPwh8cE6miXjTw2HCvpOz70l7pOBjn/48GNu5VL+bVC5hHMHRLzM8vgD6ifZilPtOShd
Hpoz2rG6LvnDcATWMChwnEqtJB2ER6czaviNm6f6xB+CJDOjYm7zRzfhrzX1kh9dOy7xlqjOmjQH
jiMgtGEPKArlEsYDY7o0rfiD44EZyJqHPk5BBBeVdZHEWs38BR/0zO1FGx2gdECqAtWG8pAKN0sd
p2syzbceqPeLWOmjAw7PorFvCh2+W2LGk+Pfmby8z1nzyYae0PXNc3ZOgKJD4QssIsCogPtZPrhH
YUvQ+o6Wo9PuwZrz98nu0u2sp33Eq/41aCxIhTaZF+bNEgvTWasDRn1iVy7DkV2euJzOk4VR58bn
abbXmWPdcc1ET2oTiroPO8Bx2y7Z5twADHay0IxTLdwR6hsB/S/QPgDHAvEkcKiqOJmW+rpGhOc+
OIXux7XlVCHv5qXS2EUr2DRIWdpwXz9m4mikBla3lW1qD1ADYpuqtCA+U6CH4/o6npH7SWJdVP3Q
DQrebQdamqcT6vm1NdSDRg7TBJVHs/T9PEp4ou+hg1fVISsr92uVd2huoKSGQh+lPeT+Gq9qnlOw
ZB4gEzlt8rnfpl1drEWqs1uRa/lfT8EfsbL/n1zrJ4zsV7nb/z+ysuMW/Js1UNLD/5vMffe1BJn7
uv1Zfc/+5wFBxjkPO/7mXzzsGtQ//gUVL0kHJWXhPu7yv4jYEQrY/5KVBIRBOrT/PlC3/2Zi17x/
gSELRIdoWfKQ1oMI1d9U7Jrp/UuqoqOXCVEGfkeu7z/U9PJr0roCqz1mHlT1//7/Y3b0jwag35GR
RPsiHAIs9mM/A66h+I99Phk9AeDwnpMhWTM4KHc9zwGSHXE8i5aP98PU85VhQDkWZFvidqjqamXq
BY1567Mwd5opRrQDyhs709eaa5NwELS8Za7OwikjwzMpXS3OK/HaTsMLm8lXnk/DM5RK7I3uIOzT
NLQrHC3GhWEppTsMC/cA3ms0UrpSwkvtp+SQIqtxFqZ72gh/CwZE/b1BygYkWdrm40N1xBtpR7IH
2yUzQt16qbNNIVrGJ+ALbCi04CpCnAu67NMD7BI3yK3G0O9FNq7ffDZXD+iez+ubsdBWld9Oa2NK
9AyaOmb6ZiR51kSjn/SfdWHUh5xXNdBe7mzzsK8DcVMWgFGHoByt3gboOH8HSU+5z61iuOVW50HM
U3fy7WRx4DcykW/RfGB/altW1yGtoRUS9kM+dSHrKDiITRpAeqnXcg+X8FJyREmcfYwbtzDa7MB2
LOnXFPelZdkwG6yd7ksnsB5p2jMBUbFAG8La7tgvg2SgXBkp5WtcfYAdTTyxbycH7fwmC0IDuCRg
0OYy/wK1TWtceCKUSFB+Hc4TjiOYHSF1AG7701XJC5IHlBvmfQ72lq8VzShFd1gBIRo221/QeOTM
q6K10n2eNtMtHUFcF9kmCrCIf6HdriEwxuXLi2QBunL6qsjv8iD3hl2CTkU4uWoQ1ZEucIu24/ct
yd97Wfwa/WV8rEyAnZx23CfojMP4/5ICxU11/EqPiZOi052Jex3hR9S2HM4QJJ1C3cmeCsb6W7gV
4qeRmdoqEzrQpiXV2nXZ9OVzSeuURC7ka1zMxZiHQp+TMQYPHpiYS0vbWL0Y4aFWDC0kgZfvXLCB
xpYx9yBprvxDCe2sKgLB4tfZqUGBMWUzYJOdQewne/LLd69s34mD2s0qIyCuR5+m1L2r2phD4bsI
Aa/PzbjzOAwXLvuBjVfEeIbpkgN1Yf/i2sDVixY4uP2oIZ3OUSu4WefZpN/j/e3fzGK2pWZ25bT4
WEuLtJp06wQFNLvLGzfyxOA9uRkrQbwBKa8g5s9VZLU5/bFwo8mNebp0YL3H7kDPP8JT9IWdflbX
dX3Bm2C+rxqQM2uJMO+L2S3jxLSGbcl1EWka51tRj/xViBqic7nj3cy0KN8WvkReXMqXyCYR8BsB
kQyYleJiGhAvzatG06F5VKOKmVAnBQuAhUXKOxsC2PD01nla5xD3qPX5HdFca4Z1hwksJqduVoWL
sxQO8+TG17/s1NVH4Q1bG+4fGKUA9AReWrlxe4v2UElLxoNXVF8bE9PkO1kRgcUc3uZkLkSG6omV
7DLIXSKdFMheINXT1iYHumzc1Q/dZLEv9kSzdZm31c31MZ29ZAjY4SKA4AEBBbxAFWSmaaZTDCw1
DrMO8sqxo9qqYyXIvxL4uPOIqq5eWu+NlxRhB06r97zk1VJII1f0eMXxDdIZAVTKd9DXq8ZQIoDf
0VXDfBimYNp4XdWsua13K8/ELsw8fzcG3r3fufmNh245tGWMyb3nF7sSPzeskwBAAt0aRZTYyRKp
khJ4yEWHq/8haozlAFWUEt+hrO0MJk3oIagMDnEsG5dOKYvOM8ByImd65BasXjVZ7zySri2j1Bic
VUFBWjPCPV7YgtJdOp0pfA32gw+3DWSfalOrnVbTVOoWPRilQTdOCrI8NP4ZsR/vkDJxn5zSRv0N
QjFLS6ReDx/TcGRYib+QOhosM9fpAU0QbWg1nb6adAsq6mXFXhIGgl9Soedp9pi+GhrSRsSq1j6k
kZf269khBF0n9imIruCcgtBGuR2mwrCnatKyg9e0aEGCVxw3U9XfJINVH6q8quM0A4K90pIqqoYv
tdN/6VC9m1q3f+Gd8B5ydG7eu2ISa57RpWzA+XGSbKJyM6MIAFqRj+j9KHobNOSQEi8nBysdsnhK
vPbALXHjTG56Z+Qcl3yrD7s874M7gPVQwYde9MIekTvyZI/gE9CNhqSEBy8enjf+/OgTfFLlmVVz
0ODbCcrnjv5op3O9QnydbLveMMJ6SLKdz7zm4fpdcmlpAEBB9kXSYyHoODWM7nwnLUUCw8zp1taA
7ZGVBYmglpOtkSShC3vBVF8KU44U7Nl470GJC8zLqcGZ5mVvt3l+cAIKEESS8y1zEydMWeluSc/m
sOlac1UONA1lL2DUCp9suF6JcNCYdjvp/J3l+bCeW1atnJFXkY0MaKzntR3zJpnfu6x0Y2fqX922
Mdapa6ULhFcX5wzuInJIUofXUT0mglbglgzkYA4DWWmFJWJC87ccKrmhUdp2dH2J5Iyc7Q0XxNxI
WMn3TJkxf9KTQRM0P7DMe0anx7hpSj9D+1n2rc6DT3VgLUEBlT5zXKDgtdR18I4jUArQ0KpEgE5B
BM100IDnTos0QmK+6TJPw9FDAUA1WBqI14Njt34M/F3g1DvCSf+p7odNixTfygw7DTN/fRbOJx29
mogJdCDRZNem/POjE1Kl3phpNe4Qo5v8yK69V9McD6LPjFgk9ZIkjpJq+WsGfGT90QeKcAXM+afm
QCNf9MPck0OlCYdGLTh4wOXkpKYetpNof9iV8YAk8VpoEpBJTTSqEmT4ukjvMrEZiYbCiuncjOns
vKB+Sr9iup0lop6PrzjdGpKHHk2Pkj0QPMeKdwPHu2SEixxg79Laj5MhXvqRZ9ssoAOLKqTAy9Cm
NbXCAcW7HHEVKVa1h7MWG25uPXFnHHZGQOl3H3UOpMYMaP4UnTvYsdlV1n0F7N+n1NXmQ0Ud8+36
in6wXytfD+S/j8VEXgPlFWVJPT+p4etX6YFWswgT5rMVRfXgpgqEGZHBsGK48mZUDsSM06LYJDO3
7uZunt/cxAhuZm7aIFApblo2oVg35FmsGz2aFlBFcTPPC02/4LemxgHL1Pqo6wwREdynwZQksd26
QViPjh0h9P2JXLB267SPPvSBn0AS3MS2XUwxo9rTVPTmLqvaKbKKqbnhrPTXrHJpNPeBuTWhcrjx
B0QgC3NzdubRRADVHtAhoa9Xd6SjebTbISeqp94ktIe5SYfQLLsmrhxBFpAzH8+KugIIaFB1QkM5
PGQl8g3SzqiNqUwPncfm2HYab2tWNbTc8BbFLdqMwqZg/arTDPEE3icLZJ5k2KPf9DlLKnGP1sH6
lgYUKGi7+Wp65ctQQMYZ7+yzO/8vZ+fVG7cSbelfRIA5vHZWqyW25HBsvxC2j00WcyyGXz8ffS8w
brZGxBlAgG3IQLHSrh3WXmv4GvRZtJ/CbK82VX+s9DY4BjrJHVOyJQjVVSuP6Lwoi9lgtuZYGUFS
x1jWA121G2tOlHI1GtQDp1pPr94U/W968/+ZHnvDXcAOzal0mv6peS2NY6CUZJlUO7sKwcUKpINT
Gw5Ex0bum01LT0HkHCAKK3dupj5ZtZWtvD8LltzZOPEFTBChJaASeLi3p0NtATsOo5VdEYH4KMoj
tXIlGDfOj9hE96919o2TPGrT3qNpuB6Hi1F5x37onsrod6iL7RB7K5mKBcbyf7+I+h+kYbP4y5I0
cKoQKKWAk12nsDVOBuXfjTYK/TDFJmgRRGsf6Y5VP8qqyjA6TX7MW3vaqgFKfKrbjntjSOSuL6b4
X4Xq0nnMFISHQgtmTHBJOFyJ+5/PyvyYELzQzQLOeGk5gRaYlZaY2VUCndyPPbrSwgPW9f41vguS
2ChSueS9GAY6hdnt++sapyosLOjDZlc3ks0x6fpwm2pGswvGzl0Z6v59RANvdq9pPzD46+JMRFLY
atF78XUSWbjTR2DSYQB3u3D0eJsY6tqOvzG1/zse2OnFA6mbcVxLWyTXOHUfhCuxAUb72CTeKTK1
fWlET7lbnlOj3AJO2QjlVMn82BvjxpXVORwO7y/0XYylk0ifXxHS6eidLduvw6xtoYys02uZIMlc
WmSVzBipx0JGJ91O8BGF225w861trAzB/v3R3zj+8CBipgn6ydYRDd/us1Wj+VtZQ3wVpjkdbaeu
PwRj5Tw5Rn+OYMyDpk83nnpT6UBjaB3ozrF/znIlvOSyAYumIPN8HpNaO4Vq423yAMZ2pRzDJ6+N
xaXVgo/vf/B9uAHhEVwREInQG0fN4PZ7i9IODIMk2rWZaFllB4Fhy9ja5dCxbcM0nw6No/iFW6y1
Fb9hPEldoGoys/WQOzBmG/7XjXDSvOd8QBBBAm889HCeSdecPkmp/6u64fRPqyFhbdSqsY09EaB6
YGUr7vT9weUL5pMyS9l7FERvv0CvBlod5BRdvaZ5zctav9LvCLNPnucrq3yXWIYMhoeVqI7Zzt0T
izs5xnFflV3BUENxih1oGhQ3MZ46pWgenax5LmHIeI5ktyshcoSRcBfWgOtI2D93I0x+/3nPNRVi
AiIJjdjrD2ror5XXe8eeOmMUVwMpVBrTk+bZtRPrRXenL6JuTrWdZx/ULI1XekjmHb19lXFi/geI
josHJP12veEvqCpHb+KrFljWUbHpcPB06e3en929+WM35/QCWTFwO38imr9mB8wzmBIjj65xPcgH
Lw77LXm+cj/Z5odGG1e0D944Q1h2k2I6+U4STPPv/xrNrOykpyUmviqV9zHN6+QwTuQvSST0D+/P
6z74I0x2qWGDIISnZlkDqPWqHxoYqa6y1/4tWvqXtUCvP8PQ+zMdW/VfkEVrGhlvTY5BodfUoBiC
O+N2ckUlMr2PYTnRYkO52EbzOYQE95Ta6q/35/bGnpFRp6AJvQQBzLK7KCoGOTW8zX4ldHko09Y+
2YJOCL0vH0fgSisX4I1oaU5OczZwUWZUwOI6amUakGvSNX+KcufJ0rX64EZieqa6RMLDEvRFxvIU
Jc50oUrmnitqRV+8rtzVonIe6ijQT3VoTdQyaif82bXtcOzK4bcRDckryI1mm02JWEHGvLH/mKr5
kOFCeOzK7WboEQy0Nt1sfl075q6UZfyiFOaldXA281pp6HmAPvL9fXlzoYAaUKQmXUn6dHFlx0CU
edtVum8l+RGsyLltPibdb0PRf+FQndoISuYx2JhZhtqw127iEDrF4mwGxybPNoklP7mT4mFj7K0Z
aKe471Zsyv2qEDWSEZkRPA495ItVyQL4kCDCCq96oV67znttetV4rnT3Yqp19trnVbTiXt1bsTlO
5TrMwQU51cXZKcsGXdgqCK8k0uJN4eUuTOdad3x/5RdAodmPvhlmmXbI8fj7wnbCq10d9LrdJV56
lpYXb6kWfrHT6cvktscsVC61OfxArmOtXLL6AYuVtUYRGkJ64ZXTcVB6ADqW8NQNQeGhK/WD9JIn
JfW+ZME5oKky86Y1kYp7o4BbwmmHtQHbBRXY7YHvgyoxpVFgfSoDziooILOx+62FiHFnzT/vL/ef
ZOPt28SKk+Ihk0fN5q6AlrZGLISuhlejil9VDScsLeEWH/NMp8fCKA7mGNe/iVzCxzkZ/VVTK/ex
Ne38ZDaY4gQRQLj+TO/SjKH6O25LG+miVLHjTelWv8omIMfeTdVn8gt9A49geFScBEZB0xyyR8WL
omQXwNG4g2Uw3otQhzBuSMen2I28g26NybPupuUhkJn9w1CqdNuWY/AFTrHg4rJJK6bmrb3nRiHV
QCEPAvGluxIYVeclpRDXDvjR2c6mXwDHqnOgKwdD6t3ZciQJ+EmQ2XLCYk/hWPtUGuVKhvjeN6Wa
SVhNiI3iDHKitwegVU0SvrUWXS2OIQziyW9vqsRR1n1yIcqpdlrb/Zulrfr7/cPwxrg4EGBvnFlR
kqfvdlwdnsowb2R4DVFq3cQ4+i9Fhz5DMOpXFSfuYYCL+5THrbPCrfxGtpUynqlyAm1cCmqotyMX
StdVFTWFq6pTugNF+LsNsniXGXpabquQZpwy7YOzVyqf1aH1XkZ91I+AnwEktFG0txoBDqc0/dh1
Xt5fkzc8WPKK2FdSoTDMwgV1+2lCgQGZHJHnx57+vSQXsi3/0SnDg1pH3TkZkg92m1w6m2iz17Nz
5yS/GthUn8YkXGvTfcMCzxkXUp0IhoHJnvfvL5+roG+8tpGURZcwGb57xZRsVGdKVk7BvfND3ZCn
BeeH3Le2rAUVqSDpi5SUnxWdL9NouDSxVx97Wdti5Ul54xFDOpJolRQuhm4JetXzyRC23gd+Rrpt
n3gyPoRVmG8qx5a7yijkNi31NUrCN3JHXHBWbxZ5Q95huaN5pQu7pgmL5ni4+TZmbVrbpoA4rzDF
V5C3ziaTdnRMuxHzG+d6sKOD9cWY3OjkmVUFPWnteNumLZWzpjroMJWu+rvpzM8rJ2+28wvTDESO
3Aw3ERo8dfHgTr1SyUnNXD/s7exU6JUNLniKt22td/9gQL7nmlFehnZUz3yV++BWKDjHXfRz5Tvm
cW6/YxagMCmG4DtSCpjfq7+OnZfQwdNWQXntprz8x4Z45YEAMsYVq/vdSG13ZxOsnXQ7+KSYY7+X
+PE7OQ7bUhnyXVaOe32IrUuvwPTaTqk4DCUKafk4KI9pGq3xac1fc/O1ZB/wFsGHQqHswg96+7Wa
Rda8wJhc1WrotupQk/lv40/eNHnbYfL+8xFmOJjtsdM4YzjWi8VJCBXAnxohIXQXAxecssOguNXO
rfP0YEd5s+PRTVfs5Z0hmAcFxowRAPvvLD2EmiPsQM8YXnsyMVty0yliINm48gz9KcsvlnK+lXOi
ANp75Fhul5K4FQI8tfT8pImPpElIa+cb6Ak2XffgCRgCQmOXhce++5XKx0J5GBLVl/KTXhTUWcpH
ZUh2IVQ8g+iPRRUfrPITWq4bU0j+NFc+9g6ghOvCncbrxXjZYIEWCZ06R1asygrFbykc7J1Mwgde
x8c5DvoIXi05paJTdmPtvTpjY51lBgVyngbUrtRBzUn1q85JACB/WLk9dzYOWSC2i90iXobQe/Fd
RORJP4xjeO2oph/COhCnkCDpAUw/1Ml2cjJLqsGEDOGzq8bxERGVfmf2UXdswSuFm9Z1O5h0WbR2
FL9CqpEvwK6m4/ufeXdrTN63mf+BRO2csJlP3F933AzLutUiTX8dKc0fsvxHCEupMeXAqPts9/5Y
90/q3HTNMGwW3jwJosVgyZTgLRLHlYpr+3Vh+o4YkPOMJW5jWDrnyG70x9nfNQs3foSYQqWtWP1h
dAJCauqNh/c/6D7ag7eShw7lJk0HmrqEALhT5+GC6N61MxvvOHTNBFWAGpKkBDv02sGC8VRL7yv6
6vqxpzNp7xSVruzoemQPqyE7wrwaQO5aNR9dEEE/y0ohG0zvVF3tjS4MNqPn/gYdDLP6+19+t218
OClEajB48dpdmGomyIlpamBep6jfT4NwtopevFCg47mgAPTfBwMiSS4LJ2Qe8HbbgGPR3lRb5jVL
kvFiW3m+DXKqjS0CFid4FvSV8e6sHJMj+WIiH8Yt5azcjtfmHMCs75gcgnCbUodzy5HqmpV7cxRO
IdrinETwcbejZJldVm5tm1fYzIatLCsAOJ5RrSQU/mSpbmwpFgAqCp5RFX1FMku3w4BLjmFJHJxr
punyoipt96lIwn7XNb316hq5OvNCEWHEzqTQXpT02xZso7PvFZAx+07rNEjXTVteC5yTcDNFY/Db
aUfnizs2wYe+q2FaC3PVbjezw7pNI9I3RHFqn2/kULt73UH03kmy5BPAajA+YmiaejMQ0p/GcLBI
FerIaqtjkaBD61nZQ4z07iZU+PcWyGT53YvkqVRJ4269oKa3dgr1qNxUNhzZ21im+o4CScADCNYx
QWrNKTSl3ZfJoB0CMwVkXoZiCDfSSekv4tkKV+7w3U3gpaLrDkAgYTnapwvfmKhlirrSU6+myMW+
AXAL0V1j8lVpAvRtVST4T+vyzYYCYEchjC7OOQ8DQezthraZlcg2RV5Wk+rZdb5q0vjWdu5FRCl4
4HoTxufK/VZE42ufJhsNQHUVpycD7pfA25Iw3etGe9LRFFKcX033OzV/URSmVqxTFxabskoPLVVl
ESi7VH8xqFHAG/BYUkjKSdplyidXji10+toLhIuHQsv3aqrs2n6lPn4XDMyznKlTwISTOFw2QnQ4
773al2hAjpJIX6+byxBW6b9ikh/fty5vjkRPwv8URijt3q5nHxqRdCNz8mXsjP9Q5H7kZOcPU9um
+/dHuo82mRQJ5VlUil6Eu14lEIFaYHvV5BfWAPrR/Nmk6YtrAwQsZHMSsjA25tj+FjVKhVazSeP0
2vMoJ1G/K10S+Gq1YunusTbzF/Eo4kfCg0RIdDv5RNeFOqrokkaN026TTjcfCl1GG6c1g3ADXK7c
1/pgH7NUcy+xzKjV2Ocmoz3AGJR852hkS6Rdus+OUeq7ok/rlYL7nZWkO1GjKxHXmm/ELt9+YKES
/DmFo/nK5MUPllvhASbNdWVj5mne3ilQeFxkdoY6CT2It6PI3mvpdtBRFCbuO2h63yc8nan10OOL
btoocL92hXc1Ck8/2akYtsGkgpGjE+Roi4i20LbsnCcZBf/20YyIEiJiKxMt2UjFzFaO0R8EyuJr
qRzSasSTCBzZXbgxSWyWmhkpne/YvILSi8XRMYV1yOAZrIg8mvTsWcr4JBDE2JRmox6J4OGFzyGR
DkKjvqYwNR0zo7axUmDptCGHy6KuUeHQ6m7cRiWUFpPWZVtJgX2DEGF4lJ2jOBsjzJlSYZI2U1PI
cM0iO3rGdPDyrPmZ6A0CzEBBgofKCsJd3o7tMffSnLprT9/N6IgDaQT9gXPe76M2rnfDqIszxcdf
2Si6oyyN9oMYe/eA+t+LO2oeB7HUxLd+UD2/LYviQEF/2AfSeubVvjRG7B07BYb094/Dny7ixQLT
/QGdwp/gEw/t9jiUSS3UxGgH3y50njfPasOXEDnRPgwmEPaVukM95HOjxcEz1XfHF6aJtKlqi2s9
Va5vlESdXeaIYxUNzXFCBeWx7SJ6J5pweC7BlzyOQeL8QlHE2JHwVzeo6jYnj+zrysG+i6DRhZmd
f35A/pDuuJ2ItIfEGqOoR7Sm1/YR0iw7jq881rmm/uJ0/axaARVkO8r2kAy1toZUmO/NciEB5cPF
irTcTM56O35WUeNokAf19Th2PmtKA+7ZGdzz0OOR4oCMRy0W1afOCptvjUKU0sGY1WhBvwk7d00b
9k9pffE1dEABuYKQfAbeLozdGBq67MrW8WmXix9UuwLn6k6Wc7GH8XVyO1XydS00aLE0SLXHzfeM
ns+fWpeOrxQcmo+GDOxNhnP4FNeq91KBZH8cjdx5Vposm/XMkgOtWNnGLdWMDnE7PrRTLPf2EBLa
eCPNoWUTUVXPzNp60EVrfwMAHn3Iy7L0Vs7wnVsyozVBoeOdk0u7K/0WRkjKs3Y734AlEUahJvbB
3MRHEMDatq76eiUzcB8Ge5CF81h7YIzB3SylMHqw9SUKDa6vQQJ5cMp8+kYAET4Jr0TJJKnVXVxr
3YHTL4/mMFWwaJvy3y5yiu+g8Oo9FlXf6ggmrSzE3QNCAkGD4I/XlpziXaQySiM2c+Ss/BL6Qpr9
Cvuh1Ps1SpP5Gbo5WlRN5mCbWjFhirnENBlaHqu6mDzf09snWejK51bvzzQNaj/et01vD0SkSAIR
JMWykBpnkZXKCGFR6NvzJzghi60TRM2xbPR4JTS/j05ncR2yL1Tb/yTJ56X9KzZHvsUYXT11fUWO
2b95HhsvxKDqV7tGI8aLp+iSjuKLoUCeOFTF7CBm3odQHa0NBC/NN0VRYpC5pX0aszHjaVHiL3ah
yFNPEC43BilFSDEs79f7K3T3lv/pxKW0rXscfAzg7VePXeqi1dm6PnITsPupWrOxBZJiIHBlf0nc
0XtSrHz8NFXJmnLPXcqFoWfI9tzCRBfvktpNFlZEoIderdtN8V7tX53BUXc9PG91a0ebZAzWsk9v
Tdbhqs9JHrD9S5NWW6EwkkRxfW5nspukYu9kmYfPbCsSh7TBRReX2lK7saNhLcN0H1oyXXLotN6D
slH5ituVHurYi5Kicf1WjNoHNYcgzYggdJhqt3hKZKcdRBN4h9Gtof4OXXfaWalWbHOjCRGKqXAb
wkpeequmVFeN6jeah2iTEfYEqcrUZYSRVcTSTbQedkmrXiYLOS8rjiTapLxaUTCi8mFFMDpNdEye
2jZy/nQkhHsOQbvpozE9yKYefQWhzJBkDnJNsdJK5IYQlJeZYm5KRAqmDShJcapVIc7RNJVba6JN
13SDhyCvyoc4lO1TjJ7Ytqh609iQ4BDbzB3Grd2pxsf3D692v6E0n89IIaJ++lGWmo3otmki7RLU
/hTDQjdI0jSIJNOTyCbEn6xWT7YtS/uIT/+palNtG7e22EE+Ix/wFT+IVo/3kZZLGkY7cAJB1jdP
TmCKvarpa2CFe1vEt4JRAPtIYk1b0jhp0u6URqRUvyDR+R64+d6YaJ4OJ/H6/qrcP2YUIWDomeVd
cHmXDDfDJEpwP63ha9MVZxWQau84p1YvP462tuIy3b8XDDADR3kzAastDaxTDEVkpBbKjn0kn7Wm
tbaZHJTdf54RjzObRCodCM4S6GMPukkVQTH8atTxv2SHYGAW/YhM9AWcAOTB+8O9MSmw7JT2MeUg
cJbUvpWWdegWUaeclJ46p9MFlNSCvlvZp3uIIUla5gWlF3qEoEMW/uZY1H1nEx/4ahh+s7oIAP0Y
0PjXqG28Ue3yUYxDfJiGtN7DlWG+6FHy4f2Z/vEzbl9ianozTAQPHlzTUsIWnfqp16rJ8NspSfZG
lvanKRfutbWCF+AU41c68ngSrLpIP2ulXW1tsvaDR4t1F4/GU61H/whr7J/oYOgeq7EfDkqrukcD
ZvWDVwbNNdSKcBNNpnwI0p7EnWwex9TctGFNQ3Sjl1tXZo9xQmtOCmC72DvgaDY1rcK7OhTROc61
Ys33mg3tYs6Qn1CH4J0mWl4GyXU0VrXndaYvsg6We8cZLmmBi2Ukqe6Hjlv9UyvelYwUFo9KAbAG
zZFf31/4u1ADb4D+PVwtgmiaUxfpTCuCxqfODMN3aU566CwL0WraKx+LzO120L19b602P4BW9u1q
NFZclTcsEapdc92NOB7gysKzLzQ9Fr1TGn4aWRddtnq6KXIEn80aSPL783zjKhF5ezYYLepfgDlv
Hz3NESMK84XrF/0ofoRe/q1Ctn7lFL91kdhG/MiZOYhDPFvEv1wvxS5VRUGiwIfJmQabtFdAOPL6
zZyGlJCa+OIosoAPKneOVhb8qhL6dt6f6BsvEUkh+ikgh8LVtBaxWxIrhtsZmedD63/RzfFZH7Ps
xSZrvR2rIrt4MU9ihsjp+8O+sb40Mcz5HvzpmYnlduZT2wiTbKPnF1miHUov1PZhiaLo/8coSFlg
6zmsYIRvR8m0TEZ1F3i+QuPpNRXqxdCG9OX9Qd6IiWgP437PffBzvWSxhFYXek032K5fpsaVKiHa
ozTwnI2oLC+lbVavRmGOT6YjP8fhoL5YUWYdgsZpDqmZ9w+JE7bnzmpXHrj7i6qTUp1lX1BNQ5tl
vkt/Ha1KG6kZgctCYG78psimfYwr2gcDr5DxNlZbWLnsnu7wGBN0VgLTXXmL7s8Vr6vH8Abd86z/
4mjXrhpqiUZUYSLReO7zvtg1bSU2RvJSNbBk5/mOpOUatOneNadHAMdqrrfARrB8mdJIqO5YaY7v
TMWXNJHAzSCOKPr4ldLtd0ORcsUk3XfCk6Wf+211pjjXBRabn8hEC5tamXx8s+441pY4lt4EP9QY
1E+aHR4ct9YezVgUO3oVsr2L9MquB8ewpXC/pmF1jz2ZgQl46rSozISoy6hIVcqeABXz3JW5tUe1
nlyuK+LsW0Jl5bHJx9Jvc1f7V/VCFHgBl4xTsvOGAagRDeTGZ1OFy0YPpmxfmWp0LQ2DVJLBu/6f
L6ZOszrfh6OC4Vs2+MYiq9VKx6fUTGFfbS9/SrsuWrkCfxJ4tw+mjiOJAZ8fLfDPi70BdNzFGtUy
Pywy5FSjCLmUWLTDIRvbxyjJ8p3VTuM+71T94Bndh2ZCI6k0A+/3ioV441jyXKLczMGc3UHj9jIG
CgR4eqlofj9qyUMYT8VDaVoEQKSQYpjjldL8FkQjPLx5lxzTxhmvwqgeOtoHvzZh6T55JYwxxHw1
Yc2IMPFDqGfZ2evWoup7q4FrAZ09iR2g8PeUrRR8GyXWbH/SlelX2EBUVEgNgRlzMxrOKRriT6nW
TN8KOKZWjsSf5MntbjH2zOQLqwcF5yWyRukmI+69wfZRUtiQE7m0lVFuEg/qKuU8TT/r7N9KDj+L
2N0AUHvI7e7skpDY5BN+Hu0s6MUM8ZPTNhvpPsY2pAII8DQWRI7eGj/lvSPC2YVsAQgtZFfkTW73
M4oKsIFhZD5Hrvk7l6J8ztKw3HmmjB7ePzr3MdEcPdABP7s79F0u/BA1jBslK3t43TXo/SokBw59
6hT7BsDFfg7cV9yB++IVY0EhBfYGL9Ojc+B2apbaUhBpU+O57iHrcNXMPCqpoKdXpPZPPfess13l
0aaf/X0rmUUdgmhPSsT8mNqRgkJ47BxqWYltEdtrTsMduxe5HhrFyUVwQGbI0OJRU7DuxWi0th8G
z4ACyhpl9jH6GZlflEzbCQiOZGI/yjy/oDY+bCG+2ST6j9aaXuyweWyUk+3CLfRRUT6ESjlsPPW5
1p+E+2JLELdRSiBu7GqP2jh0SwMo3KE5tcVRKs7aYX/D82MmeNFo3eq4DEuGU4L7Kbf5IcEWfY7q
WRxgqhFPi7vyJQzcZNfA1fGls7VmCwNUeWxKZaXD5t4mEUmgP0rB4E+suDhZsG3pXhjbum/3QruU
qfKCjvu+680nTVag/UT/6f2j/Cc2WF5wThXAZ8B+8AssXIJQa+06GkKiYSs7m1a9lxQqIrRYkqbZ
J92rC9rfVICkq+Iwjfm2i4BG2sVDVhWfQ9XeVtPr4JZb1TpHwaUwg02slP447Nsk2rqtfkoN1IGQ
Uc/b1/e//I2HhLWibwozooOVXMpeVWrh5FFi6D5h9fAcwWL6GsohRkKn0ba8ZTzwjgz3lqmox6Yx
rX0gdLFrJoDo73+J+YaBJsHDNeCCEvsun7RBFznybZkJb9sE7sB8jNEoLDP9moh+7yWvWvySdfHO
VaJTBQ0llwikwLhXrGpPzujqRQc9Uq6y/DwoZ5CTVv05Vo61BTec+1Oozxb8deUVjZGPdlidKi8/
9Y7+WeQPtqrwX0LfiZt9rD53Ndm5nMJKGAGEaJOfgW4dK316oaf+Q5qjqGG11EEmxfmcd97TzBxA
6LLWw/+HlHdxooiD/3C6kGGh2fjWWNnFHKyWUvVruJlMBbM/BRs7+UcZ+m2H6yOc6xh/JOHXUGxE
ScIQaEhdouH3ZPwzoOsUSp9s2tBHhzKka55O6iJXHzrX+AYXnr1x8vQFPgd/Qg2s/VRAK6Rap/c3
9I3gAXIJOiMIMTFtxlI9Ed4Y2NvqbvLNyJoukaJDeUC0eM3KIDuISU+PcVP0T10RxEdVqQPA6Ek2
buin7naKpaaPjky7hyiU7lqzwn2IBoABTxJLC3GdvWS872VijCWIYH9oxTlGvW8j7N46aW7qbibD
UUjuZu03HNHxgBMnf7b5JA7WFKsbzys+FkE2fJF1s2JE3jKcFH3prQXFQOHizwX5K67pBz0w45SW
Nnwh7dyY+lfc2wiC28J7kVkkjraNBI9R62DUyDSfnchYozO8f/1JfUAdOHciszT24vWXihdbhQG+
IzSSkwZNABgBOrYepyhaczTu+57nNAtJPWIaqI3vOkasANo+2Qaj37ijPMO2dZnMKj1btK09hQlM
dFVPmwwqz9HXEDBtCwoo48DKaHrkFc52eZzyKpaG6J48qWvfPSV0Tnod2i/qODlPhgjUlXflvqxO
KoEjDXYJM69Dmnd7KTstEW5VeYPfqdmZtorBFy2F702k6uQDhbVJsdAbe3DMl0Ydo0dVUDgPPDTl
W5mEZ4gIxUZ3o/G5qbPB17LYfe4tB/4sp72gFFTtiaCOYdjAX5BXybVrlR+hDTHLiql9y/MygSNC
J4aTB2DkdhpZN5mA2DrjOa6zHSQJwQ4Yjy8no9t6pbky2P1dw+siTqaOBeTJWTo2QPfcyKoq43lQ
Om1bKYazq5r61/u25v7c0vVDuRibQtTDg3Y7oyQe4xIoauoHZpT7ldu8jsKznqak/M+x/zwQJVLy
WjDvq4s8HZ3vgTT1JvWdUMlPXiX/rVPvHPci3vZacsnx/Td1kv1nGifg6hbFQJpXgMpy+m7nJ4sg
8WI1K3zheOFnY7K+6mP00SwTwCye252SqAgO7y/p/b7NQ9IHYMyqKne9dAFd2U42tYWvhK59gfZH
v7TWGjjq3lObEYDEr0Qb9Is6+u281N6QGSwf+DpAP/ZxO7rkXIt479iZvhl0fdgoqUxWrvG9ozHT
4MOQQ7saweAS8Oi4eRhA6136+Wj1R55g5bUpze65jt3vXm1eKI9r5KCN8VIEpDhW7sN9bwB7+ffw
8+f9ZeaFEytTnDSlP6n1RmYvQfqkgMrqJTKBPQpUqvURgYaTCdy96H4UriSZBndQnX+okF8trU8V
vnvSHqfqIlGrIq3+zS3rqxcKxL+018hbo2t86yQQb8HmRtGeBqr59399sKfmeemOAoX6HqrmNvD0
vesVa5psbx0FKi7EPzyBGNfFzVJVWqStSC2hwUnCh1RELE6Sfx7dLN+McVdfnclc8wPeGBPqIrrH
Mecuk1tshV6NdjPZVubP5X0b9KtpNa+Wku2EMe7jKtjWkCh38gfkEs9x+SHz3NdCKlse7zOM+1fT
iI55v3Yn7q0zuIQZbcTRBMi3zOwOUzF2ZaLlflz0/7S2U5ARUe2Hycxg1ajK1bD4fhFA4GGdcYeo
wWDYbre31OtKMOfOT6WZ/5OkaXioK3f6LEYdyJUu6E1Pzbh/Tho9eGhN7zXnQn/KRYU35MAzWAdg
zDaeHRqvWZuLh7h0pu+ZZ0Uf3zdIb4QqM4Aew4t/BHmSvTAWhbAAgtUlXOI4L6fG0YNL2xt2szXt
5Mvgtdcgbw51QYpvoyl2/qmaUCAviDdW3oD7DSKw5eXEowWTRi7ydsFiVwv7tAG9qNaQkxpKrxy6
xquORWlRLdSKNaa2+3wz4+F0zKaSGvWyMAXisIoLWrJ8IVFs17Oq3FutGz9ltXlo3UG7FD28Ap0Y
4t3Kis/+zG0QAgaFgigYvLmCYi7upO5MhuJKp/MToVp7kTf6UY6Wcg4aOjyytldeonCgZahsoUij
pfer4LdgJITlT0HZ7PrMW6PLeeO0Eh8ChAIUxSFYipkkSBuqGUUbP2t1+4QnG5wtq8p3VOmKr4Bt
vb1Mh6/vr8O9AeStABMzJ54tKLMWr287hn1ViEGSCCckdbXE2U4anGfvj3Lvw4BU+tMkAt0p9cf5
93+Z2bhCaKNO68qHLKMBP5g1R1cr1Zcp8sRKvfWtCc39Q3TnAhBgj2+HKtu0Gl03KP1B4DcEYFrI
CdXTyjv7pyRxe3zm1l/gFRhX1m3JYEU/KOFMrgbPcUMV2h7T/AEH6pJnlr3VkYjZl4X1oxzN4VHC
I/fLa2lpNxwi7LRO6NygirBX0qzZ2tb0fcAzOvR6IDa00BtwCaTQQZd2th8Vaf78rzvBuSIsoWEY
7Cc5w9vlqe3WGQFQBM+oyZOnSejbK+y8OfY16dv3h3oj6MMJmR1Klb3H5C+2oslg8wUOU/m0enxv
ifJeRS2DfZ+ECIIL19ukWO6ToSoU791p5mJsm5WDNw/x9zYZKNjhetlk7TySCsvptkPn1LnVts/k
O5VD74pwL7zR/SzdVJz6pBAnaTWNLyPjUkh0CteWYHmlDZicZgsDvzF3y1yisMQonP/D2Znuxo2l
afpWEvmf1dyXRlcDQ0YwIrSFZMm27D+ELMvc951XPw9VNdMKhhEcDxKJgktpHfLwLN/yLmFh9sZd
i+TzdW/K5SEsfXfwZqk3MdpmEbs6UNSJ3Dz+Fra6dxA66H8N+canQugw/UnKwB0D+Xnwsn6fh1K7
vfyZzh6RqSHxoxzOMuZSnjfUh71p+T6ckVEN7zur/Bn0vUbNxawOohbnR6UCMKuEWft8ecyz/tvs
HEYhlRiVgJP/WQzqZ4iewymP7lNF9R9734JfpEUoyCS0PM0B7jVyqsFeUOTGGWohu0GrPHVifSo0
O9CKtYRgee29Pw4emP+KTsi2TuegBUoAJM8M73vB+hHJzXOqaDssYPHMKvNuZU3O73ayJud3/zDY
YguSM4eU643wXm1D89qLG6zRM7RyL0/x+StBXJxbuQS3BOVnN6vU+fI4dOG93Fjpk5l45CB8ZafC
I2cvkVGuLPXlEU+ZQwK4SBjDTkOZZ3HEy9RzQi/jrXpf+zFpanzQ4qZwglFYuyZ/O9LcvyFF5eZa
nvC5KpC/tUN4j0uHqdkZ2l12MnTKZJM8Rs7laTw76N/fi6gXVO98pYiL9+pjmJwc8bAHpMYplMhV
zLl7FSIh2A/D5Exe+6mIQR1RDoeJY2w1f9yL6eQWaXw7TiP8Cori+A45BDY2siqur/g3qMlchX68
EvQvo6n5WWfCuToD8rjPF8+KjJ7hRboV3gfFKEMAycxPUyNn26JDhyIXw36Tj5q3VYthLe/83Teh
0aUh5Ug2Sx/wdANlsVlV2MuF92GqqbbURsp1mHie7Ytq9oeko/kl6QzP7wkShSv+dChh0ketCpHh
CkIjxU520B3B6vuV736+SeddCiSPZUaUuGxrekEsNFHnR/cFvEaaBTFhGExC9/Lq+t0m5WogPWNp
IWAy//zD2asjcghFsQ/vPcu7S3yvO1bUZK9KoR/uQnTUDv8/w808XZQucFBZXMgAd3AXKdij0DwQ
ItV/EWKWW0swf8iJPGwvD3Z+rzCD1Mfpk2mgZZf1D+RW5SIaRI65odPsIQreSrFEqquN+l2SmveR
XL9eHvF8ESpILTCR7xVmUK+ns9lNchG0ak8bXNXBFSdD5SL92dqdUvYrp+tZpYMADXsclWIHB+wM
sz4dK+40CFWZrAHZUFy59tyBKuhmMGvoyH1zJfSNsDED84eWP8q+vB/C20S9z4fPQXpfV0AO1SsJ
DLMcUA5NJjcUBtmpjOyzNPPCpb5xzURBSSpfeeyzPJPHpr5HrXKW6QPgMy/7DwuuL0J9sEgvjzGO
NHaUKv0GnXJi1yAyN3GpFV8jFANtvWn0O0nsuqtOQuUlMqxmZeX/5luR5EDLJfXQCAUW30qrmkqP
YsS5m7CRrufW/H4QQjitgLdXXnp+p9P71pgdBIApcDiRhizaTcj4a6WVCsMxC3wUm1ANdAexyr5e
XnznW/l0lMUL5X5R6JXnj5QxTbDpioyBgyntYoWmluevuXe/dwyXLzX7nUFNx70PVPrph5QEhHfM
qh6Pfia5Qu09FabsOXENqTDAE+Cq7L8JkX/TSjdZdK/3V1H5KYy+jNFR827k4dU3j1p0L8/Op6PT
lp1T6PfA5I5J8VLHP+rqKu1/+o2P9S8CPK4s/zSnH1OLlD0eA/igm6bdet965MVH68oy0XNpEP9+
bop7f7gJrR+9pWBSUMG43uOj51jSo6I9CNOTKG7JbIX+obHQC4t2WvnL6g699AXZ/I5yJOYbthH8
Eiwn11I8R/b6rDP0I/O/9kJsZ9Er/fQ4gMJSvxjhW5b9SmHIm55KmHE11leS/LWw7swWBJS8yZAS
FsBvG8kB25OVaOcst5kNKwGaomJMXZ7ywXL+TS0cAnIp0IMtLcrWkr4gw6+9NtbgX5dy4CMPn0oH
6BLqTQ6sz0Z311gzdHkPkxergLRiRgsSuaPwPe+yD9s5jQcTMpfXH5sK58hQvIqK/ag1L1hIUCgK
kjeagMlmSrRXCUtEUXqJRip9md0CxCnxrFOuunC6Sepnc/g5SW+WtE9M+BzCXau+CCAr8qm4jfPr
oXGj3Piq5vKDlr4YA91jlDEcynYrp8J5AANEmNyUZgdX7hnVVxODwOj1RDnKIfxrJXgSqJw6ISQd
V8207BrNfluxSm1l2LN2rvLepgMPOruwAXJYhORSmSFxpg3jsVX5SJFRl7thQvwy0bxmp0Yg8tAe
7qTnUPF2TZolj3GraLdhnhT3cd6pt03beo4ONPaPL2zKMvjyoTcKpvkMGJnHsRYkOMAeawRpc8Sr
XbXLTIeamV3OQLTLR9j5QYnJC2cJZT/FmhGgp6sJo3dfHMOc0ZC8dceizSDADmtgiLPmKJPNLc3R
P0toIni82DoG9FxZKmRo7alw8DiRmwNQZkw5H7s0ZQ12Aa00De8hwXciH3TmJP2IvOxVzwvFzqr6
Ea3RXRUnTjfAuVemVaP186N8ZtZxq1O3IHFaZoNhxI+bEXmDotB6JL4U4UmzhNDx8DJ6pMWi/Lo8
7+d3Ib+QqUfKFCQysO7TeUd4o9QpjYtHWYCZ3VhB7XZ+PmwVfS12/s3+gqXPRaXRSJzpLacjTak6
BYIPbMFA7mzjh8Aaof22thdMN36wo6jmvfZa+/ny+53hW+cvTswBigiwNQCwecI/HFNKmoMtCpLp
2MMO/5ICUrym9ZUjuC+Nx4yC9jHIyh7TG3J8VRBe80ZAuyocC6dRfKAU5Hm7DkbqQYcBb4tJ1WEX
1cffLz/mecBqcp9yElALmXH9izghxN0jGmsd7Q7FyyF21dJDVtb6XaFOodOHWrRVunat+/mbb08R
BAQyuGuymaW2ZIaUW+X1El+EjHkaJJNqN34QQAG6lVV2hhHkK8A0BwEJ9Yb0aSnkOAojMC3TArMi
R/pG6kRseavpc1LEE4hLq1HfxhqNLqtIHugA2Dq+lN8KSxt2KrqK36ohflL8rnK7RlH+OEKDl6KT
y/F4VCuWFDIZA/egHorqSGvDRxtJE+xiKNKV4+13y3Du9L3fLfN3XizDpCwAzmhldQzrCVRREozX
JgJ+tgR18LZRBNWNhnIryk3oEojom9DokQLPqiNaEcoWUFbm5q34DdrZ5CSzA8sYD8PaQ54fwrMC
Fm0AOBbs0CUW3GhkpLm1qjgG0MA+q1pf3E1m9JwOofWsVUF8G+nGi2SlzSfB6NS72ghbAJ5194A4
9dcorOhRlGKydjWcqXNhXg+aAtIHToazi8LibjCbFmi43ubHpn0O0SG7kr2qulITrX/OMpA8mW/B
zfRG7WbCI+i+wRRmK6ZF8NyK/VWfrjlP/m6WWC5w88D3wSlbPE7bYH7T1nRUEz8onsI6D9wui6ft
5RPhd6OQu1L3gYoBd1g+PbdaMNxNCcz+aJhpcNNOIaq/+rhmuTEvu9MgDmTYzM2iUTvLvCzOnSQB
5SCWeQkRn3wIMmW5LU1t2uhCAMh+iP6wQTJ/ScaiFk3gqABkPX2pXjOLaSjk/Ii7WHMttiIBYG+s
9BHPjzXOGZq8xC2zFctyq8mN6JN56wUiHb4Psbx+yAcpebVQYLz8iX63MCk7zS0s9ssse3b6OrI0
BUYiWPWRiwwRj1by9rIR7fSoHnc5mhA/i0reh00zfu+GMXSAubZOKysxStHKU2Rka/pkZ3hZ5nc+
YyEJM8/wGBbhTdGAwYgwcD3WQb9vVc02owKZLkx9PcjMaSw6edorjwE7ZpNb4lZsemsziW37Fd/F
mfmpWjnN+ry3rQDdGgv13Rv+rmnHadNtox5BXO5GrftuplFrIy05PnWNJR7qHKdCMWmqyQ6UEPhc
kio/Lk/2HB6crFS6OYQnM5ybnikf93Sui3aYUPscxaNYA19RgylECjC3rloJnZA0NcNDBxrzKZeK
8BCKwrRSkzv/1pyLyKXRKFdn4tuyKGcmQWVNUSIdkyGNnzzT2hfRNOy9RHFBWoJ272pvh9zX96yI
YkfLO31jYOcgT9jljVOfrTQBzxY5jzMzlmizY0Vw5mLjS3pDcymVjjTvk6tE9oObEfrfS5l6a/nm
2Uk0D0W/EdId6wv5m9OZ99qgGTUrl6gu5NO9oBm1M8j0yC9/37PwkFFMXFqpycCUgElyOgrUgiRA
3l48zuRgJ5GbdK/kUo/e2Dgc2VrVY6lp3bZEcH3l2jvjCHDlUdQlg6WuBk1gWboGLF52ptXUR6yT
sZVL4/pZwCVkM6S9fF020rg3Au1rJgJEjHIf7CRWf8exDczH0cBSlmZyh3WI7z0miI3viw5f3bwq
v4NZvydLF20ptpqr0RrSoxDU3OOUZX6pycw3QSBR3hfIZrnKgCtrXwhuAUJik2Sa8I22ieyOWLau
LOWzWJPXpQoLWZV/aZYsAvEkD60Od2k6j2WFLCr1q40x4fcZjRJGAYrVomtlxLuVzzsf7af7l1Hn
Fg1QQlyBztw0jcmM006tj6j87UB1GPUXjQqgUHRApLctsXWpxo6c79LqCV0cu++vGsgYQvbsR2DD
0we/rjfzMVuoKrXOB69HMEIuZv2zvRDhZWW9FL3sxk20SfK7JhBwQHCRbw5auh9Sui88BStLhHbC
xjHVeOvLTH+A7uEtnHM/1hyhyTdB17uREbkw8fZG0m/h4W5Qw0uBJwQVkp9ZsB/UbFtHyWYOFBNE
ERP+modR7bBvVB/AJ3AV8MXmVtEqNzMxnuZ//V7Ebtl01STceMIB9PYuMSQn9n+IPM2g7lpZ3tXe
uEupkSAgVXVBxMUINf7yRzhPfylw0B8zyCvnuvGyJZ3ptUivqhKPXjvZhTB1dozJINpt1o2gjP5x
ZLZ2A2imjawnFdyXekKAMi6vRt34JShlfki0zNh4tCgcjKH9rQDjYFNXpnJL+rYmKnymeQGaHNkv
Sl2sGY7+pdGGFZueJCQyJSatyfdZEZY3qLRKFA174VqdfOkuEJPQDoB0S72pbsWq8bZ1okjXeEx/
A+JwzAxa5LOYTOlMcdS7nmJl90o6rd2852ckGANa/JR56TrQhzw9vfRJbZR6BCtVUC3YjOngu6Ns
lA+Xv9/vRplJCzRrCDxpXZ+OYhWi1kEMbKH6mViJ5Qjh6iIKbZdH+c1VRzQDYg1ppLkktgwKqzYL
PFGp23tskIwrOmHfZLwQ7CqV3wYRPp+ipvg+djvqck5c1QjYGNFk2akfh9fMr7RZeZ558k6PDuBg
tMlJ0kDpIt1w+tp5WmmVL8TFfWVliqPkcX80M1S7s9DX3LAMXvAo7rY9AD8nywm9MLA3nDBuHi8/
x/nszzAO5gORa+jny2nRQn+I8H3J7ifLeLHUCEc1X8xXrsGzQVSg8LhfIONEj/msSZJZtY/ZRyQc
J0Q3b+AjUv2rh3zlND4LpuZRkDVk8UNQIgE4ndEoZJkq0igcBTWftk3SFdtWz7u9VYCDMM0gctuw
1w/CaBo78IHCSoT+roVw8kXxLAMYOsuTU56h7nk6viJPmRJpvXan9SFi7Niz2tKAW02ZB/6GFE+F
oUWd0LZCKvjmiHpamP4crU6xwzi5V2qkymo5Hh0Ecb5GXQeQyBc67BUrQ74frMjYm7Sdr+O66+0R
w/ft5YVwdoGS/cHpQtgLz5lZB/j06fMhTZum0eJjnJbShupTBp8qomDUN7tKCg962Ipre/Ls+kRw
hrt61pLlk/HlTses1KFiGmnxpLgoOQ12Jvd9hHSIMeTqqxEq4WHIqU1L06Td4oeBz6WnF4d6Cs3d
iLyjc3kGzqJPapNsglmzFLUxajunT2Ohse8V4VTAtTBxW9FC5WuJoPAvYRTUld1/viFonMnY6NKo
Ayu53HXBoKleLABXKIUsdik7AFdCRnFllLPok1kDpQsLZf6qtFVOX6iF3zBSu4iOntFmbhTggxoj
X+Yic+5/KdM+/BrnXuBWtL1WRj5viyIIhnEorlvwHOcs8nToeOg9tdWb4tj2jbYZArG9xYEhwn8w
cnN1iF0fXqddJUF+MPA46BBrdKJM7X5c/qTnR8IsbsSFC4CGIvwSLeYZvUqvpk6PmgZOBEmRZtdo
hiNFY/9QROOIDDoNnlztkVj2anllFs63FEkVEvmAJ99FPhYxaS/jEjGJfXqEWhPYGYSpndpq3YYd
+CnqYnObSdGap9p5TQ7wA+ePKZLVUGNZVqSRQ50Q+TLlOy4udUuAWmyJ9Ip008Sq/80XxHQfiBME
/xzJU5uyT2DnQ4scu6/Ht1kRy07eTAXNR0X8rhUtmz4uYuVaSUTrT/fbzKxGEgN2NQ1XYOWnaySa
ss4shkG8UwX5M13yjoqTinaP161cP2ffAXwGSRDwFsq0cLrn3fihWi6k4CWKnIEm4Wik6TcD28ks
R3qiquIvXuqt9ZLn33dyEczj0XmYC1DvtcfT8aZKzSpa/eId1NPGDowhdHQ/SVbe6uy4mkdBMppc
h/Iz1dfTUbI48RCL68U7QUjRwcYb7iBzYtuU2aeVCtd58MRYKlSWdy4bB8niaCyGUErTqRbvAl1+
VGZgLeYusaOCiHpT26HbdbV46xXyY6jXtgzOvrTjyrd2fkq3NBvMn5e39btK9XKGVXAOhBQ0Fwgd
T99dac0qHKxSvDP9YtxkeuBtkQKJrqRcae1E9KxdJAbxfvLE6Feh44xpw0kOvlvypKDc3qTWFkOt
elf5RmNjPZ65Hq2KnW4m5R6lyZ+DngR74JPCToy1Ny+Oi01ZySPHlKBca32c3oVTHryUujc+V2i3
75Nc1q7bUNWPZdZIDuc59qtqV95wkVlPUtauuuvMZ/fpDNDEBJxDvAGDDf/40xkwjDyKWrmAXSi1
+kbvoY73nfQQR7Jj5b0GK5n/u+4rdPsU03fKSihXAobzXjllBbyaiLpABs3l1tNH8HQjkv0MLoic
CVeKJty0il9vy8oYrlO0+q7qIHnppy66zkQ0BDGYLOAdRApeG3Ea3iQJE6r4k7TDmbb7pTeJuvHq
CoPmBPp9VPj7iiBnF3Flb0uin20vDeJNbabFVRkqjSMKSO870wijchoV/TbzQtU281S4kRSpxG8x
46w30GwKs/vLq+83RyzCINTJZz0fRNuX50k5CEXUljEMm1ERXBUlek9XaoQ2QqnkuAyb9iYVrGpT
xdM+6afHpkw2iYL1rdjV2iGN6MESBDbeI/1Pa0NR49iavbJyup4fejwkHBDSKmIMLoLTr2P64Kgq
sxbAiqvlVT0GSCYmMJciE4xKWEWDXXeKuHLjnZ98VGppOlHysrj4lsp7EVZExczHOJa+Pz2iGVbd
ikG01uKb1/bJ2p/JRwqYzFkPBAG0xb2KfnPJSyCgILL+5VHtt/nQx9umj0oApaseBOenH0UFmkeE
UdT3gTTMb/3h/jB1TlotGaVjFBfoexe1Tk2kHernvFeFbelVOBMo4d1YS/IhUgLNiXN042VhqDdy
lAyPwN7WQruzrzs/EmJexBYcbDRUTh8pq9EAMUaUdJCfe+bf1EnSIn1Nc2AqviqGn0dvTYj97Nu+
DwmiHfEe8px3/dwPs4BB9KCPuScdx1DznQbZ00005P2floBRQaJnOYu80iSiKH76YqKIbHVMQ/So
VpLvmlNiPrdIt+9TIVceL+/js+CQyIxh6EQxgTDFFjskKvoI2WFk9MQqbu/C+Lq1KowALUtIHMSF
FNGhxb6VUXu/giS8Mvg5QgaTr3fxSKpBtFuWmIgpxs8s1Jv02CN/t0N60dvHmlFRkJAkiJvYW4nb
vhSfRDMotl2dSLgU5N02pShuF73mOb6vjytH+nnYPj8UsGPmZaYULjnrZtwJXOxBegwVtT5Q1BY3
eZ5bu9ivNDumaXToRPlToA1OLEaoNoXx3pOTtbLqORaMx6A6MsvbkEaQSJwuAgVIJQY/fXLMSul2
FEP/Fq1NZUuUDZBJKvNNAqdjY7VivBkyzL2TOFsJrs73F1EFqQPJA9WEM5uMdPJjrpYOjnirPqqq
4B+aCNUsISiaDVpe20Qp17b0b94anBYAaTg6IiY56hzwfdhgCXKdTZ3myXEssgoZ1sL6XgUCbnRN
TOmyN0XgHVQOIipmLNK63NaDRZHg8qY43+WnD7GIK1JqRHFVtclRiEPBLXUh2iZ55H/+41Eg99Pj
oUELCX8JD0sbSxLiNAqOch+AsRMlYdNnkJguj/LORj29KCjD0DKEto0IIDXX0xkNR1EtmzELjr7V
b7jM7TT+kijhBq6SO2jPlnwfaVeN8kXtM8eIVBsQrW0l7WYUsBpu7wxvRI85xKdQtJvwRZ7iOyW7
0tS31lcxjH+Ug8/egKtEDPSy7R2zBmpSJnsic9fM+s8QoW5Mv/tSVN9zPNK2VfEDteM//14QALkD
ARFwESxZyZB+Wr8NZf+Ip8q1mQoyXhH1asRzVqwEpGACIkRKcCYJLONtNGYHIpQyOMYI1+8LbTQc
D4befrRyNxAMf4tFR+X0ZmQ5Bli6fZbIkg3AoV75or9ZnTPrC3wz2FmSucXtUCPqYbXoixz7LlJo
bmA2KM4V0svr5nzzwy1j3cwnAHK1y1OwaK3OD43MP2ZT9dSLk/VY1kbzJHBQ4YISGqQ4LOBPfzwo
4TRwEOJ6wFvLgD6oAVEFJtJCk1gnhwmjiGuA5fiveIObxEK3IRJdczo9f1FSYiaSVBU7bcjtp/uj
VoeArnCToaoCPlDTI+2LaE7NxswGacMy8q/DMk12l1/03YbjdFcyKuAkgCbgcVCpOB3VSumjlWOV
HRvrOOWeIwX4G2oJimOpncMwmHq3haOdPQ1gcMX+KRHI5tSt1x8Kb19Qq9Lju6Y9INxiG+ZDF35X
S8vRx3Efj3tJwZ0G+hfcrDR3lT6wI+VRSm+V4M6wKAP7Wv2gT5I7imDW6wSNx9oOuVatMHW9Jt3V
SGV2UrNpkMs06vglBfi8HRMws2YFYDFocAvqq35/eUrmTOnjjFCSoEKH26wxI28ASJ7OiDGxt8U+
7D9lXA77UsQXrcQMci/kokJvDg2FxuiMbdqqa0fke9R2MjRatwitELTPfg6UEk6HNq00mLiUkk8I
Zcp2gwDtY5to95Xc+Af8W2ih+cy1Z6beVonY3nrbq/uoAUme6iNyWV0q48qrh1fo/6gOh9DolhyZ
Buatj1OK7dbgfbk8WWf9PqQlyPzNWXaQVXRm9TgMfhyolS48kHrvEVEprnJDCI9FkNRbodCqvdDW
m0QTi43QE8CMg2huPVWQ7iMztPZDg8NxS0ldH2XsxjtJeRzNrto0uR/fp3Ikryz3s0BvRuxAyMec
hBOU5sdik+WCVbZGVykPnuSTKMhq7UIkyJ9BmH8XvBYVMkQMHFH28lt/MjW71K3WicOu3Zi1EbtY
KnUO7uHRH17BwPbo7M1p7MzgoFJ8+uHjfBJyKx/kBy/3g22kC/Wm9QNvpXK0PLDfR4Eig70ZHHy6
tKejDEUSZP00W2mMYeFiv8e2K8vmcHlJvKuwfFzFAPwAXgHtBuFHSL+8F7pUSqQmEbSHSLJKV6/U
0SlQeoUPLb6gDHDVx0q8jc3kSZ81Osa63WZdVGzHAdFfy2yqbZ4O8d7KLOkKsZWvFS4+dhs8BkEY
IJVsfo40cdh0SpZfUWfXOR3IgFBWKR3Zl4JtphrljeWl2j4IisyRJiF2Kc5qjiqmBsqdDapv+FQ7
WamqT2asJ44aGyX6cWaycnOdbWcmglmgo8DhShz6vhg/xJBh0U9Wg03gA7HOVnPRe3dGpzuEW8r8
14OT3wYbKH7H4nvzFj56K1fYvGQWX2FG1wPcmcuRZImnHxuh5UYOqkZ+APC5h8WpVsZGV3cS6cLl
731GFnt/TVAXCFJBRAfpfToS1otmyu6XH4obc6fv4rvBLQ6SC9Pa9reSLbqpo+yKL93WeNB2xpW4
yXb+JrAF9/JzLO/P5WPIp48x6G0bdmIpP6ASbGtIwSXad6XYVbIOfHNljS93ErEyuJY59iIyQUpk
8cqqMldTAtTWBinTbg3T/1JnlrWSff9+ELDTlPW4mJceFwRUZeUlKeDpEDfFPIzCLQZy4cqrzBf8
yTpBlwQIBL3+WbqO6+d02rQ+QMp1KrKj3vq4N8O1Rg4692dmvrdBLOM7rYH0vgQz5wjxtLZ4zt9x
xhL+q5pDWXvJ2KM4PMJDZfRSjHXYk2M+Z1hrLq6LUQB7zSgD/Hfn9jolPOX0HdOEyk+K8MSRCm7a
2hOw431CQv1weQUuwZH/GocaOBog1MLY86fjoDHisRvU9DiI0XAIsqGnU5s7eR4bXOdSg7loU1RO
5WnVxozRdAUMPz3VmujtpA5PuibtcpuVkG8lpequx2AM7CmG+l1Wrb7zi+HQBvu4C3/0eP05jVRd
m0X8CC082uVy8TrqXrzSR18EQ/96I/pC9LBmBPRSPmGENe41mZIeS8t/GFXKvRXfSYMIaqPiE9qq
j0ZlIYnmn23m93FVOkSc4ERUtGdPZ3IECGmgYU5Bppa0z0mahFdFS0rXqKlvJ6XxtS7W7KB/s0hA
pIBQpqDG6y4RC7HKRdKXYXJsDDXYe+NkOokCNep9jfzH6/Cf/lt+/6+dVf/3f/Hn17wYad4GzeKP
/30s3rLHpnp7a25fiv+a/+r//U//+/SP/M1//+bNS/Ny8odtBnd0fGjfqvHTW42p0PuYPMP8X/6/
/vCvt/ff8jQWb//8+zVvs2b+beiNZX//+0eHn//8ezb1+I+Pv/7fP7t7SflrbvWWvQZ/PeZtE7xV
2V8v2c+//hemGtVrE77+dcMf6+Uve3upm3/+bRj/oGtEqEv8yMwDavr7r/5t/oli/WOuAc6n60zk
fm8SZnnVBP/8m7zuH9Qq2Mb8PQ7ed0OZeh6bn6nWP8AMwCWjk08r7u//88wnn+V/PtNfWZve52HW
1DwMC+x/jsVZV4xLc2alQeLifFoigiLcYpp88gNH0YL6KVaMGFcXSX/pRNVzE6UD2ofp+vbDxP37
IT4O+o6OOxmVxg1lLq5shucUWcSBFKm9hBQjcpK43ZTtnaTdJMaPyrqZok9qlDld9VDLn8om2qaz
3a6VbKToqcwe1TDedP23Vuvt3BAPafWDDo+LTbEdd3vEvxJjOKQ0HfT2ATKF23mIHqq+E0Y3svVU
SjS/69gmELYtWAZqPThjm+26QLILkdCo2Mn49zbUQy+/7gJ9xyQvXndx9ygV1m0oYESO8Wjehnel
3dqpPW0EN3eqY7FVHpIvVWJLjmxbK7fe6bl2PvIi0+oxgRY9cDw0i9rWBi579KpnX4q2ZRb+agft
oNa/Vl52/naXvu18EX+IBnNNB9WjMCSgma1bbt1mQ2PWTlxt5+3zA+6O7uPlIc/W8On0LqmIY573
tBEYMSDmTI6To7r9Skrx2yEI2me+BQWEZT4ltd0kNTKF0MF4nUwCFO3eL9Fuy7+k0bfLb7OAdP37
m30Ya7FaEq0yym4uuvp3GY2fn+au/Fzth+t8B0vnzn/zr+SjypV0nT0EO7+xlachsvuvl59iUZV/
f4rZdAy6EJWROTY7/YxqUrdVFCWxU6PoK20QW+KONuxu3Ba6Hfh2KNnyGl7yN0vnZMzFak2lShex
X2NMMqcOu9qswV/AH+g05fHkrrzh+WiEGNS8NIq0RGZLV2rKT0IqoIfrGLmgOr6cDA++BUc5HgN9
k+WKsidpa9xsKtJbFYvNDfAL8wUfqHZfl0qJYXfdHknD5aMQmvHbGOvqn606jkdCEVp/HJZo+aJQ
e/oNJE2QOP9CJDS1YG5mi/QfrNC7VoQRMJ8ngIGmR7JyZJzGB8g5zi6HgIThFPEPEJbTQUUptRJJ
TnUk4LXaTk2/col7wv3l2Z9PgQ+nBLh13omSKlWK+WZcVgKSkWJqaNYjyGhsOUCr6y3lbz3TnioR
QtiQj8Y1XSkw/3GlGyEVV30tc1y0WLn35iCZPjWxF4hjjFtO31QqgEHKEXR5mbbYVpMSi1IgIbOK
tBMmXmmOZXvxPdCrzAlLq7qOAsoJcSiNjiU03lXXUhO8PCuLY+YdQYqQBnEgHVYAuou5n3KryXxM
R9xG0Sdwa1N5HRVleVAr802ByLgHxRqtXMYLFa+5fsF44pwWQXnin8U05EoeNUIWMOg4pI9F2opu
2FrxZ0OO4n2gKFWKP8M4bVS8EYiJsXAb7BDoweiYkARVG9HpNYbzoi01PxP4ZNYiKSFANmkpMdrJ
YpD35VS6ARJJCPeM8bVndAoVyspzRc/8GfcUUXKSDsnHuqWxSn0lyTmfFgBt9PlNiKwYGlOlPF0d
2uSV8L9KZAFZIoFDu0ZiVSSdmIOuyoNPmR7JPZAPNRl3hHjisxdU5YuBBrKOWXc/cUoOpffj8gJZ
0H+ZmHc2HgQQRLr4Z5nGqn5fC10pd/h3K0gWUsSdPkVAuPcZiMNPhtaEpS2qXUEp3R+HV4wANHOT
GMqIYHBVRfdmmqaS3cuGgG1eOU2fQ1nxw83KUy6O1vmaRL3RnDWsqB0gRXA6dyjVNUZvZPqeM8C7
wYswfZb62LMRUUTnqRslN1ZwCDQNnxIGNLsDrWh8VczGchB1bR0VTyxnajTUoYoYlGDTruR7Z193
fkJqd9A3CKJBTi9S5XhUaqOlY7DPvNFIbDXTpa1UQtKQqkK2aT31V7nkKUj1QVPHkjfdRr4pOYEK
hQ8QRL9yGc0b+8Nx+D5hfFy4hpTGkaxaLLaiVJoGDLy+jyjrcf0F6Tb2ip69Ja2pGf5mqBmXyuFO
Ckh5dFHTERutDdMGJXo4iW9iReelVyrq/BQX1uLeeRJP3wq+LTVHOJQIrJzJa0p1WQ6lFnv7sYpe
RyuMkN2QAppKWNyHSaY+UcItX1qlzm29iStcwavKQUvWdPoBXxEDUdOVXb2oVc6iWTQ84D3OCAxs
evTFCdsrHGJw0Ly91zTRzyFR1Aer1Q6inwhOhPfGjkM+v06CxnIzoZI/SyPSU300Ne7Qh2jRe0J7
XeudDlOjM5tt1TfZVTzV6a4BG/ep5DreSt1UHS5vqPNvxlODAiLZI28Sl83BhOvLRI/U27edMd2E
IeIvQ1uK+8QTx7W9O3//xUejBoKs42z3CCJgjg8+xO9a7Fv6EGrWPi/U9smsIh/q1+wWN2P0Nbu1
GnxHzbR+C5BKdeVIivf5SGHNrbJIW9N+XgbD8/eaD08MvGZRZc6906fpEbS1jE729k1blYC7vPhB
HeinFcH/5u68muM21jT8V07tPVzI4RaDiQyiRhSDblBUMBo5NtKv3wf0ca1myOWUz92uq+wLU2ID
jQ5feMNopEEG2hxHeQuLr1UHo+dnwdaCmWZW5np2VVzScYfHPcSqLHffDwqKMEktRgQNjQwn+b7r
jWvZN8lLbiVWuXNyGjjQ5jRSwAZS6oXb/c2ttrwM3APwcdQXF97R6ct06GMgkMzLhPACN7lcOtpD
2O0A9sm1lWfFJq+cZN3Sm1vDAM6CSHfk9h8vJRJuYHoQgcAonG8Au02AZ7dsAG90+k1cZfM27DP7
KtfTS2jAJTw9W0mL/A/FreWgRYvm9HUTtbfRJVeVnchCK5BGLwJKDXjYTKMbjGiJoLaIf0dXOtXq
45dcjss3IyMhx8CAJgERn46cgYSYkrRWdsVUtDtFjV9KfHpW+IZwyqdVESh5oa7zGq4ARtXlhXPv
nd26RG+oVFAexaPkbM3GTZWl7pxE+6qMrOtQTupdwdrzFWggF170PGBkRZ0MdXacjZ3IVRcl3j1b
1qWJiwmKVO1sMxHVBb0VyqDUsvTCEfHu+0GzWNh5rx5Wp7ObGz3Xh0QDv4vcft21yqPD1scUbKgu
jPTu6wHuxJkDdS7S0NOReqHrnVtqvB5ZSQB/xQdaFz87cx8ejDw0v1jq/O3jpfP25Tj6ABxhaATq
0DiXckFHPpsipnSfZl61cTKv2bSqjDaDmnsXcqC3+2MZij2InwC86XM6uGLQ1Dc61kmbJGXuq3ZJ
uh/PyH4MllGs3QYLq9yFD1gCI//4Ld9OLLKOi8fugqO2GPt0Ysc5SzyO82hvCLfYKy4QoUzvx9vG
WSLHuAoDdZzzS0HX26uFDYE41RLWA9d9U2xM3EzTJjfalwIOBiPqYJ/mBr8nv56HfA/1m8KGW0VN
v0cITztkk6fU1P6K6LkcxaUKwBldfQkGKLrihUacD+YOaM/pLHBEj8Wcet6udhFpHMwWmkpD+GmL
Gs1+TpBVWzRWoNPk3XttMh1SQW5mRwpero5aA0TIws95ihhEJ7QS0nkrD3UyTE+5kyCbV6jtOh8N
+yoOk+oOu3u5d4o03WfFNEKtTro9wu35nTaGxk03GdlBNWIwJENfA2ygTRu7nXMhkHj73TkOYf4s
KRUtAOvsaBrMuGyAXoBIkCJo9Nu5oWFjPRX1bdxfYvK+M9YSrBDUkgfQPjw7/kdIrU3e0JOMY0fc
1NJ7otWhXqGJjihGld2380U+4Ts3LPgsANNYRNnESucVkxi1gzkCUILPJ5ohmhHt7E6MOIdjio06
R7tDWxfFcs9LA7cznOuwnMILU/w29+EROPlJ1KD/EEOdLqoyxgRl1gFvpi7u0ZrtvSiyjgJ7mvW1
PaSXpI3fnldIVzC59MABSIPlOR2uKCCAVvhh7t1ikgdNieubedT762yaugvCxG9v1aVbYNPyI3b2
nHNpLfTF5TSIQuxH1z5EZdigsZc7gWnC1W+ZTeL3MPwCqMgOanNILqRI5xVJdutSluLYAoBDzmad
TSzEJ0PpZyXmWoWEUUyxu68jQ6xLz2hWrPd510658r3tM23tYrLxqSiVR4R4He/C/f52YYNd4eAm
X4NMjazf6ZS7WWLlI54H+wLlAzurx0DLlflZZoNx0whD7VfJdMn3bNmYpxHNMiZ6HjYwRMoRy7f5
LSoPm2TACMaBEmtk8TrUEnFDyDpcWLtvFxMyvxr9Y3BZdAfP4fYSDSOlqFGAGQqkJDK91ndGg6Y/
jMLuQm3zncW0zODCFMGGnBPi9IW8xhjMwcmSfVa2CNSG1n2m2ukVAjDqTiONWpl9mV0nlYrmdYGF
98f339tNyosSG+qkgtQ7X9OO36az0kqZhm6V7KGEZ+sxrMtNHVq1P5bGfu6d9sLOOeuYLzcN47FC
YU2ZjHl+LpldN6DygBR0ohoiGGxnXPfmFK2nUES7pHCV21DG7UGNmmTDbZWuNLcTO9FhOVzLBgtE
VSL0K+P4uyqbCTJT6eymzgoDQtoQlKKVXGlzb64kJCH+cBJtadGPN+Gs4FdF/fXF6rvPht12Xz+e
x3cOXF6Mc5Y+5atM1NleiFJNtLJokz1tz8SXLn4XLq5FvgiLCMXh5qoWrXoYxg5k2cgPR/DRF4LE
dycXbwjuNTJFhM3Oov1WGaQG1Cvdj6FWr0eq20Glj4brl632AAw1+aTUcJKpx5XmDsRMd60Xlvuk
af20VXtX7PSyfpZDPq9bgXRTa9sD3EnL2rmKARbRxF3YIb4+FBrJZl9bNCAVxSwIVIYXg9+bO0ax
RXLwkpvfe+cMGGhifE4bwu2zo73OqzgR2D4jrWsmm67SivVcTwLLkcgIUKvGh6QqppePv+h7RwDw
GE41OI7w45ef/7YzTC1Reqw2kn1tS8tXy7GkzDsYgddY5YXk5Z1NSPV9IeRS5XWAK54OFUet1JKu
Ye0opYY8kRpdyQiMrG6M4xaNkUtAtXfOUKQv2Hxcuibb/rwqWTaLmg5rVWs1OzDMBsEThAQvLMe3
Ub3JENxRiJhQQT4/WpQZsyElmpN9ONj9jpKIWAHsHVZtRr7dqYV3q+hDGbBvwgvx9bvvt5DgWDI2
Pf2z+eyipK8S3U32reZCfdeU8gFnzubu4wXy3lejF/WqMbucZWdh3YTQKcUNhaNs9LR1GanhzTT1
yk5xlPSzHbaX5JHfHw+YANkK5RPr7IRBxSRvBsl89nGyBpFTbnQgXCsaY1Avu0styPe+HkEGDU9C
qsWA73RNpkA+I89hNKfV8isUAtIAqu68G9N51WjTjV2PT5ESlev/YFLpgrHL6Uu9wZJ69HuasLCS
vah0+KeJU28iLZN+FE7KjROr1uf/YDw4YMtwGFWdt9+6ujC9vBfYe1QagPQ5K67DhE83eJQy+3K4
RLt/57YHlragfpdLl/j4dFqNIivduCb3oc6prAasJXZjS9jYQS/ZKypIMA9fMmqsntgNqiIuBBvv
HGrE4wsTfyn5vtF4Q0nI5vq1033Fu/mhtMbbMWm+jahF7D6e2PdHYuksKiME5We7Q9C59tJaZHuA
buE6ir1m18T0ytH0uIRZe+/ufTUAWLQ8kOU9vx9AFI5aS915L9ROfAc/V++nqXbAwicYFNmy2kdj
4d4M5RyuCIbaJ6tvLym4vNNIAbmE2DZRI5VY2MmnX7aCb1GE2pTsVQV+oGqjGkScDnA/92bqxj20
NSfXdqx9dKALUa4i2xAsg7DaIeffbz+efrRMGO80UIZhSV8XKTo4dIAbT5/HVGAC6/Ws7OKk1jS/
c0T5Z96Z2iendMS8BdY0mbuuSs2fWZOF9dY2w+F6rAfrue2qkeKyrX2xi7G56cYGsocmR/0xQaT1
YA298QDvN1X9CX+yu9kd48hX0wW8qPcRFYv0ue+KI0UNiZ/ELN0NDc78VxgXw7iGNW8947/euhwj
SUDiiLJ7NR91qWW3RQeLAFS+csxNs7pTDJEkfjHk3eSnljplCLoRmAZ1aKfCjyN8XBHMLrqgxxEy
uTZFhNvCoMCd2TS0ZzM/xEBgK5O6IuaxoLz5adK6DGp12Y8SrdyHPI+5cfNRDt/daspuXCQDH01M
WQT6O4Kmsz0YoS+lQ2seIbNcD7D7ta/VRqtuxlpHGc5IxvxJbzkNmyYaAW1OdGyQCIpk6k+maNcY
Y3gv9VS2D/mM0mGgWTkGInHbKV86Hhut4jTKtWCOc+05V4voixzLGK3/zk4dv1a7+ItilRViCM7k
jv4swV9mWmJdD271CzPbh8hRHGs9ZoX2VHdxMe70iZ7rLQX24XsNyH2dqhDkfYrDiRZEiWPslvl2
PiHB207+gDTilUtdp1jlkhhsFY+m064N5KofIaSm3x2h993a5qZ5NktniPBGsKdnT+ts50DD20S2
ro+d22qexIuVxqG3bxRH2ytNYxQ4cvTyFmfaFt2lfChyHwPLJtwWVonR+4L6R7a4BOCj2DK88Ua7
+RKmA72VBtiDth6VcHb9WBYOV52ClmCgxN78JTdjWqYyLF1YBVBzUC8WffE1NypErcB7djtTlOVx
ALi6n2HLBugiqjd4BFdHPGIpcoeypuHg9H3/uSrmOlk1rZd2fjZL7V4NOU12TSaT61lt1Ds0gnPT
T8MR3r6tKOnoT/agim0Vq9FO2rUxrcJ8km6gtfZNOdnjj6JG4GnVmU7Y+9FQd3VQ6mqGDKKVqz/F
HKYgluZZdQMdQd4nfaj671GbJh7QO9h7ftuo1bNhxeUvz8y6L4Y1y5dZjbWRxTwagYmSO08SDcmn
pIsma9VOlvXd6oZGXYVjrVbY9bnKwDIUQP9Gq/mCVoJLLTEEhbgqpGW/tK2YcjjWonxJk3RI1gpg
9Cc9RWY2pvho+IYbV/kqipffkyUZzgiAg8y9OpTad4tiaboNh9G9o7kU6X6RlmaySklpAqgW5kOM
4tqhqKcEHcNYw0dAiYoe13bdLL55A7VVZCJiDCyqeIritaFjDCO4Pko6vPVksEBSw1qb3MpPzpQL
4QuvYieZMS2qlVRFE21kIadpnYlY4soxzRl9r8TOsF4r2jvIslPhG6MTBRwDzY+yHfNHxUjMfV56
euKrAkznYn7Q7r1hNB7mtOh/onoFyDiOoz5aaXEatqs21dwYLyxFAVAmMvncDKqXrtChbb9FCWKL
vj7Mbr1BtACF+UR2D8OU2dMKcllt+pGRYV7Cc4s8EIBNTQrJ5lTvPZl08AZEfpsNdZj7bt2MgDrz
zjom6myQdFfQR/y6aMY7gSoSQtDVwAeVLN2NXLTyRDNbP9WQ5AfFqmi6axI4yuAIkq5AMrG3WOpx
Fd9xgEf9arYM1BjNeYpeBspt84qlB6+p7Lv0uk/S8XsfFuK7M2mD7qs9GBMfLQUPgaR09o5Ti+lJ
0JY0kK4Wwbf7TKKk409DRIV8sFtVW7PzRvh4k0xXNOuzz7ladz+sKrnq5vhRnS1TbiqEIqD4hVB2
96nTVGpQKaig5qBOhyAE5Tb4WT9WTcBaKMVdJUzII1rtFLtSn/vo0CrCcQI6VspnORt2so6TuTm2
sRRHz+0xZmEy77HfvM4t75HUMUkCW3LZILTPyZH2hbxGwmLGIZgF/FzJvoqRTmVtqVmEnq8doV+x
yos8nNduKvV4LdM4vk8yI3pOtVo88OtxN6IaxXea0yk8zBHiqX6ssFl8Sjrln6UZ6tLXOiX/moOH
/CrbrG55qWy0fW1CqyTwFKWI/LAgFvFFa024As6GdXQndDEzlKuvszqFZCZHBY+YQnZKs3YHr4mw
xAhDFpNI0aNE2AZDS4/myID1ZrqGwFl1kF6Ir+a87R1/rEUnqHrkqO1ANECmQHVHb9+1pfbc9xGO
mNHQu76tVbm2KiNluGIxQ9d0jMrpMZcZqiqwy250/MwoOxieHgDhqbDL57yu208VAaJc6YY34mwo
KDivdCjkqj9U2Ayu9brXnhRhuTeIcXv/dnn6f42g94jr/3cE/Va+5L9D5Jc//RdEHj26P6jrgpLn
v4s8PfnDXxD55SekfaRElJ1fW2T/Bshrxh/k2FS+kfGDQ4p763/969/4eH5EtI9dJ7jJRVHB1P8J
Qv4crA5QiHIoTHceDm4bv/k0ooxe9ReHCI6GVXX3bi7lLmyM5LvWN43LqdcXVJkd4e1gUmX7YR7q
tVOORrRmX1odK3dqdrF+E08CN5C6S6NjjtzH0VCn+FOSe/oj+yW+16w2/IYQqbEuwf1UXF+3WqlO
/WaMipU1pebXSBnlVaf0ylHRayOIx3D8qoVdMvsuWIhrAWz4R6iOG+KX7nM8pmntIy4NhVenlCpW
gzW7h5w4tN3gzMHBPwz1NdhY/T+hftzEP5qyLf/sTnkep3yR/3MEEUTuPlrfu18vzc9/7dtsoYYs
/978CMriJfv7/7W/L/7X3/VvgojxB11I0n4kwcE9InPz9+p39D9weqFfRwWZngdQmP/6198EEUv/
g7yPZNohxQIqusjx/E0QsYw/aGDDc2O9kpaxDf7JDnhTE1nKYt6CP1rsOiGrnG4AG9BhiKmPslcs
mW+8PLHXdhk+18VkoYcSIttuTV+HUn79bfLu/srZTlgib9rFi1AxxJhFdgnv1oWe83sp0uvQESy9
MDn0advcVWrrYdk5hOUjJ0n+khVCOSJSX657BzAXxu/j1K/o9pKzYL67FkXZI8FfaVcJEX60okKv
XcWiyLRNk6nlE86AkQgcg3zCkNKEoluNyc0EufJPQax7P82i/lNJ5NbM5lGuQk0u92kqb+xKi34U
Tf61MbVKrrj/FBfbLl15mpQivsu8eFsUEk1924CE1+sDenyWWiN+JZRQ/eRgmPvXTP2jq+L/6Y5b
JGH/9xvlKm7i7y9dfLKxlr/y18ZSQJ6yERammwYGcdlaf+8sSsB/UApeGKH8l+3HjfPvncWF43n8
zd833d8bC1YW182yFxHrAB9g2f9kY50VTxgCUQpUQgHJUjFGieOswm/FKQDaqOvvqCvo66i0U6K3
6WefxcPPuk6dvVajZIq1NzB41WyDRGthUkuIBnottfVvU/fOfjs3yeVpkOVbFDIQ5YCSeE5o18Y4
y0U4p3dDVs1+oxgHaKTZw2gJ3Seaa3a5VhSBRJZxU3lzt66EFgex5u2UufhmJIPtd62bB3Xutvej
kTXbvjHrPaUElWJKOF4Xvfc0xsqlgvu5NN7rc1OtXVBm9KFwYj09J9CS7qTTK8mdWrWAK1S2Xwe1
TGvVgCM3/Vw2fbR3Z7c7dHrv3RUuIl+hnmbbAWewK+iWzQ+Z9+1DlYW31njINe3XhZldnuB/ilLL
d7YXI99FMnNB9553jOlkmujP8oRoBqhHM6/6P7FZxvCwsa01nXbrCgkUvP/Ums6fbJWgnlFhsDXh
g+HJAtG22K/n5vC5iMr2FinRcpt6MXmgMmAjoubFZoz7bFe6mMzVnYyuvVGdQBsseP3Ru6Sv8GrB
+vvrcDS+6uxCg9dRcTlnDMSSxl6q4PSUGvaAw6PaGKY/ScvcuGh24EgmsMu0xHxsLSXUrvpO/V5T
2MGxSau6VdxP5CMdlmBOViVBpLQYu3fQof2wlM2qnivlR54oLjKKnPOrASkWZbQQC3eE/FVMLfms
oDhyX1lfjN7zKTG513Udd9sZK0PVr7sGj+cQJ/aVUmXYHk4GUB23MrJH26ld0gmlvzWSWX+ck9G8
J29Bdbo0FEoRbSWKbyHQgUDTu198r1rzs44yL7oMrncLaFYvSPfj6snsxmEdRn0oD6T7zYX1ctrI
IdYEmg4qjLSZ7Q+84+xYQP+zbqM2Lr/MGrj9gtx907mVeQmOuvya3z7jm2HOAlvTIAV3S1F+IXOt
tkoyi202Nx6luRL/WuhIN5UmwPp6YkWBIX8oQrW49wx5n0/K08c75JXQcfIsSNAQ61Oeh/KEHtkS
C/zednSGMTEmuzrOORhNiRrbbTlTNrTd0sX/VMtXHOLNdhhJ/K1+0P5EBUq5ppiXXaXNPPsFGMKD
WXv2yiK1x2R06IN4crpPGUWCdqXUxs+RhGGrm8Mujwb2SmO3V1qeajvb7KB/GW6JC3mDeCaE10eh
9uNNNE7Vp8al/OgI9KWsqlXvvGzQjvwLJ6ZO6gfyd/dCB+EM58LXp4lNjx9UHjhs+mxn4dY42Qb4
4DE8IgPkA62+SZgHjDKwcYUeMdgHu+pXUZds4qH8UkPU+vhTnGvHMD7fAYthCvootLyRT6n0uLM7
MzWP4YyIpxUqDrM7HOzMBqaHAhcNmjD+EiuLU0Bsu76ZjqiYAWQM+P8Icmlpdp2m03ABQ/FmUyyP
BegIFQewKWBGTldI3Fk6TIHRIOabHu1O126tWJj7j1/+7KD+6925iBd+2mssfjrIJNIwjClUHCkD
GltbH/zRLpu9bLoLm++0q7l8ZAsRHPiHIMUWHO0Sc/+23nXMSFsTvsFxTvJopZSlaFE/SEXQAg58
wGrxkn/yaRC/DMhBvTg+vTKawGWfDoiKRy8zzeiOkdmu1X76NLbaqsvtnz2c6gZqA9CjPPh4Nt9Z
yrSlQBIQKgH8pCN2OijonZSObl8dR4/y2dx8ERO8nkZu87H97lCYxwBiLUlm1UT8qev5hW7Q23dG
eXtRbaPZD5r33KQltnOzpaI4HgcFN4S+sKfPKXV1auDd8Knt9O88kn4Al9lf2sNnixUhdOAwcIsw
oCB5gwFz+uJmIVvqt0bzCdrYfKtW8SpXtPIwOLqV+OBOMEpt43ldhWW5mdM8fKSJ029I8+tdLV35
wnVU3iVhfVEYirD29zOfowVfFdYeUQiWJNg0nT4YohrsbCLiT3Y3T5+l21uHvB70VZ634Zd5aH17
zELUzFJjk1XeldPiDo2w/k+KCpTmnCLeSYKWjShBg8wgvoNcZR3Vls31UFWXELpnLU6kOGEpEYny
tAY6dbRvTx9X0TPYYSkS6iRz0KIKX+nltWbdeMYU6EW5iTp9MygKwojzhU94tnYAU5KNm4tgJDE6
QFnKS79v0DAqiqShdvNpKjpwBpO900EE+NmgjH6VadampM268+pLSjFnJ9DruGjxAx4h9QR+fvbG
WgaCwxRi/mQMcRy0bYm+GKJwKwphl9zbl1f47c6looasIfBcWLh0S1kMp68ImFPrHCTV76ZMVW6d
QbkuZgW2N1yOVYn5mZjM8fnCiXD6egsADpUVa+Ercb1Ahjlbfzl1jhhPqPmoOt7sG3npUnhv59xX
jEbDKWrO1/Qj8r1RS2ePjysVLXofpVNoB3VuNH8clH4T5om7xVQgviRE+grO/Z8peX08InRd5ZqB
2kD18HRKrFEkBffXdMwLaEMaKhGRbGIIgJMHUciw0N6aYl+lI/OEdMZwHUZxextLCXctzoYrcntI
w6OZYL1S2WvXnrKVDRqn8UXRimezb9HLn4uVm8RQf2K7ukX8bb5pUrP2u9F8ki4ygakhx4PR9sml
0/j0UPrr5YCtAhRGhI2FdnYoxS1KT2rUz0e6W/bKM2J5ZdAiWVczjoB+LUy0pHKtPSTud5nDiQSk
j+arzD+ziL7qU9gaK5HP8sfHS+J0o/FUS/6LosIiJmSwLM42GgC6PpXhhDtFlxo/LVcWO3hSzqrO
22ItYmV8dsH6bLRQvRTpvJkPRl6uRRcmJJSE87NQdUaztIpSO8ahk21oKUWrcfK0Czf9mxXPGYJR
L0VkDUoQsnSnSyrsInvQarc5csT128awHuu2dgK0WC7JP53u52UmUb5jMjEeWRgz+tniBUK0YNLK
5mhBKnmy8NpYW4V3pWvgFIaRhpTwKEt9/PXOosVlUHirC86fkJHY/ZxE79bV2HMbyCNIt3KD26l+
Z9cFaqWl0n1JOHzWYpqGB6kvJpltj2WcWIyKodeDwBujHeiIBOC40146aU5vur8fbNnDsDtw8Dyb
jXkYC6OtUISDo0UAEuvaN7qx8ioMjXlfTlV4FaYY0XOnAYBSq+LA1ZJQOkj1oKBYIcjCNplpRVtr
TvRD1nbfy8j9ZRZKuuoK6vIfz6O5hEInJ88SIzGHqGoh38WKPF0megEvWDGq5tjog7WZ62FEmNRW
o61T9xu3qeCEzDLfmg5+kcC0x2PfuwgxD/osvtkCmC+/s91rGKleh0Yb3ZJldd+tGnlRa5GMyKOq
/KUXcX6AXGOs0jqKr9B0noAhd/oqrSzvWuhusTZlXN02pfpNpX/wwMEAyg6tIucWo2Wuu3lobsUQ
ese+q9yNSJDnkHQuDlVt1jR9C3sVS3yEP56bM/HN10/J8cB9tZzNLLGzSyMaFSNPHVEfHTW599CD
R7aqNg9D6aK7WVbdpygTyq4f5J1VzvNjmLveM7ZqTym87Q0Hb7dOqQD7uoVmweSl0y3mSuKAB4d3
dKvxHwIWlx0BSB9OFQk8fIxzBG0isafAoL06ZpPZ7bwpq+ig6xWON5kVdLN1yd/47bZnPAAeTBDR
PRi705WTdJkFWjkE5qHr6hNsQx9GRLpqYo9SzNTZe8+C5fPxJ3l7qJGKcVbTAwdviu/36Zi541Kw
aaL6iCGw7Td6rAeiQwCTLX0J3n2aKb1+fAgP2DogicEieFPdU/reNluGcnMXF0uMLG5L8BurWKTF
IZPhJXbj2/E8lOA9jmvqifS4z25JJ7eFIA4pj27rKfdDBRYyCsXkT2rVrzUlqS5QEd7cfwtmHWwM
UsswncluT6eybbuuifuYyseA5cCM/oDvxqLHqK21/coOwf1Xeblv1F5eyPTP+W9cflQaTNSpXtNC
MpbToZGStKvE5lVjTxmexzoev1daNT90hXWr15axpXSronii6rdKHVubFB71HvveYV1peMsrhV4G
LmiDp1RHqWi0W8PHnH7EZ2Rr82uDcfymaFw8ods2u8I0lFVtyuZRZn30KJ3JzwpEm9jP8caouwK0
TD8NmJd08qqcywsqk29W7PKuDgX/JdpYHLNP37VqwikfepZRhGQvGJQw3uQcoQS52bT7eHO82ZBn
Q52F8BB+ixm7zYrDRR1XStY+gbeKSR28x07UT/rUXTJ2fC1+nNweZEp0vSjIkjm89Uoyey0p8TTP
jixV9TCaroLzb+aVmHZjrDfIGLdHRxToFeh3dTP3eFYb5S1aJWLVNLlYy9zlLlTcWd2jZ7JW8irb
KkrXbLxkjjcV5krHso1hcxhj4U8WxNRZ6X4tqcXa7lGM9sdmrkp/LufkqnbnoB7d8tDllx0s31yT
i/8QN8AiVYO2/psyhjIt7C+ZHrFcXXechtfATVCbBbW2KXJlDLzR/CJ6owNZlYEdMceHjz/um+Nh
eQAACq9ABYoKZydfNvTU59MmPQLTE1SiFdv8lQ/msCFg775OWINvPx7wrIjCAciILtaANGVoFpEO
n65ctaAJBA8kOxpxbR/cPtwYZLvWgn8vBq3ZRUpp3hZ9EwWViepMXJuzb4nxUmnsbaTHcywtZcqk
VGl17+ygkg24+EaPsmOTTPFWep7YpiaWUIDs8ESX7S8dN9udHo0oX2PhHcQUVNuq5zOFqfW5Dxv3
RSSXPsfbbU0njzSWhhVVFtDsp5MjW71YdOSLo4bQzSNs3yyYBzteW6miff74Q5z1x14/BBV5ksOF
0upyWp+OhcgJ9SxyhmOFZaZfugLDWMyo1UXgHTPrPs6jgzTMYqMhjBTUpaJvoL7IA6RJsIFalaww
BDOoJhRJutWQ/VxgoMBsW51KHHoPe2cJ+FYyhXoUhl4pLlzab/Iduowg05f7GotEKnOnz29qSliZ
gpqj6eagAcci3lDrdIOPp+lcVmtZr69sjUVihiPpnOXNaWC5+tCXx16JfsW9sxti97FcIKMWEtY7
7J47vxRx+NmArOqjRq5twexPX1MKPatMhVN54YGW8PD0cOSBAC8sLCP4B+dnBmjaSEUypTzSnndW
OcT+dTrpySGu7HuMo+abYvrUJq1yhSDSvZ4PctdfSkbOji0KOSxTm3LOUn8lCTwLKiJFkzq22MNn
jdrBWnazDMxU/TO3kPvIHXy8I0gaG6Po5TqnnJXn/YXq+Vk2xAMAuDSQQaSuD27x3E7KSKIUgIfa
HKuut1fVPGTrsk0eikR9idpKWbWJMIPErinPGlp/IdA4W3h/DQ7lijyYK4p62unCU7POSmy7ao/R
GP/Ulcm8piCe33/8ma03c7zEvssc85KLP+Hy899K6rbV9HM12PJIedXdGuYQbWY60z6fAxHRCSsE
Iim7vNL0qNx0MSBbEwzUWhEivLerOT2mpTu/2EmZ3hZuMm4NLQ2fJq/CwLJV462pGWKji1FuCmOS
G7frLCzR9XkT5/hfLUWbXTeQkOR4eIThQO1U4o4yLgbwjiaeejvLtyB0vbU6iebWTqeWPHNQ1lMy
eVfzPCKTPtbIDUdOct+PjuGrrZ5thA6IPKx70xei/FbXm3K66qe43faOWV9fdGY4C13Yt1DHYD3x
qaiMcNuczmHea2lrjMZ8rL34hzG5w0r3FPWQ5V5s+eXi9k1e74Jwj/VhG0ZT9S0S7XMqqRk3WRp/
r8q8u+mrpvrsChzEIwwPN0olSr9PXPuqKkCMW3k5fLLE5K283ipgQmCY6sty0m+MPtTB80bZbq5n
dfPx8nizBpGIp5ZLMQBOPq2ds9Vh5IqTD65Qj+QOnd8mo/IZFkJ49/EoC+rw97NmmcBXyzbYjGTY
b4S87FgdvDFstKPMxqAc43U0OWuYDGhKNBtX674I194pGNXHHHvpUPh9Udxp+baIHiJM1os89o3p
xh1wsvGKddTtsqa7T+PBd4d4NTnSZ7P5lTE8WNz4Fw7Kdx6eyiy2YAZAR7bRuX3fAMwZQbnOPUqn
zAOnxD6gcUtCe1MfQdwaXcxXnpCn1vrSgvVCq9BvoqS8MevWBC9Mdaef4DtWyTCv6n44zML9AXK4
2lrS8g41Le3PvUqTwVXU7GfqNWLDLQSQHf5MYEUWrU5dH3Zl4mUX7u7XftpvdwDfhbDRIoeEEeRi
enIWvGiJOWRCaMpxTI0J8/qyoz0c3WVzP97Nc1/dNIrwHlp76gJjkFjuOJN1O9SwLEqw0lFsxpta
VacaoRI9MnyOlIQO0mgHsAyyCzfoWUzDsyIIw0W9dGoo6b2WQ347yBzI3cDQpX4sFUWj2FxCLqnm
eJUqunIhVXl3KGqGEKexEGdvnO73CM5MFsGtPup5EpJ/1dnWAxCxTllex4+3xnn8+Ndr8V7Apfnn
DTVutDptmLvKOAK+kDuMgbUgn6KespF6Rf7ri6aM9xnSO//N3nl0N46safqvzJk96sCbWQIgKZMy
KZLpNjipNAHv/a/vB6pbt0VQLZ68s+1FLcplMAJhPvOa3aQ4n1pnUq/gGVQYX4jZVxVOhxwXfxbN
v/wm6P82lVlwYtwLp/PXC4cG3lxrT1E4/CaWLnN115vBx1QbrAtfdZU4/D0UjzAflMIQba3ToSBy
ASAHh/A0KtlRcmS4XXmEi6okC9cqRH+BDPzGjucGAjgJlsCiv7Pulwu9YMfPufPkdFrxbEqOg1am
nfh5pPepa4N8+DKiA9n4YCIxrbWln7bR27MLl2pO0OOLISagUKAD5/osyVZwPUcRfhcUQGm9FfF0
4YSeX5zUPugsUQVdGtXr+ufQjxk1xTnez1qIPtesDj80pdSuwAlpNNzU7rrOI+NCVLTOrfgovHIg
xqi5EtXTKz79KH3Zz47SZ9W+6fDPiAvaT1lulluERKaHugUJknej9p1rufQTuNQPM+ScjQ767e/P
9b8Qzv+rLJYs/zOE8/7X8H+87+mvn0UefT/BcS7/37/oAeCgl34suDOTlALhun/DOA37L1IZAJTg
nCnzLwDPfwDSiv0X5SkeM2qxC8ByKYz+g+NU1b8sYkxyIe48JEBoW/yBiP76FtWpgZKCgpykPLkY
iJ7uosK2WoFKRPCUlc90M0z5c3ipfLU+Hi9DME9+MTVw1CBOh5BwR5xCHVCQFsko1X9pnYht+F0R
h5bY8NUHePz7VXwNvD47FctgwANAwdD3poS9eiyDyBkWUVzpaUDIw5vuHVQ1qp2tuAgxZ/pVvlOt
C0O+NT0VasViLUuWsM4Z5bhVSr3Qpafud/GtOFLCoVx/aZD1DbxMa1GRgx6M/yOKz6drCEdrsLXc
AFgV225vCTcTtacb8XYW0Z/PB/wQnSVUOxZiy2qoANU3QaMueELwwZP0Y5l+McvSpUXjmtElX+51
aMu8SLOBCtD0Q0dOXuX1FrTRsoAES2zZb8z6QasvKXWsN/gLghXyPtclWSQgvdOVG9oEk5dwEvsy
kD/Y6r0sDF/qhs37+275na9jtPUoq8tYr1S7n8Qs9kG/CSTX1D4HD+a2p3tu5X+YkS5DoUGHyDQn
d6nlnU5IaUQX2I4I9xSoai9JtpWhJhfGeFmV9XzoiC5QagcOx9oveRw0Lad2H+5r4DNYwnlTiUjq
9fhcXKvPIbS4wgtHV/2MYSBamIOzfX8519v9ZY7UhZEH0BZ+1OpWUnGlzlu1CPd9epz0ah8OxRWQ
hh9DVV74cCuYDnIfy3K+Gmp1YTRthI3NUIV7p3fp7lpP8Bkfqq36YbzLLkg5rDf7eqjVl1vonlYW
MZRi9td1OIOEvNTcWl9GDAHkGkIN7R8gQC+o/Vfxt2xib++kNbMhNLMn4xag4SbGSr1VFLAJl66l
88O1fJ8FC8MFCBBhlXM3jaGVVCfEfgzVTeJwubY+JNT3N8NbgyzaF6hdUzSnl3y64btwBp1Xc0cU
YfJbUq8wUzpS/biw5c8/DkUkFLVtFm6B4q9Gie2cDkWohntoC/FBV0LkA6xA+sNCJtuNYRBvJCKg
KXj2GMrjVGulbYR7m3R5milaKTDuLszlrRWD87eEFvA9MPQ9XbHGSWM6j4Jbdag3XXofptFjH8a7
97/LGysG74hKAfg2ZJ7k1UORVbM5G8YQ7ZXUU/pE8WpdumQt+6IrfHoRAah+NchqKi1KUqNDAWHv
3z0ctCtVd53P/QOsek9cPT89zt7k47ntlzf6bT26xV69ndyP/8E8ibSIsiFmEnudriYmDkUYSk20
11DPWfTL7kXebv7/xlBPxwiblJa3XPHF9PTKnka6XReSqje/1qtZaKcjUKqT2rAto/3Q2vUmNDq/
RVT/wlF9exDSNrr6dGjXdLuhQaMGlmm0z5P6KoaPT372nyzUf4+wemhbpDkzyHKMwAXX0HII8wsL
tTJLXF4EthyCbP9MYh2TWJ0TD9EY7eutusNDYTf7kXvIPNuPfgUlL0R0fPxh7Qb/ns768yC7wZPt
XWI4vLmSmKhQ3ljA42tskhEOfVvLc7Tvku5azAlck0tazxeGWMvfiIg2TxhN0d55sO1o1+SX7B7X
kMS/V5KypbJ06xdi2ume0yskwYNB4/A+Izqyy67KbbMr7pI74z44WJsfX2+uLJ/vaD6ld8lWvSq2
9S7cTO7P/2DPvPoZq3c3zOJGRIkS7W1zD7qZMPaSF/26v3Y209W2RBt4HvLEivaIi+yCm+lXk2wq
05tb/DUtz3QnP9+km3KHWTqyJBn6fg9ie0lP9c0Pij0kJbiXyG01z7mNpWgcjGgvzGo3dFX2HbZ1
8Ov9xTwPzTgdKPqj2gQ87UykqEUjgzjehEVR3AcaXDXpduo0rxgvyZm9OZtXA602j5JLzlD0LCn6
iB5UVzR/Lg3x5gaFRYlTAH+Bb1xdiiOU2hlt93h/95zdpFvlVvksRre/sjaVP3ual/m5l3r2prsV
fup1mJ99HK7CG/n26j94Ywjo6fVRfefXrCbb5RExwZzFex2SnBZn96NySaftBW10+pTSvlMw7WNR
QTGv1X3NoouwbEyaPfIu1q9mlvq9Eo9t7eIXhcifAdvga18Z8+9yHNIv02y035tES4+l3sd3pjaq
T5FIoptamwTMvUkC0l7EffDDHquK23FeZHeyuK3uuiCWf49CmX70ZiZHromr8d0gI+lOxKNoqNHZ
3AsUTXsJVLraLEw2tcBnLZXyj/goyXeqGfD3BvqtjtdkYwGQPy3tBHElcN0AexuQOU6k5PdBPSLU
g3aI/jRXWXhnN5KJXcyIrMBmbI2kcO20tlqXpi7yLREAxYjuZUizyulGA7aAHgDgBrtXfJlsGQdk
SIOW7MbU0AAHjI39+/3Tc1afgO++1OpgoFEz0M/dOi0zqoJ+cA5d4wjHb+nZNXeNE0ArbNKuP3RT
MkU+yqNljHIUuavXVY2t70BYJTC5p6D79P4vOssY6JlQnAITx4Gmwbm6NLJcL/Moivs9djf3U/lU
6MZvJ11kpu55nS4Ais/ONKr7C4R+aRAQHazJpJRhk3AYhcxgsmsprStd5B8ukdLJLocBwjlip5Mr
6IjXnr45cqmrIiv06GCnGjtmatPyq2kP2k/kstvGs/VcfgKwL/WuMYLbRwTZsG7qOIx/Z1EiHjun
IshT24RePuXitD52om/iF5GtT0EbkPvKql38DGw1e5TGsfzddqb8U23m7tuUqQMdz6DX4IgaIx6N
WWeX1Uaeu7yE12ckT2bloLqqFJoyuY0yilthqNlHjGbHox3aGsYxcRXlYGCQHdygg6vmbo3pw52o
EVpzgbgnxm5E6ykEepFG8oXSz4rUTejDXUhPgU0KYGepMZ4uniVVIE6rPjpIaKvdyRA3XVmB2Irv
cFEgu5G230yrkW7soEA4PhCQzXLxQwzVsAkds7iQYLxYB51+S7IL3NZIlQyAlGc/BwmFrqqK5JDI
SbmtMkX4YxDYVxKAxk3RKuIWgWZoxzB+93VZWm43acVRkxfy66h3zaap7P6+NoLxBnFP2ZuLVNrT
FQ+BISc5hcHB2gdBupWGqbjTkAXaymOlbNPJmG64Iwu/Qb3zrk8txw8HHWWmuNU27x+/s9Y/1Q08
zAg3aeNQxl+LSQ8twslOq8gHx0qXa6nQ29+9jdeKWxaKehth8PcV0vV8rSm1hHdo2uofB+1F8kxu
8wdB+n3I7an+3pnz9Ig6VviJl045NFOpZe4kFESupmIoH9ss452eCFK03kNMUjmg+FV9hMhPZGll
XXJnIpIXuXOFjrXXOSDGAS6NX8K6qS2Xgkz0Cy0WUXqmHXayF0pVlT5IZtJXXiRLI0j0BlcmaGHO
ZwlxtEfEldEEkONebd0+s5Ivah9VPxCMCQZXKUv5EyhNeT9IcXunJqhYuL3pSH6QJhZGCu8v8nmR
Z8EYcxdACuW2Y3uf7msgXWk5jrFzSOiSbvF2ajZVJ9OdkSpHuutqS38gUpJuM2Dhd6AIMExuMufz
+7/i7PIDfQY1AukGKk4Y2KxixDnRgfTrfXJoutgBJ5ABqc4t6/H9Uc56lcZiWaW+YL0oZZzlYLJQ
IsmIsvwQBKXiVkguoI8q9T4eXVcJk/YyZ0Pz0twFsGV5ttvxYcgCfAKbCbfocDAeG87d9v1f9cbc
wQ8t4r6QCpd8/vQDFK0IjUwb8kM+2Pa2bgtjM0OXvvCdz+M5uiaIXHB7UVrhqVml6lnSKCGCWcUh
zermNjTl4N6WhHllL0l7OSX7tqiyD4qw9A3cfF5YrOg2mTAyr0PkYIMX0+hW6FN6IwLy7hDI2ZUi
S5o/ZwmYatj7HdyGK9MMjKsOWbirXurL29bATtWOk8abaU1siDQirwm0SxLQyx49uQyXufFKIytD
1+isyyhsYVRWUxWHoRLCb0zEaBtdpsCcGOGFi3eNuOLgYbNGod9SF89Ye/UMAPHSe72ai4NNL/UW
GRtzY5Wy48Jzp6id5iDR+jQ5OAqewyUO29d/uFmW4YFrwiiFN0FT5XSzmCbQwslsywOBqeSN5hjc
y2gHXkBVq2eRAsPQ3liiEahldOdOhykRhGyQ76sO5dyhMdVii+AmcztvksoMd2oWtVudxO9JZIHJ
q67coZyleL2iS1dqmk43mGBlbjkmeL20o4raXGT9jiRg4clcjW5OFB3yYmeRZ8tC3Y5lfokXvVwY
qx0B2GVhB5OQIeCwulDwgM2BBfbVwRk73P+MGlVp2RGe0Rj7tlxQLujFv/9pzvocJPNk838PayP1
cLpmoRaEvNVzdUgkAyhJpARXdjtrG1wHWSMJ9AmRLOlukire+yO/NVkLFj2RgLxwjFZfq1WdXhXV
XB+cBBdIO2jtwG3mOd3oCOv5SMx0+8JWL7lxnd1bzBfkLb0pAJhElauHQ64zHZKwVh/ipmi9aYwC
T59C48K9dX60SadJP0EQgHYARHC6qgpii4BLYuUgRvQQrTF8bjFc8zp8J/0/XUX4fMwJHBHnC27w
6UidaPrSDA3tIHKOluMg9Mz7Pu8mCTEGtD1U35A0cWHTrGG1zIotCn+P7jcQLSCOp6Oqwu5kcyik
QxyN6FphSdT0SPs6QeOb7XDTOvatEnaHxRC9DWxUNXvjqQ300g2SS6LP5x+U7HoRQXrZxwh6n/6U
Wmv0CIUO6RC2NLaU2Po9Rt2/9A9/jP/vbWf6ZS+eHswFKsueQY0dwPK6fZVqcta0YSyOtVU5G1Mt
OrdQsSrVCjvbIK4tdu9/1fO4nfjmBRJAdAM/dg2RtSdYE7LRWocmMr+BV96JoE7cWA8/jsHeGBIU
i3MQ9x0ImURBWFndQpG7cEDPJ23Qc7AtUEJgklCaOl1ZylKkmZppHTT4gF6uTvPNRHhCV6CYdhgq
yRdeiTdTaZDJS5YHCEJdC8FnOc8Xr6V9CCMZpeFwVtWvOViKx0ad496taek86dPsdAhkjsbsSWox
hNsgSvWfLe/+H5dTeZXhh4Pl/xsotdrkWZWOvWWUzgG/DceVhSQtKry/3//SK/0iMjQosqAzl/Ib
HWDe5tNVnmq5TqNAz45RUPZk6X3GvrLj9qqsZ2X2jLRvr0HpKvqu1Tt9gC1pTYkLH7mgl4rqrltn
dv8sl8AoPbj6o/BtfXBSr0QEjqTSLh/ktDC2ZMjJlzmzrMI1upIad6gYQnKFGdiPJGT55xIq1bgY
XNeOP6hj40/GmDzGJCIPsMRr2W/TqSPplaL+Wu1iJELSJJA+kTaruRdHjfM1glCAm5ZilWgYGWaZ
+RK2h086Jl/HwpkzakxOLktugx8LvywoO+EDozOabRNH2uSWuJ89TEjZjB5nUDK9sCyeUrmSf76/
5G/sM7jJINEA/y3GwGvuQaj1ZtNXbXkUjtFtKwfFZmfWpNRdiMWejhSxZwQpFpxxfGP00GtFXCbH
KmgvtfXO7y5UdUAFLX1KNAgWkNFrlHhRlZkFyS0+ylYqbidTlC4ojvrSZbL8Mae31yLeA5yFmGIh
Zq5eWtloZKVOgvg4gOe+qiLZvhUWAjqWgqscRobJVWBHzSbqpPBJ6QbLZaM1/vuLfn6ZIN8D1Bm6
EpUIVCBXUw1SU58LMzrKTu3c0cwej8NYy/doQh+0aawv4YffGI+aOVRUMNAEN+uQswTPmhTzGB3B
Fko+kiv91awuL5GBKqkhwkvduHOABe/wQkgi0KUbTGp0OkHSemlsIr7lCOz8amoWrexGFxvOv4l1
X1VRKh04fE5hwk500m0R2JovBb3q6ghfeaMV5Xu8iZrrEAc1PyZpuNAHOw/1ll/IPU4mRd62XpJc
R7OMalh8tBU+gYG4ljcxPCJJIy4EyTx6Y99Vxzy6WJZ/Y5/TZQXVuCTLIOfWG7DCRxlyT3ykTIWn
BkHmlmripYb/G48mpMqFnUYGQNy17k6ZoTzqvW0CJrAoXZlyq2zpkk5bg6LsTsA73Ja9pblJYtYf
JqNLbgy0+P08lDV/ALlxYccvH3x16qgLA96g/A/mxlpd7JUyVrUEhf8YZc7DmEy/kQ87mIH4Gljx
fVP0z+8fsPOQkzgQlwnYJpS0z5r3NoUQKyqK5DjMRnlrSsJ4gkL5hbKlcmFi58kk8EdS10XDkqx8
rUvSisBAoUfNj8bsfEuE3D46mKfdxwOc61pphg1e5cN11irAee3I3PzxPMkYqAVAuMQ11FztJbtD
uz6h03m0Zku+yWrKfqVsInOMnMuFKB5TmLNvCEdIo4y+GLMv+linh9osARfPTlAfS45oeSX3EfJQ
NvryQO6bbFPqUlJ6Ra4N32YDab9dIFGGdKsuLr7nRRp3t1aQQrUZMLTEr3suswSiQmHsFbsSj5Mi
zWJjarO61cwCyqsaDfVhwIBq08tdqG3w9UrvYXHoGBXUpvxd6Qf9d4x/8VWvlLV+Y2J/9H1MgrZ0
I0DRJkU/qmEIpHV5wFkmIvBFbUdfnaKbuh2aOvpxICt+ttVOpxnSRfrj2E36cy4QcPQmDugmMzVs
z9vUGj5oZe4MS6AxPQUwjSa3J8V/cvIYIXrSjM51sCw5NgLweM5xRBgSHNsN4hVQ6pCPQI2h0o2+
czWjbE2vH1Jr3xRGdWfBv1jkGhoMzMZOxW8UjY5McvHkSK+mks+AgC2f2A2p4F1bXafeCKqbh6KS
gt8kwAvdfuxkyyW46L/MSkfPaTaSdNMVnTyDn7PGzIvygn8iA5lBv1peoAUyOgjyLlFK5PxF0Yad
J2Onjs5lO4UEmMVg7RyJZhNfgZYA4rrT/FCLRPpa2a3cermuwHkPrUpzXBpNk+0PRazSXTG0yvDp
t6FLSsSoyz4lqGRj5kH5eTYCU91MPQmmN/LdzEepKuiRlA3UEjd35A4nBgeBfr/RQjPwk9BM8Zjo
6/wzN3Vb+B1UF8u1e0VqNwW1KNtth2q6xc7OeY4o4j4HvZ7heCVCmT+oLsyNgdVD5cr4x+GYkatB
5He6EV1HTocucI9tx5E3QkUmM7UhyzpWr907BJe5a6UFuSkbI/+KCQcObwUVankcmw1XgIFQB7Lg
wNNbTxjR6KszYiTeiEAr+PthvH8xK38wm6TWXAgAeg7h1kpqb87q6MmhpbdX5TBu/dycxQ1EgOwO
qNP0PaaEanrqPGb2VWx0s+w2kqXFrugmZdsoefbLNrIgdkdq6ofaCRw+oy3Cjy0H7yumiRZ+Anb1
KLVT+qvr0vRDrZsRMGH4BrejXKmOL5mNeK7aRnymZSmZvl3m8uMMqLlwmyY66oMO+zWtitSvNaB8
HnlX9skqkGapzCncoSgTdq6uQpqlNiFHmVc15fSpmMjmWaJkNr061JHpF2pu3kwOdhmoQo3157gp
0aNIVPlb1dQOjL85qp+qurYat24I0t056I075Dvr1ovtOdyWuinlm7jVN/XUJscJnfT7UokGCWUD
gTV4pMx4GhpAyxjBHKJvuWSbD2LOxTPMjY6zL+HGeQPvbfnQzkOf2+aXgG54Tcgj4fJjSfP4jS4q
OTtuQbhrmUKL/TpNTYdSllJUfiAlvekKfF9+VrbT3vZjrF7ZzcAyTFXoJZjk+EMfyR+SQTZ/hrUN
GSssOu2zrM3DA5+DnScouuGEI2Hu5Bai0D5B6h0a35EL7Maj1OwO80iYf0iGWcGGrnXmn6OSKA8d
0rI/hYqOJlLVZbl3RGphBNPMz5Yx6nTZkMhC6qZPd5OwxEboWk6Jtirn371huk0m3fexc+3I2QSZ
J2h+mvQqfD2DFK2CBvgs9MSsPDa2WrgaTP07SZDZgB8Pqpss0VuZ9A55Z7e1lalwRwFn31PtSf6t
9lXwSLQ27EUgTZ8wxphunJxo3ZWGwCScpD5HGSmspl+x7cB4F1WHM/hocOuXCCdK3iKbzicL0ggj
iaKqZJf4JRa+PrP3uOMiVbjck/HH3E6iD/IQF4rPt8tx3bFb/XOtGMF0oXxzHgjCeCJUcCi7vTAS
Tl+1Nm4lpUqm6hiYDRo8jaF6hW0j7evQQI9TyfG7oZ+uOmFcisrXKh9kuwtBnpydrqSJ39Eq46lH
U0vElHbHhOQ69gKe3atQz8UG6w9j8OXCsjNKs22auOM08aSVQzwNHpo7pZfmTfPQBHJyp+qxioYj
ljs3cmLN33nrmuvJajA1RIVA6C611Rprj8xoHxyuactnQTpgBUMdHVOBZJKnqsSfjWJhpULROw13
IZagEvu7SRNPHakiIzyoiI8dUqOXKMjngDRWnfI0GRGAXhLQVa6g60msOp1SH1W1hHMfT+bHodW/
Z5gH3xtOJW+Kusg9rcqjXawNrV9n2egNmZVuiEc4B6bVgiJotQ/60PN8puiglg3WwvAI1Hs4MP2u
BDi/Q0NK3Qz6bF+3oyifqNuIG5368oV48DzyXGo1gGD5tOhbrhWYY145pMqM+tjPrGYyFSjDhmh+
dJlpXChJnScSr4c6C3IdtUCiXLLq49SFYqNFA6L/83zJU/mNCUGdhTGhUu+jnbD8ileY61HWwwnP
4fwYSOX3oXe6B2HbladJkvH7/WD2jflwIGAx0ONb7JRXG6EEFt+JyCyO9WL7MlLedQ38vHZ/PAoR
7JIQEcwues6n88Hx3a7MXpTHcOSJa1MUUxJT+VMaA8xME14rtP6Fw8gJPx1lkqWADnVffUp4Kbyi
0yOvbAFdvD+XlyTudVrFCCwWJMJFxW5RyzsdZi5ao53UoP9UuN/8ym3c2S08yyvd3+Em9y4CKNZ7
YT3cau1QCoiC0WQ42TNc3Lv8xos20oa7nLHizY3sRtv3Z7gkMOsJUtAHKIECPvf0qndAIACWBpuL
T2bpPLQakblWxs9p0v2SmuJCyXW9/5bZvR5rld8EkJsbVZf6T332QTd+RPHh/bm8sM3em8ySYL06
SqoyUEUcWb5bx61cx239btP718+6B+3TVbyn0NtxtfnqNnQTX3YvEDTWJQGyN+T2SBMX7bNF13G1
W6CCYFigauMxqXJZwX6rmCjzTVhzemWiNjdKUgIpK/O4lTdJgTIaYLLJQup+lFN9Q85gPKRyM+cX
ktg1Ifbld3G/EAvTqERcdZXFyjV0f6mopmOQReOXTmk7zOlIZS0pnK+7Sg+8vNCCJ6tALAm2FY4i
hRq4yNMPaMCW5rZz6vqhqvqPg9KkH3D1af2pkoWPom7y9P43XO2Rl5+6mJ7QYVIWTafVEs7kl0R1
5nh0Zkvyu6kCUTKSWr4/ymrXc5QVCpNchi9iwGiTnG6URu81Kes7C9Wi0P4YZZKMEGDTeQllt6vA
HP4ljPe/HFc4rtwY73Bco+7XKbWV//wfixKMSCgg2Sj3wUWmlsZt97f1lQQG7y9e+EXXCAQKY1AV
ekVudV6MgYhqkGvgIfhvcqvi/EUxDtjK4rirU4G2/oTcuoJlE7KSF1J2WpSQLQ6PsdSmXt0ns5Fa
InWk8ihLSzGlD+U63IyadpPOZANuMFvVfYudBcm4OlGK6XoT99JaVXb0AubBnaIxBt6UzeLDUDui
Jz3Ihp84WlmmG8a8kHI11MBZy+YOhf3wGUxL8rfG3v/uPHYed8f/vPM+fc+77213uvn4P/7hVcuw
p6lhIHXNdQ1M8J+9h3rJXygloSO7lFJpObO9/r31tL+oygFBgt+18AqXRum/edX8gfCTMc+G9Qi2
nTvlD3jVa+FPDgXkLkI1EDsoVMCjPd168aBaSZnZ9b43RvOzHVDtrHCL3kkTnJjWpggXRkjANU2i
Xkd1F9/WyLd+pySneiOF2Y0kNdWdEVvzg9Cd0teENj8QfFo70MAINcdz+/xqdR//fmVfU6dXV+rL
DwZrAy6AHjKE2VVAJqhXgBkBHg7IePbTcZ43fYH/Y4GMz1ZBQtV/f7wXgYrXj/2yQkDVFqcsqnRn
TIK4MdCM5rnc95Ejf9Ir58HM5skdM2nYdKP9OUl1hPjyFO1WK4I30dFwzBGAoOxh2W4p9XdJKxov
TofAMy2n+9APotnUbVpRq7MbpERja6tPurWLdcO51kL1klriOjOmG7gAseiQIP8Mrm+JBl9fLwp2
RsmUIRZsUMlxso4bIxYR+tRNupmoYMpx3VxLTbd/f+nOWpIM/JJs0N4G9kOr5HRgaYz7bM7Hdg9Q
CpE2SY12qiij26xruxun1WtEYKTuGi+U4aqcJMnH6avxbbu+ZI7+1i9hfNqSQLV4CtbJT6qoWhmk
Vbc3cqO5itNC+4BKcv8hIuG8mgy9eaTkpmzbRq6vLSMGUtUkGLQUFFQvrMkbH4Nu1SJISvl4MaY4
XZMSAJ8i5+W8J6XsaFWlk+cM3XCs2EE7a0rHQz02OIGOMpxLoqJ7TlOyySKSqICyzXUn9/bHIRnS
z+BH1Lu06fpPtpSmMMYd7UKKddb+W55MIGc4xGGlgUzO6gNqmaWkKSDzvV0N0R36wOWPsMRNw8ij
5i7U0CDSxtrcIS6e71H+qm/MPmeLTXOubOUiGbdaYc5b/jWGbYAGHqSICOj9BV027+nxhCrCueRG
hFSMIMvpekqdqHRB+X6vR422i8sJB1uV+DJ2kkus5beWA4EDjpDFXQlOd3WQaBCEDt04dd9XupOj
8BLlswvtErZGm6WR6sWA3Q49sseyqwhZfqL6M1rbqJvidOOUdQ0jXYnUBl0JXM+3lqgM8xbraeVz
r2Gf8/7CLDf36cIsvxCSNWYTRBZrsE1j1Mbchoq2T7M52tV9gFm83pc7uZ0qpKNi9bZK5+maymru
UzK8CIQ72+iUxEjNX9rUBtz85d+/unU6PS27VLecvab0xtd0Ah95AwykwXEn1+U9sPxJc5scF01g
cjjcuFVKNca3MMlF/UxujG8ZBI/cb0vFuVaC0kjdURqDo6an1g9HDhFyGxvjFpid1XiIvfVYOpv2
iPQ/MkA/otrUIUJh3C42TWbjKTgGGsQeZ4ib6xqASAm1poKxM8yJgk7F2A+z3yI2N3tNkWeZpwaj
fuidyihdAaS1RZerS37S6XB+WqpoAhe1W5F4tp00Bwse5AxMTZl/4dcFLFsMplr5pT5hkA1oLpF3
gNhn+uRlmfZbpy1RdW2HrNyJHsUyz0ZWDwaXuqAw5xQ0+0bplxr3VNVYx0ydgsabmOv4lvayBJoC
c9TUzYCOJXcxSs0QH6xGS/woiABr5015iM0a5wanE4mvK7VGx7hW1WDXt3U8+lUyx9J1aQzx9SC3
dbGt1Cx8KJvcbr1BHQzZy5shvZQKnYHb2dPgQbj0UIJaLpXVxSdyvRniuLP2ZjY6G5qEsosxfLTt
pVL/VsAveZRr5jwXhrFHRir8OYapfuGyOAse0KkhdSbERuyVy4246vWeVDABysKitfZSViU7dcZ+
Iac34/YiL64ySx0uBA9nlxPjEfThO+A4Jnn66nKyynieWjW095IUobscpolvFMLaUlS/RBJ8Y2rI
W4PKxJoAmae1Hw53bCwZw+zs6yKEBxEaYotAK3FKo4ptpgLNeP96eWNqPGMEjsRFhI1rTXRww50I
RtvZJzNNs7nSTQ5t8iuXU/XPPxrRLqxHlhKxgDUhsNKBiQWZHOwHGjrXqP8JX5RScNXzIPhDHYyX
yivLq3Zycy6YfH0prhDwASxZ1QayMpEt1EylvZ6qxRXOqIvybJrQ3+aU5uhubyPsEN1qzOdNlVb6
lZPE5YWds67x2BwXYIogzCkL0qNfo6gCR+mbupCM/QRPInUrCbzxdVJVcu2DrLMD3xgznass0OlJ
A+N3Bq9lE6InmFvacW4N9N4s/BYvcYjPQykgnEg+LWhZ0mMkeE7PkKZluCJUgbM3os708D68LgMn
v1YqU9lrkItviz6yXEcLel+WLLr+xTTc92ZoXtiA54E58dwidcC2Jxkirz/9Idx+lVlEdnJI20z6
EWDnhyOHoz9Uodb+7FiMyVemFvZZFafjd7XgmvPkLkIUD/leSfniNE7yKWzT1o01Q3yK0cqFKW/h
p3iXQMM6aioTRLvNspAVlmXqy/KUscxlqmvCi2AUXLL6OD/D7HEUmiAfYk4ED+d0Rl1dtiPloWAv
hTioo6Squd1s0jQO824LDfDSGX5rPNaNfQ7DAOvMVTzTaakpZ7MZ7B21vkqLRVGaQtscZQiz2d2F
Hf3G91oggdyG7BssYdaldKqmjRoiJb3PbT3dF2hdPqiBgNIQmKWXd5O4DqtGghug1n5Yt4OvjeQF
Wqf+aLiZ70QL8hNno36XqkZ65cQmTpMhbvJeFiAPjcx8Y19boMQ3aVnN4A6j6gvwrEvQ9LfWjO3G
vqfuA8xxfTkQOsidFAnCPJG7kRl86+P5Z9Orz8AkNn96x7JiGthC4F8UAl6APK9CqFjL1WrA4XOv
geTy8kz7Fg4l5EtD+/r+QG8cakaioMxWoElE9+505w1d02aT4YhDEVbtt2oq5u+agVipW+jjIHlT
ZcSSl8dBE5Fo9/3sCqU1v2HSiMVUBpCjvMDAfSNa4AcRJCyBAkmkvjrcet4qUVbm4pCatXVlScXw
2ML19oYasKccN+2mreT0A8iOcmM7gf1AWlJe6Cgv0cDpOwAcESgYIf9/sXcey5Ej59q+FYX2mIA3
i7MBUI5kFclutt0g2A7eJTyu/jzokUJdKB7Wz3+t2XRoNDNZmUjzmdcQu5CtrRYlShK7QdP0ib79
cKiAD22MeHqrHAJvm4FqEEkFFSIgbqtDXzSiMdN6BIiStpEfEYD5MbCDK6fvhW27eIuTyJHJcWlq
53PJRWnRlaYV0jZzDd65eQ+0i/p73ftKN/18fTv95smdrxy5J08oVa9F9HPN35gKU5Vw1EmeeLH9
IpQLCpNjhwssQBah7ETUGic962lhBxlWY49g4qXEE5UyPQyUKuXN7LTTh0ytnIfelspvalHpBzPw
aqveabmJTVamgtn24BKI/eu/fTm/q58O0JID/rt3CT3ifKFMpZccUBzJUyPj02XS+4XO9gF74VvZ
yL4jkpq7rw94GUjRj6W/zD4DxXrxjBlJlM5RoyVPgz3GBBUS1skZEuZV0DtXNsFLQ1FzpNgMu2VJ
68/nlhVGmGudkuK5MjluNGJejL2B4U4KDjpvn9WiyL7IAWLNvG5RCTUxDaPhcSb+Tfy5LsOdiaPx
IVKV/soC/taJWn+yxf6Zj8V9rK2bp2ME4lvT2/Ip1evu0TaF+jmcbesbpt7Kl06ZtB9a30nHpIhK
xTPwOYIsLAFTyVPUViAOxNKHvmTZ00TQJBtEWH5P01lPvVBKgCigDiNUWkRGTRw4D+1dUGGI67Ml
tXkzNHHzUKRGqXOO9AQqQdaKL6ZUmd+ECEyoD9rYF14vWjBiCYY4iSvJynAvtbV1SKIpz+5Csx/v
5CYEHTKH5kBmNwlT83HI0UK4jNHg5fOs4vvkjOp0K9O1tzweT/sRagPQwF4NinYrEjmZXd2s6i9S
rsMxV4Mo+ipXowalISlFtqkttexdlImQ4R1CjWer7raJRMXU7UvHbFypq7LQy6epPAmpaqAdwZog
tA97dLBzM5VqP06c5k6rW2lGsWAcT6lSf2ilIEg2mTVNt1lbyV9f30e/vTdWHxeAAFxc6rDEDWuF
IVXL9DpVRPWUh3kUu9g1ZwNmyX0ygkcyrMBX5DlB3GiyTcg0o51+C0wxYZiZCfFY9mLgxtBq69NM
zE6ftmjlLYj5JHL7YGwOtEy1QzGF1ccs7A1PBkhySkVUQh/vtPbUw0vOFhOU/jE2E+d7gypE42Fg
MIDy1K30Z23IcYxse6ba3hC1yrixhjb5HI+tdC0N+k0/W60E6SRrQZeIEuaF6xU0uBaEmHjSU9X5
bhQtz7CApJ0jFl5VPb8CwybEAVFBWKyUKnlnSkPbuvjGq46nK3m5zfHtar3MyVGUQEYk+C5ZtCL9
UtQqtiaa/KUdM8RywAIXR6aEC7JeEcO7WNTg7oV9BDXsNgsVXIhyozi1fAAXzXHTPLz+1S8vYShp
5D+LGC3icOvksurKxAo6p3qSR1XaKk4R3ERK/73Fvm0T2ZN1a6UQb14f8/JypDSOcwOyrJQ6aYic
X47I3ojW6ZvySaFq7dfYGW3VXLc2shim968PdRlYkNUtVUS4WDSg18Rl0SN2UipJ/RQqMAdNpek2
zjjOV67gJUQ63y+MspQrlWURGed8QhSQjdaI6vppRErGb2T7PuqkehMGQNSidnpX1CQZRp+Om9dn
90LqSl9KI39GzIo69/o+nhS9iuFkNU8NYcezbM3y0Srl6DhZiFOUs6Q8VGmbbUwuPz81U/tErdT5
iQGPtY9FHlx50F/8ORwZGrVLL+3iRW/7lugxM9snAKHjTo/zJxVHJjcwuuHbVEXscdmeHu1SKbbC
sLTdOE/9Yx6k8o1axcWVwPaFTw/tHzEnxI0W/YNVtGcm8ID1UW6gx0NSwRg48uWiv4b1euGuWEBL
OBCzkVH9XudadWhDeYr74QnNHOWIJen0HUVAgmYn09vN4mSFnpIUIvpS6s1Nzm+dNmgyRbFXy10H
IVzOeIhMOQWxZ0udsA+w+dvcjYJ4/t5lTdP5hgkxzjPDOjL9eVIx4pClKfdt0NOqr0Z9le5FLozv
QdwqntpKuePNk0iukVjXoBNAZoiuQHeTsTaFvWGuIttOsXs9jKfxCTxrsFP7hlcTi436UEczJiRO
scOlsrnji3yYiz75kBdqtSthPLkRXbFtHiYTJYu6vBmDot/iEq7cDGFQ+uCBxysJxQuiF2wgRDUo
l0HCVNfkU2dSzBjK+/gUytb0MavH3gM2mmVuvFjmiCaRcDuQ93MCXFNhr+DBNUqHxq7Km9oKnXs1
ctovYMqv+RSv775lDZezwZEFS4dx7flVUfVd1BhmMT3VRRS6VR33t526aNh3U7R9/XZ4aSj2IzwX
gGCLT+75UKGE0xmiudNTF9fIMshG7Q1akO86LRJXLsD1K7LMir4H8oScuEU6/HwouQW8Z0AeeVpe
Rq+3ouZpGgLbC5O6PxZZah9xiK2vxNjrRGsZFBYmwhS0PCDYrAZVnLqLTatn0FrPQNCPmiv0Udr0
IfUouY6ulZgvrjcGXGAtZO2oIgFHWWWpaERmbdO18lPeONNWIzgZPSOMo7uqF7qvpkG9k5dmwjwa
1EN65UMvyu4DqjvOcShCcWWLv7DmC4VpUYNfln3NKe8qR+Js6fIT5crU62NsVEtqDu4w5Mq2Fuq4
McZhurLmL90Bi3g9+EmwFPCsl1v3j0KJLXQtVSt7fjICSbqdHaNwUz2usYcJ210Ds2yDlFb5VIki
28pzKj/hdmn41JKq225ojxLtjltD6PJjV0ntQZKr+Y5Iv/RrU3qziAKBBLueViUNT+otK8AFyke0
lq1yfhJRnH9Myk5doitnK/qmunLUlq32ZwDAziDKIHbW2BqUk1c7o1RGLmA9U550q5sPdCmmQzah
8WFkEFrCqZfJMcpxMwZpeyV+W79yBOq0WJBmQQyL1t96kkBJZGrPzvxk9pN80wp1ekDc5/n1m+Ry
enDMubdsYhwaSr9LSH989AlJPVLcTH4qqjT3e/7np0LWc9fRy3SrNdV4I+q8P+Vh21+JcLTlI52v
LIxfcvUlWkQuYq0vMuFyCcQRSatq1ie/tSX9XQ5gHOYIpjJIQOpxKvx5nuXnogmJnNuyGwe/RcAD
cTw5tzb0MGXZq+we4tU8RtUHtYmM/UjrX3glFkEYAiXOSbNKKOpzMc2/RhUmmVdBfkQeNO7eI1Px
xTDm7MEWIBe2bIMQpjxkyl/6bJS3DliS+aaNrXDcBk0af+1CKT6IGGyDp9Ni/NhOGBhCsKvG+8yx
IKhoQFbqKyH172LJ2TotBvQw+YDX4R9I6rI6l1m/dOLM9EPSyPUt1C258xOjHO+sKc5CxNhQVLyX
6Frk8Pv0/DG3sEvzyiBHl0VD6anzxjnH5FCvAci7QSsV+B/p9bOUd8nStIU7hrZKLLljURR+UvSj
g/HdkJe3UtsCm5jGMAE0l9f9uxn5lHDrqK0BoykIW1fBJS/2qPc0ezopCLDpRZ18eX2LXio9welX
FoQgegtUEdcq+KWUD+WgtfUHS4ui26rKu71iJGXsJaFZhNxAZRm7edTVJ9KaZB8iXTfAtDTLydNr
SardEroJDqJTpKWuNmf9PoRptMn62olc9C0Uw4fAgJ1VjTauazlpWfm2NETfdPpS7cYWabLtZ2on
XlBY4j4dFGqMuTnr7VaRFf1Ksn5xLDiKoOQXLAYPH+f//HPTv6j6NLTLD31fiy2ae9wzfLnoBr8L
fccuKTe5YTd7OYz01gWEWF+5dy7q2NytKK/DFqaSsthrrF5fHRniprPj/oNjpMM+LfN6U1ptuofs
aPhzaHQHaUgR97VVHuNMK72hNJPHyMqn3etf/lJMBu2fvxtUQDAW+NX5WvTyGCNGV44fMMVtv1jK
YIOYayMjhctpJ5kXVgb9o1Gt1M+zPJMYhVYa3hc4KPUo+2XtY671lienU/b3R/ovUvOf9CX/+Ej+
c/v8j59FG7fT6Tn/+T//PD13ojvDaS7//L9wmqAx6X+AcELJAxfsxb3sb4zwgtPk7wJfoxnMe7Js
qX/jNOW/6MmQZtFXBY1oQ2/gK/8bqMn/CS9sqSLr9MeN34f/DUjNFUgYfDBnakl0AFEQ4RBjnW8o
6ClZBEM8eOA1JK6L0I5pmm9ARKZ9Zat7AiDJRUp2ka0NYd3+FFL9JMnYpLYWss4tfqSNNFofFdsL
ong8xGWXejQ1cUPtv2MG9e330v53l7HLCPn/bzzwQ9x+f45F8Y9Dkz0XP5rzDce/+m9UuqqDSv/t
1PZ7W/1nx0m0gP8C/Muj8S/nJMKrf285VfuLrN6kK0U8B9xj6Qn+e8epBrDhxXuCsgKdM5p4b9hv
53kMGs84QVG+A/9AlIoe7ur+gp1RkxYW88kYS2mTd50rCwSVixFEEqJB17pgqzRmGQ/u5IJphjEG
mW+dNwk9H2PFifBBL+i5yBgMbNQYBZGmN0/zoH6VlaxEXaRNdlLwkOefKV6QWdXqtYt7VTpZxK0X
lbNF/hJxDwuZ2fNzhkEZYl9NWZ4qymN4Ec5uUOCiq+RjdFs3z01eBDstjtA41SlYCWH8CpvhfUFS
6OtjZ5wKq3nsSsoOuTY8WXh6AxXWlXeqHuzbRC63IY+SXwtNbPoWjY427OPD/EXFH9Ut4qG8AmaB
ecPv/U8Mxnx0OFcL/wHbcq6GdZhcGXWUG2OtHvPIo9veCeRnXe27AYUgbra6etPJez270dNDSBsB
O8zmMUbU6MGpDkkH731vSJ75s4RR7Aqxa6rnxt7M6kZA/0095lsD4GuO5XEq75J4a4Njw/xTIp4D
+eYbm/Bg1r5meSEhsoOXJWgM1yy26g8jpaC8NSN3Pg0JZKV99En5Chp2snYxFKbpqCPiUh/KzJvu
neKjiSCCVn4vlBvT3HfWAZAc3qbBHhCtVSEo5Ts9hOwdRp8d1rRim0d+1yF16VuDPxrbDLU/Ii3d
i+Bxxn71rnsQ4da03eyx+mB90b4QT03YBKL64coNJYJt3nxKbddJ/JIeA12bux6PhW/hBrq+ZLnK
p/JR+uTYrux4srkd822A0WzzfWw3veqX0XHWvBYUolsHRKx+flv5wdda3hsOGuH4u7tpvqMGZyiu
ekyO1sHwrfe4rABRDH42AMQAReITcht+46sZ7xtmlewny6vRN3rSXFRRd/ou2iUASo/xpzn0gwmp
Vuz1XOd++LgNjs5dd4tQtuUaT+Vtu83uxs+O4urHovDa0McMNPwGccT2phuxNQ7Bu0yn1eSmSDpU
x4a2E+a8D73kKkhf+YgqpffOF/zq7+Yv+bfiaBu7vPJRtKJV6am74Rcy6Tg63g2ec+ccoo3sN8Qz
XvV1Otjb8SOYJA/s+4Y5HlLOFOXFTQp2I6dl4VW/kl/O6Ca/igkA2aG3PeNGuOG2vAV9wOGbH5Kj
Xvos6JdiZ3jxoW59fL67reKlP9IDgujJznln380759hvhoPzsz9lJ+cR3xpsXrLT/MyxFZuQSBQt
beHGD8qmeCweae85nT/qlN68BOkTSpkkZP+i9v73GfwnL9Crz+Bz1T3/Y7Ee3HVx8ZPU/u9Q7PDj
f/7+V/8VdxnOX4ArgFegaLUEXkRX/4q7dPkvnMOWZ5BiwYIj+M8jKP9FgEZQxV9gm3EKWEAT/34F
FeUvUnPawPDwEfSBuvWWZ3BVyUBNAB4jWCX+4DG4QMDTvUU0mhbHXUO9K3FbrZV+FbgW7P9YnIe/
r+M/WS2rzGkZhjICXU64JuC/1kDRPJhLKWsq+w4oTfYBafDZ15EfPomqKD7hba5/KukoHjQllz9R
cDeviGhdztIBgkKjgMoUXCVrVZSV8N1sYEaEx0Ke252S2rmfj8O71+f40iC/CfVLV4IK4SqAjWSr
zUoljI70xgJPInIFxSGuBRLnzx1wVGBDgCggK5AH8ufyK/6oCknzFAbOFEdHGckSZEaKfDPbM6p9
di77b58QjvcL5gBfTLCa50OlXc22Fl10TKak++6UtrSV8wWa/fZhHErJKEtQb6JMdz5MG9nG5HTM
aOzzdkN1Q3YzI70mmbtOnZeFI+zi+/N1CMXW7eWY1qek9LTpQqfkDdBKKOiavCi6qT+HZkRLpjHt
jdZ19naYopKC21xuRG46b9+LqIegvopEFUjtNa8fgSc9kPARP0aN1d1ENpD2brb+lQX/v2qf/p7t
kswtvXRwtusOszMVeTCiYXKsU/nHQPHGdczq0aiookwqptNv/oT0+9gnXFVEaOvecseai9gxeas7
veMp1xokqDD8fH2UF7Y+VFIZHBFbn5O8Kn4EIu5NNRfJUZvHYDdSXPPrfPo5yME1UbqLo0xL1Kaa
tZgdAFJeN3HyVCgI2iT5sS3SANgFm2cfOI1y5cY4z0E4y2CVQPdC3V3aKTwC5zsf8eQ8ta2KG2PO
Y58qYfoDNcnWNbvcfixRT33rZ1qwUXQT+UAKe2893qRozYCQUXwMZrKcKClx/tDQwn39M10uHiA8
er/U5VGat9eAvzrrhtpOkLiipqsc5gSfg7JKrzk2XJ7nBevHfiOf+U0AWt1O0CgUXVhBfqxMHXuO
ERGvRK3HH4iIOduoDdX7ae4fNbtuftEpKu8DFZxSOZfT9q3TRT2F0wzGGEiz+hvg88eFHBvZVCpR
ER31SJ82QBB+BPg/vfnLLUU26HQ0VOj0/xZR/2MQ9B7Kro45YE7QdpugELE/WSQeb57K2Sirm7hs
wqDJtCk6tmrqeJGqjzB9bHFllItjzJOyHC7iDlI32gvnu96ZRjuTlTI/5pKq+yDCpq+ofHUbOuD2
w+sTenkoBG7IC4mZfkv6/LFscmkPNpLHqK3livle06I+cIEctx9TdJKvCQ8u189/EtHlNPOKcQPS
kKJ+QZn4fF6zaMKptKrymIvsYUQE8VCPukpVf/IUufeyWp5duxj6K6HV5XFjWDhHHOrlFlkXMrR0
GvsW/a+jrdBD0PIYQfYpTd/80RhlwboQyHK21wGcHeFDKylGeawpTVeA8qQuv63nJgi9qW3j8PD6
h3thLWmgLxZFC5eJHtT5WloIjzb9nFZHiF+KvQnqOfuYRWYXbHN7tk+hNds/Jqkzj2Mlxc2VgOTy
WiYYIeaWaakDGl4PHgpLL7XRqo8lTZbCT5HzC92sEMmXKMrAqGcyBgSvz/dioxL5UPXkOoPxzrCr
l0BFx7Wpw7w5hiNQf9Ap4cPsJPAy8IG+4lh/sV8YigAEMVkayrynq6WVZORVzKpsj4vrwy8dXddT
hbh+cmURX5gR8Q1XFk1MKnZrrZRh6jAZK7L+OHdKf4uoW77NuyY8hMApP7++eBffi8hj6cbDKrHQ
G1jvzdJJsTw1RHcUdt74ANqzm2Gs0f22pXavK619JYJ7YWoLzAqRHwKRS5gxOpQw9J2mO0oqE2ow
r/ALUQyUFkbryuG+OAfL1Jb+GsEBPmXy8jH/uMDYemKU0647Eg0pz4OcJZ4UIvszGtZwKmZBd610
enxBcE/5W/Hi/4wgYWGtL7Rl8KXVRYN9ecdXO8WoJB0qkKPe17006o+jNUr6prEHw34MnUKM2yU7
Vd2xRvL8LnSEqqPsWpQlEkuVQ8UoQSm793IlR112DmbZxABOIGEpw2ipOuR0O41IVNMHWTrAHBCa
b+AAVrq5hgGDb3R98FEyC4n4eKIPvk+roFJ93OrKZocHlSjcoK7qxu8orI6+Lg82lH+E44yvIpnz
yauCfP6UFWqcPqSAcYSnxlVj3haQPBKQK2Nale+VuHNwR6ro44JQoOv6HKf90G61nnrmQ9QhjHif
Inb+y2gEwG4aulJ0V5Q4ch3Uwunaxy4LK0wKAZ63dHHNTN5rbS6nfqJ3zecwny3Lz8EjhXe2HWRY
t4wajgsA/CkORZlpw9AHm34ny2P2sQXsr21wmI/iJ3NC/1MpuaKeR23K1FMEZSu+x6B2nDawsu2v
DfH8J0klc9jNDsyKbYO1Q7ibgbB2n7K0TqW7MRkT6zDaAaalG3T5AuUxGRSjpiwFqu6eppw0bJHj
tp41fVJsP8pRMzyURbPISo6oQuxrqxpmiMtxiUgRFlLWAqXW20OvJzEtbTEk9jZQpfG91I9K5ldy
nXwWbV6hwtBZeblp9Mpcin6anvuhE8TPVbQo+tXItEVeSwp9kNowTXylgY3gVmhOJKDWg+ZbMKjm
u3YYycg4vz0Siy1iBZuq0ql/tZk945iU9bEXt1zRuyCCrOzPoNL1o1T0xrBNZ2tQ+BUNB3MTESFa
97kmmS3iH1lnfYuMDC1dKbW6EKGZzKjtTWXNWuyVklN+M1Fp+GaKslI9hGuzDrGEIUwfUxGrI+KP
uax+HcmDop/03Ad1L8WGjWxhIGfNZuwjsOlRaEbddgaXamxBJGTyIVhQstuGpq2CTH4KoRoBQS2d
CXqieryhXN+Yh7TVsP1wjczuKNs5PRSxoq01RPxTWcr8ZkZG1mvSNm1vTczQ8PMCA47f3aTUzdYZ
cHjdxqkm4o2GGsRw0zj4yDXupBljcWsbA2XOWjLY7knf5PGtaICIHUE5tsqPAc1OiEaJnUTVsRsz
Awh6g/vZJm/qQD3A9zfjnZEElfRs9nlZuJXlZD1UKbnMdn0TA7pG4cd8pHwT2ZGHrLoiu2ZQh8bB
pOcRbq2sKsVu7lA9PsQp/zIKHXacbWbRdhRS2yGSbxbCqOmbwDQoVfNMBZuhk6sHMywGhFIHqkr3
jRBt6rZ9pdqfwyxL896l3iOKj7PSm8GPWWmL8PMEYHhAQDULxwqrAhn4waGaU1OjXIKUavNcZbXR
vks57dMdRAbZ2KVWTsGhrbS2RUszGoMKeAtu9z/6Ka3bb/TzsVQpthYmJUJmLw4G1X1YTHJ+kuRe
m3dNpBnZJ1LuFG1+iO9Rj5CysLvcuR1HdBuyifU6CDOfuLEpsg3l+6oNa5S5krYrH4Y8ceY9+pl6
9qibwnA8qY4V6Yaj5XQ3Jtj9eC/gthieKSK7vMdEcSi+j3Mxjw8ThFgDKqoo7dFL5LgYfk5iKvtf
aTyp/TsgE2F7ShJ9JlMmktF2lZAi9WeuIrvacvUZ8/w0FSjbzq4sYUxzU6NNI76DnJLFg1zmRQys
L1CTTYPegXOTYzPLwVLl7J3UaLG1y4ZZm3ZK0uW4dCWK2h17wjoDrZEsLH/ldR50ihdxPSe2n6M4
6XSePozaXRBa+ndlhon8HHCu0dQGQ9OhwZxgulcWNhwlTBfjVtsnNLQmDHuT0qi8CtuUzBsDq0f0
GfXPz30mdcMdF54VuHYE28iX1DA9lc3oiA2BJM1kq+mdj3mU29zRyPH9cJyiUl0bmsd46+QNArBj
aeZ0vMbBRge3hmGyB4/vyDSc58rxnCi3+GyoIWNNBQbrV9EGYnaH3KgVt9PSMsPHLIm/LvQj4TqO
URdAmbroJhLYRyB5rdGSUSc7y7f1kMnod6MQCAuhg6RTdqWkP+ltFH2v84H2ttxzEd3VkAK4OW3u
dt8e2k6GjFBkmOAWcdH4rEsp+5M96pVnNWH1g45eoPhl3s0VQrgTNaxRinTzoRjzWewd7KVRjhyl
Om0hX0XOtBPB7ER3Yoxk2hClULTxDj2fkAS2RPzIz1WhSAd7JDvzZKFpjVf08JvQ3a5xPnTzbHTQ
B04SBZ/erk6488zcMB5rMSahFypd8a5yCMu4zEF43EdYHo5+WRuN/q4r7FA8iDpLOGIxTH9MEwZa
V9wETXlyKg2bnFYMjuXrRm3W+1gZlGA3WOWg3lgi6iWAIxU2h3ktVzScDPMhQuaDxq06NI6bhGMX
bzJCt68m0Wl+UwOaRoZD1RI40+iE3enoBFu1G0eZOu+4XwCMtV2a9qOrpXHXesEcGMWOfiLy52Uf
Bfou7YlavL4H5wmTOu2wWFRsnES1sQmivWQnItqCpRtMP7NwZYvcpm5N+ZYy1jC5jkQZYyssO/k1
9WoSH/jHcYbWm/ZjI6pR9G4/Ls9PJMYKtY0qlbC2GstR9dPYYNcYusild4VW42AEBaky3tcQHDKE
rZWGa6IxowpkepFVP4wlNjn0fWEhLxJHCUUR9GOR51U5psMOZQ9tOiryGJbbai64swIqrd1OzfuE
Y4GWYu7lCWG6LwazSg8OdOSPsQXAkrZkab0vEKayXRRF6nJnd4HzI44VnPgagZcv2wKGviuqOXxG
o7Qu9hNhYLHNEtQaXS1sk2uCoi+G4AsWAFYcphFrgKJWaNWs4hR6HOyUnRJLn6E8Caxap/BKeefF
kVD7XQhJYGfW2nWmCj9Ma63u6FT57JVazG7CQ9FjntcqSS8ORYr920ZpQdCfB/vFUI49NK/uOA99
SfQny5/lQJ5v4ka/RtNYwREoVrBwNH0W6S+QCWSD52M1qolMV6z2R1uq8ZskTEtOMzaiN4pmhke5
G9ViP1aWwYUXO4HuVmGu/rRqUdzXIlUeBRHUNQLYC4kpMmRUxNErBJyw7mxUmL7K1DL64zSUiNAH
g36j93FwpbLw0iiwX1GcoKUBbGDVpZnjWWrnllHmPgswHkWnKKWSuHlzSkprhj4XHTpqCQsQ68+8
LY7GtptQRzqqA9WSmCrGThZJfUBvqv7cNU3y5pSUMB3uhQzGhDjJXrbWH3niMDlRI7XyfBwSdMET
PhTvglR7s4I46lunxqaBM059l/Iuf5wPNTVWUc5oARwTWZB55k2jKm6l0ZLypXqwAi9Lxjy9Uh+5
zINJNME7cgwx6waAeT5oaOUBYvKhc9S7EThoohhNvJNQpROHWbODatP06Mw/ZA6P8TGjd2Zd+QEL
HOisuMfXRO2NDJyyFNWTpQbxxwJ3kSrXCkzao2kL+2bAAOp+yiUS0UbpczcBeqb7SRPE1xR9Lrcr
CThdiMWSxgJUv4IpGZERUF0pg+PMLtsUqcCKoOTZef2bXo4C0G9pSiGWSJt0fRvIajCNZmkHR6Dy
83bS1WiDLc21fuLF/QbGD+QWha4FN4jwzPkaZj0FEtnprWNXZgB2aV15hDpItheZeuX8XUxoNdSq
niY3WW8jlWYdraFTjrVc2PeUia7pmVyOAgGQ7UCDn54UdfnzCdlhlcMkHZxjlUjWoe760AUJfI1s
cLlsFPypRC62frDa1wXeHkqbrmQiPFU9XOmpzFVyQdDTo5vVTvLxjTuBdgqSamy4Bc6O9dP5lKze
wgU6d8KTlIWyuC/o2udHCq36lWf1YumW2hI3FnjUxYx+LUMA4TuN2kbhASeg3tboVHwttGi+wka8
PLXno6y2gVnHddg5hAlaLn9BS2PcqHrs7HOpDJ4SFCt5ZZLhSpfyYszVCq5O7GzOuRNJeXRq1R5T
j0LaKM1PSMZgzQJj3jY2lJ3Xv9lLG4QWFJV5pJQAmSxr/cfdlI6tHS8JxAkDyqzz1HTIbzDdVeP9
YEzR99cHu/hwlCNp+3N+qewCJVx+zB+DTeqQSNhHRScosMrJUtrUIsofq1+vD/PCKgKYWW6JRYKJ
HXI+DG4rsa3EfXQqIjM8JWVVkjwqxX0358EmV1tkEPVu0N5atF4mB+CGkjWNRarx56NS6EtFiUvB
ySqC4iCQgdzglWr5dSldi2CXg3T2oCxDAXAlROCjXUiI0MFQlKqdo5NDVuQKCYOMCaQ1GL45UD2h
lvEVpORLH46wB10f1IkWKPj53KwQa1ijVKPTmGvW59A2lC8pVKI3X7zLK8JDBeiXC2StiyHXY4cm
gxWdlFmtm71kVGZw70yzfI1n+dJ0lho8tFhqw/SmzqfTm3ov0qqNTzVeTgc1QxdJm5JrLowvHC2u
HvIL7nekytTVolVtE0kTGNcTAKJw74AJcc0xKY5WZl4LcV7aEGwHNO4WTACNoPMJZWKigDcM8cmQ
xbs2c8gDiwV6qndf6LV/fv14vTgv9p35+2yRQZ0PlqChJ4DdxKeiyfR7ORzq73MzCk+b1Gvdkhc/
FBEpuoTL51r3m4qsQI22zUgvFC2kioJSZ/NRcqyof3p9Ti8ORPr0W7MPcMPqZsr0OC60Vo9PAYIh
lB8ly/yoIafX/n9s8QW4wWNMQggv83ztMtJ+vZCSBBfMtPtkIfzZ+uVcZcVbgzIbzBrxGMeIP8AD
no8z10WgzrDcT1ZkdH4YKep2suzo/VtXjVY3jjZoJ8nLV1qNgkHyRLmkTk+2GMe7rO7lO7RQsiu0
2cv9RngKGkkD+4422lpycKExOoLiyQkZmOTLjFv61uhKwEiZNF8z6rk21pJL/PFCJXZm47I1p6c+
VudH4Ii6XzbysKFefM3x+XLLoWhN4RnkB1YIXHfnQ3X0K4JwHONTm2vBxwxpvS0tOeutyR3056Uq
QFrMg3iR/ORmpekizpNTn8aNtVHMweneQX1Nes9JZ1t7a4a8DMenAhVqAGVY3w0yBkqW0WncecNA
gZr6tdcqnXnlqV1uzvP3D4wQFwLnaAELrXXm1CW/MDquhaCPEbUdQR3URM9GvxeyXd519pDcJVIk
nXS9HJvtqOQ4zb++9V/YKNgigIda+OzE8KuvZzRJXepTnZyshqYfFcQ5iD2kWcpPCHZg3/j6aMt/
7WLCuMMs7yPPyWK38Oe21EO9GiJJJCe905otRTmKKmbVeouv1I2ZdO1tWDTqXjhUmF4f+YVdaiPQ
SgrJe7z8dT5y3Mexk+VRckqmDB5BrcSbblCnK7v0pVHQdQEGBfwFUuiy2n8cO8MeaYfUbXLCkq3/
ZMpJlPv8zTj0Xp/N5TtpUoszzWUZScrXGyeg8h4YI+uIPMf83mz16n1iheDvA2LEig7WNXH1l7YJ
1z1nD6cMUHOrGzK3pmEOByk+VQ1YzcmWIDA2knPTUp+8chlfRr3MjZgaQTGw3xcxWlHMSZ3oARpN
YYMipm6HwA6PVa/KH1EM6v1k7q8VGF6c3fLBeAPQYVw/zwP9RAjGcXIyekXfQv4pbixplFyhWc3u
9S/30gmgeoI5OyZQvDqrEyDilmRs5B7r4v/l7Dx73TbSNvyLCLCXr6qnWfKxYzv2FyKOHfY2rMNf
/17jLPa1KEHEWSywm8CbjGY45Sl36fKPbtzkz0htFU9jV+q7Ad6wsxFhHTyhH7DGaL85SyDoaqJU
539JrP22OScae7YThOlpMtz2mxV0KWDzdsb+QVpwrlaOws0tikyEjqYlgy7FHeO4aCRCVOnJ77Es
Cmur3sVzlu3LwSifXdiwX+8v7M1t89t4iyi1qAV9Ftowp2KUNtW//GfUa+i/TVih03ovXowsL1ZS
61srClEP4BmETSW/cHncrTKPx0BTjbYwxNw0jf0RY5e+/BrG0P5W7s5fJK7l5fn7aIutQxeE/nxq
pidDtLW9m8oGg88Bplzap9OxRPoOVAR9SYmuq7dpPav8AuNgLbJYkp7Vs+gjdk3aq0zK4TBeTjoI
4zkYE5ygh3GkPFbmXvmjyWLaG51n0UAcqmjIkVAG9kATvhpfhWOG7/ukjh6K2kofJ6HP+9gtEV1/
+w5QPiw8Y1xU9lJZ18fw0w2RyDtJo4/xxErH9lAivpWAkTH77DiW3nce+3olp7y5CZSGNP+s6sQs
Nh6l0DDse6A8vdOeZiyVP89pqCMa7Word8et14VMmShLIbMB5V2ufONrIvQ77g4LxQS07cp056Lw
cbi/jLduKFJxgCe/QpMlzLar2qxscTM4VRTqT3rsth9zWvkvpj0WKCx0wbMV2t2D0YTRCirv5kqi
rMO3Q+kG6s/l/GyR6SjUG+kpCzJnHyBiuo/MwXqixr2mWqH+VcuzRAEbIST429C2F0vJA9YnSo3x
NE/iZxGwVbu2mX+2jWV+pVIhjzFaDV8rvyp+gtpoV2BlN88QzmQmrCMwwKgyXc4016OGPwmzkyAn
OGIogVdKPKf42ptTLT5mddJ9wZk4B3c0Gj+mwvkqy8E+1H5vfRS6Bn4lRgf+69s/PAQGTHAwfyf2
Vdvvt/chk1LQySRE0iuLUo8wjPkQ1nP3lznKgcJCXn6jyd1+0BBiWlmQW3sOFojO2+sCGl5GZ6OV
DUGl037zqnD0tnHqIf2B6wGQK1HoY7nTgFBPGwPP1GqXF0HQrxytW68H4shI2sDSUi46l3PXrDAm
GWjTk4lVxLkBHPYJakr6zkCqdYedlnMM4sGS/0MYB/wb2gMFD3WmL0cNmnSiVlCnp7y062iDwGil
sBSxdh6o6z1apaGtHO5bRwxWOb1PVpvoQ32I375xJOMpA2CRnjCMaCKcWWExY7CkYZ+LoWy+Fu3c
WlY0q0jaFGaayONyuGFGCMfHUuVkxMJnnLH5jhczyENU6OLDOI7BPzGZ1uf7G/lW6AHYnbQN9jxu
MYsXCqIFnhPw6079MAHvmaO86DcmEKCj4tb1B+Rx20/3h7y1rmSmuqpZEbIu13Xq0kri1suQk1We
vTia5K4W0QCxF9+T1/9hMMwXgfrSwCZtu1zVJPKxfi87kntH5J+dnm7koZqS/LtAXiTe3x/sukvO
e89gOjKdkPZQfLkcbQrKtsE7C6hqRR6jpbjYa/TN9wCE5q1rRNsht43XRG9LfF3MeCdnj2J11CIp
qk3xWslYzW15cdMx4YUA90mxYbGjVN+m95IiAwrUZ1/DoutOWRXTRSPe8U9WNjXnHmVtd2MBA3px
fEqWK2HGNelGLQh3FWBgXiru8MsFaWCeNI7GTxBZa28Do0VDcB4cuUubZD7X+A7g8BKjZW509ouW
eAZKB0YPjn0c1/LAW/cmiAyq1qRkdBTVSfjtOA9RGqO9I7JTasf+gT4EYgr2HDXPfe3LAyKPwd/2
VOTv6qpy1/aF+u7LL6EIpag5mFgzLOPAVqDmn2tZfipRdMKcPNbsPzs/7f/UOicVW1e27dFCdBD5
prHulAl2MzmADSDhrlxqt24ZsimqGJAH2KiLPZGORY6Wc5+dUDkHoJwIquFbrKJARM2S+uShy6Lw
H03L9Xkl9rs1MjRkk2q/w426LIN2zKvEkB0GOv8XxBDqUo/3vdbZH/IepNxGgJ9EP6GTa73dW/cN
ZFTVoIE9jVjM5Ye3p6CS9qjxcjhV/mJMzYjCadl8GMzEW8k7bs0R+h9bTKn0ojJ3OZTmznECspDi
KGCaQzh1yn3JcB/BGWjPbRF/RpJLX1nX29P7/zEX4Vnr+ACb6zI76VTGnkcZfQDaVj6HVV083r/e
br0VVC3psCGiCwZI/ZLfTlAFSLnRAb+dwqrxps1oZnI+NmXfB1vPLKN+M/aaWIl2bo4Jjw27IHhS
QHAuxwzxTTEcWWenET+4bGN3c69tOOGQbTIr2FeDt/bs37onCChVcOWzY5Y12knDAy+zzOw0JY6+
D4sai2uzDJsH08zc59FLYvQ8eCV3GgLJKxfFzf1DREVZRUXblvrz31Y4HjykaU32jxaJp0oPT26K
DHLl9q9aErY7WazVOW4mykgN/HfExfqWgZcb/pRmp9KEAYCgJFoVdRPuAbCIJ6/tht3slV8LcwqO
JgLbxyTuzZUr6VaqhqwMDQugXEC2F+eTmq3RghXOTmZROkdMJeuNjxf3So3l5md1le2o6qFSdbxc
2nyOrbkp2uwUl16G5GMWbdrM9dHuGeKXAYjMYeikXyOSAXvg/rm5eUJ/G3rxVd3YJ4EKDZoZ9LK0
TeDm8afGT4D+6p6iQdwf7eZyKsK6OjS0OxdfNEpadE5bDBClNuPR4w8DkVXdjGjr3h/o1rTAbQNX
C+ipessejdlRkDcSlZj52FpsUteZugPhbUFBQeiwev6H4YjGFT8MH4UlkKA26zlJI5+d6tJx2CRl
3nwBxt/+o7lhv+YEdGsRld0KjTTVqfklePnbQcyxGdDKWeOq6/N618I42s7VFK/syZsriMyfIirQ
Plnyq+E2tVUUJPmpo6ehb+24K82jVcbdx7H1/Hble926SgkFIVGDmUQTYhGcai09vaAX+amvrOxj
Z3fyq0Di+k8UPWx/21JCWKsyLUbkjaNljOIjHHw8Vkx7sfEb16v1yhjsUzqDCHeywH9vxP38Lh5b
4yOUmvHh/hZZBLxqPBILoky4p7zzy/JSBxApmWfXOfWuJh5MLczcR6dy8r/AtVjZPkNJS38/Nh7V
JrszQSPbFaLvK3f4Yuv8+yMUkpPeDY3SZQ6AkUVYyDxzTh12TRuaz/nTXDrm2159NQpZG25AEEmg
gi4JoEVbz/7g80KMsVE9jdLLdjWi7rveWcX+Lnbpv0M5PIcKK4Qaivrz386CW5eVlhh+eHKwqJWH
DsRXsY2gA8xbuycpXjnn1+unkBNsUBfrb1pQiwjVsxoP98nOO00BeT76Bu6+SZL6eH+rXG9NXni8
naiikBJc1QdrM4h6iZgClhZpc/Z8Yf7tSUs81iOA0KAo13w7rhcREgsFTyzNWUg+3OUi5oNmzV3v
B6dY+hkW5q2QWy+Y8leXt2floF8fA2imlMzI+oAaArq6HEtgBwb1pg1PJZKblJo1KXZaLeq93toO
FB6YWu4+RQDG3Bta7OZ0AOx5ZX1vzBeRWyVqTu2b6uHiFUprFPQBKYanisL3Q2X0/S4pKn8/eL1c
SfF/tQ5+y67YoGARgNzwFIHDIne9nK9r5crnaczOIjQwJo2hsdWYR+uGdc6gCIm9ixVui36FTeNY
5HnSHXQhhH2sBym1h6DGWHPnOlHb7rRRcXZSK07lpy7XS3HQ0mREBKDs3OxZzJYYdn4SOP+ItnGq
TUUTTI6bOS+GYeM2NZW4OAus/rOQIOwOQFxysUv7HKcViesMVADJabI3WSScogIkX4aY9NjYuuEs
4KMyx4WibUZ6TkcJcS7ctrCHrGNmd9PZKDp3fA0DNwwRogvs8cUYtUa8M6JGiF0b1DXKemVi499i
OhWmJaWNQQGGynbxBW6gnA/CxhxyK9N5Kv7oPRHZRxHpUbRPTUywdnTXIaz4uTv95QZVmW51iwOx
T4qCKKlOUdHd+0U0+ZvRn63mNWvNAbaecB3tgdJKOGw5Z2N0YF11ez9nzuS89gj4NS0eNXIMDjqo
dvElhgSHT13ejoNVbYam6eyz0MYGtKVuDJ/SAU72t8ns++K9lggAH1EdZeEfUwOoBW5wOMXhk28l
Zf8+nExdfgisqpXvHC6o6HEehVFv6oBM86h5A6JKnSUb9xXTbb9aeWqub6n/oFFpTNLiWWazg5eQ
QlRWfY6pjO9bkD+bGhvc/f1b6noUXLEpJZGKgCXHvPhyZxdOW9T4IYxnmEL9a13Ywz6NzflwfxT1
DC/OD8j8gM4czBia0ItRQstu5aCpC97NzR14juoPoVOC2JcY+2Ft05YBUnV4DP15f9zr2YH6U4qf
KJ4h/rKszRnunAjQHulZa1JE+lM52pvYb9xyd3+c67ueJjI5K3V6CyLC8gFrqszWe16t85h1HLKh
MvN/8lhkn9n9fbwTueHUKx9OLdnlkjIkM2J6lB0IuC4/HKb14K0bKztr2VyZoDeaMN+XdRgPLzPu
A/6bdyNSVcTFbBKl1rNUb0oqz4Q1XoWnghoeatjSOISFka28zNfrCEuZAJw2NTqrdNUuJ1VOYzQn
Ux+eMsvujrVdxx+qfh4eEGeJ9pBivH5lwOsNwoB8MNAUlC+J+S8HNO3UTmmNh6dY081jkNLEAxLz
RtwczwdbA9IERBiFFFlCywtJ08R1k/QcjLZ9tubY3XpatKbMcGPxaJnw+lNm96llLBYPRlULGrTI
zkbYW9/Gppk/xxataav2iwMOC+VK4UQ9epc7kPo6kCz2BekZlZPLtSsnY56yfKjPeP04z8aUo3wc
0hT6ghdi/MRMMSGy9eFnOxlrti63hqa2rPYKkDDgUpdDZ3lUQFS0m3Np6O3wUJc5VQW/7WZQGxIN
f8y/Ea59Go1pDo5z77YrvdHrbUNOisAHsBjMQnGXuBw/j8wZ3pg7nm2zlE8U/MJNAUD94f6tcmsU
KvycBeSFVf/3cpQwwxnOdfLpnM24qTSFlvyc6npeU7u7vkmAdHKVEDJyBKjZXg5TmlqFEP8wnVNR
Pseh5m2zDhGCzqvclbDxF1fjcssoNg+4EFIXSCrBYkZzYjeWsFJ5Bng7I4MwRfGHxpWQXPHeM8vd
YI6z/75uIwwpiT+c5v2UuZ2xGatUG/+KCg0B0Wacy2iDJY/m753QG1+cMdKcH0FMR/zNdyykMkrY
ruoi8XvVifstL9E8jNeIeuSZAEge0XfQHyaj68++RzRz/1tfH15gwkr1nP9C13yZqEeWPvSz0OSZ
iBbzvzYV7kMZj8OPqh/EH5o7ivZwf8Qbn53jh60uvjEOb8giC7LCTIyZk87nIeuHJ9wwiq0E8LLz
Z89YWccbGxkDXxWp43hEv0j9lN/WMRSZFtldVpx1qRsPXTSji5zhzH5/QtdBBgEGVyzlf3wASL0u
R/ES3Zq1aCrOfTP0D2Zq159Hp3f2WtNkm6AL5l3e92/EGHK1U8BhbtSNbfREly+/KotHU9AxaD05
e9zLiq1p01+5P7WFpLSq5TMMGT+dDe7xq0AmEkOfamlZnpOackKAUeUxFxDoRzx/3ttyrr/18eTg
xEKP4xiK8WnS7fGbnUb5E7IJ7fPgVCjyVmNzcu3ijWhOdqtiQSpQOFhLvLYWC099SZrS643zUJQU
CfCbQLfBM1d6A1ebiHILZEdAPajCIm22eN6MXJdijKDNxdLUN8gFGns/kv7KVr0yDMM2hWibWhnF
JB2OxWIyKTlvlZldf8rNQrpY2xC4/ky7pm9fotlp9HdlT0qLb0gnp603e359zPGI8Z8a3DfMbdin
abeHPDPjlumOA+WTWRZr3M+rs8uPxJbAYpdTHiU7vdzqrjGBckJp5WRqZgO33kr3gxI+0szsjRxo
Pi7BBDUZqstUK2FMXA6VjjMJmD72J9ChQll6VUcrzYKVs3v9cdWRZQQ1iLKwvRwlb+MaqkkznCaU
bbZNYMZH05nWjH+vR+HGAyxHbKksmZdUQt3OWkP0ta545cZTNSAtoPdSW9lCV1e5rUYBj0edEIju
shXbFMk06K5gFHIcRHWc7701P1QN3Xc3jNZQ69dbgSIWG0F14JUp3+JYOCPemdgLGSdENKDNW1mR
HR2U25Cqya0v96+hm2PZoI4VOIfe7uJsVGEbCowkDRwDUogSIraRJ+LdQGd1raV661ORSinCCbXd
Kz9SQIN5b8yDcRq7yEWtEIONZG7WrMGungw+FSAFD7STKnYuddrmLB87c2bxANZVu7EvJfWZXvvY
WShLCKuqD9gHNis1+ZtTo3KLbias76tkeHJ9rP/om59mKdsDwhHiMc76tRLdzVEIKRSKmiB5mQ0Y
fRe1cWUbp9hyi23fls2z1Udr3b3bo6C0C4CaBNtVhcLfXna3myRia44BuKdztmGKoICmtW9k1nEH
8ZnA1nALodwHXedylAxPVT2QPvtOeDQxUu5lYNrzSi54czMoUz/ahGTUS9RZIbPSHUg2TkBpZiyH
k7Orh39AFfsDsue7oQzfhlf+z6z+O96yjB/rqQNIgC+U1t23MqLf2wdRvXPKfg00cFWuVesH+BtB
BhLDK3xC64uqt6VmnKwRRPJg+g9JVD54cdBsrGb+1MzVt7APX2l6dStreuvGYDWxQaN84JFkX365
NhdOlybsD9tzsArtB7mL/KB8wOvUeWs8yyQVhF+xWKEdL2tMWce2mGc2SQy/egtbyEeI0KIaOaKb
c/8evLXruXDB+ij7Q8owl7PSKTi3RZOaYJsDoJlBoaGIVWbH+6PcXDsyawWcI5tfQj2Sye4dKRrz
JEKEFsAi/AzTqd/5UZaszGeJKmMrIhJLYRuCB3IdNC0uJ+T2WluHfTWfSgtDiiyfxAPKPuY2r7zy
ONLTg+UcT+/6wRgOtdGheTr79UPZRSNlUM9cKSxcLy8BL3GkIgCqeEAtzG+XSlFa0rFnez5NTiS3
pSKeVugDrUz61igBuDEFEnSJ4dV18Nso9H5EVAeheSpZ1h2Whd/wbJlWNuX1IFyL7EeUcGkggA66
HCQfUEkcJkueIq3GVjsaAIP5nb2yU64iDlBH0EuB2dO7ppW8WLAwjHsjDmLvlDTui/Sdd1BXgk08
yAolmbXNcjUlJTYC18DhTaHG4S2u/GCKsetOW+eEbLe9Gwub3n9hpbv7m//WKCZxICeZ7g7f6HLh
QtkPaTANzskRyEO65hAc7AzZtv9hFIq26ItgNOEuIRu+L7oagUI6qRYwwXDSLGh+UfjxzaMA9Pn1
SEIQo2F2OZcaUXd7RgXrFCHxv4MNZ+xxyF4T5L66LmjJKVkWKoyo61+F0JMMunbSUry987b72OR0
jRIr6/52+7lfWbZbQ0G0QQ6Fz0PvQO3H346On9TxLPghp6IfSvzFzeGIQHG4TYJUvLULzayUljQw
cGIist/LoSib5kVdFHQaNSzVAaH3G6m7oMCLeQ2+eWPLgfogiKYY7LDtFkMlVdWhn0NTM9JBvfch
UiCGj9Xd/c1wa+34SMDqOUVUQ9Sv+G3tREy9L7ESJhTYXxO4MY9WH/zAZnt6a/WQYjAYQSjUPFL0
uxfTUY7PVhIV0dnSDKTMa/PvqsrWbM+v14xnUCEFkG0mxlim/n0TJdQtDGrOY/kBNGn8SfMy8eH+
kl0NwgGhPoU+NERELP4WM6Gz0ydDNpfnQaeJI1pT23mmNm7vj/KvEsRFdZKkhp4DaSilSSpii5tN
LwkLTbf3T6NArnKHpGf0vgF3OG172n5IYpRm5Z1ZkCbfxTIbo8+JrCb/1QPzaz5FNE3GL3miZ+Ve
lo1s4fuT1m7pl5qnWmRD+MUYRzzHYguxL2xGtcHZmOngWo+1o/kCbCOKymgPue0EAcaKMTQDyJ61
uyKQMt9Uvh5pOxNZrQmpN4L7Q9jlrbtB82609xXmK9ahCMauOQCCHotjBNp1euoH322OAa4Eh0Sv
DU9u6BRN5gdZVPP4ZwXRw6atPPlPURbbzUODjGL8OCLR+Q8e19NPYnHLOMwoZUYvQRnbyUEPsqHv
NpON+t5urIHmfJgmUpDXMLPj+ChH+HDPg5ZI8WKOvoNJFAVmYP8obyNo2IbBN6UJGUFJG1CzpH+A
J2dSlQXsy9pNUKy2TSQo26AsX4hKJnFo7HT+gJKt9zUzxrzi1+Z1vJtmzf7m29RB9j5aoeZHF8Hk
7iGB4GBufQMh/80E3mgO0LipXXPvAsaof7RFn70CejGMd54gijyUnQP1AY3ouDunBpqpT1LU43ic
2txoD1laGs1DSKI7bMNE14ZXtMmHrxoFa2A/POtOjhKnFto/qaRG+tadp1z+A/DOQ/FMl0m3Laei
bre5m4beh5loMTg0g10P27IY5uHoGKWTPnSuB2NhU1Ry1N7xuvfh3hZ29L5iiZLvgTeG2R5hsz4+
NH5m/Rk7pW1tASPn9T4Ys8J7VZal2lM5hPEHWMFBvq3dttb2ZaA3zW7w0lFnY/SYpI1TjJg14pa9
/YzAZGY8FWMoE3JeGaTvuyrK5IMtygxJkRhb7h3KajikFXgMyC24hTT+B13Lzt8GkSj+DqO2/OBG
oMg2DmFju62jMf2AMPak/5HPvfVOIiENk4WdZgRP2Qz/eitLR6tQoo6r+bHr9KLbuS21nldntvN0
18W2lpwNO9fSY0qaHB0BvLjxftZwj93LuOsBmKjP8KWpjdY8UOswna2epmN9mKq01o/AXXpza2Re
3Gzo3QfTkfZQKjdxks/flKwqelhezXlCGTu0810SF/O3wQjHbtcC76g3nicQuvStBpvfGoqfs0cE
VHd/GkZT6NvYEmYG1CQw3yOCnLjvDb1qK+WqZ7d/ZpxbY+s6GX7f6ZAb3aFqbf3v+5fU1esBWZiy
H7U24Jfkc4tqjzHq45hrlThHlLAOXVAnD06imZ8FsuArqduNW/cXRhkQE2Ey+ePlQ2V0hRObbSvO
Tt25D/EwFltrMKzd/Qldha6Kl696XCgBcO0uO2nIoqCJqvfi3JAHPUHdFFvbJMsZWL+4S37cH+16
ToCWqGGycsTjRHyXc2q0AE3sMe3PQYUSaijcaqNHerO/P8p1DVlVdwAyw7WmXkH14nIY4QzIePOp
zlIrynFj4IklN00dGcUmVHrEmwxlknjfIvhc/DACaRawV7QQGFE2Vu0LKtjVdMibbvbfZV7uoNOV
oof31jIUsA+60jZRHAhUyqGXP7KH3EcjZujOWTD4zq4YR/3ZmYLpjawzBDSx6qU/wBvuUbNeJstm
a02ydlMLdmU0PdVZjDrhMEzpJzo49n4CB3WI3B5r7vsfQaWsl485nUZ0NJQVCfHjUtwiR/AyRMTb
OzXeED563vfUGJsjTKjwL15ooBJxh1yz6LX4recGZCYilKAKPOhI/MXluka6JaK5dt1TWRvT0c6s
Ypf69se3zo54mJLAr+RImVpcDiKsGf04M/dOSE1i6anZ1nNKF3Tn1L59yDPzOU+sCLH50XpzVEkk
TlIO+Jt4hgjzcmCrR5tVt7rgNCIpvInAuj23urbmoXp1K8A7dskxyTPJaCG8XY5C9tc0o6sFJ9GH
6Svq9OnBsGvtSxcDgEK6bP50fzmvr1UOLGV0nhOFnHAX2aZRc8jiMBjP3L7oQCYi3aXEj5sY5fmV
fXljKBI8uktE/9xDy7ZrFLFu8aT358KRg9JQyj6hi2o915XWr5zwm0NRYQa1SMcQGtDlKmpxI4Mx
tvuzSKLJ23LcKOk4UdQTYOmicQ/3F3HJo4aCRx2d5hy8L6ySKYxdjifrvNNN6Y1nGFZFgb0VHkpb
fHIcHXRE5czbtucfeywd4Zk43Q1688m3IS6AbqxTb+cXRhI9QAujY4JVQrJWi1G37sWNoNgfPu0s
Wuy2wtxf/jx/1LrOlf5w9jQj2VpjSrBHG+0lMQNaTk7Tngaot2+9Ddi+wO51MPG0FOl/Xw4aW73t
SRqvZ66pPt446Gq+V95BK2t//anVu8aOIg0DaLLMyBHMEnpWzNPZ7GkJby2tms++1gbJDtMbe410
eWM07O7ILREr5hVZlgtlkcwGtbP5PIWTfEiwIDhoYZK81Gb8/f6euv5mrB0wWsxAYRBhOnG5fEGF
5WEhw+nMy629yrDFv4GaubkrC98qDnadYECRZ6OIV7LBGwPTbKeKzDOuqL2LWxx/JSAnIFXPlB/q
HSV1bRMb2rjr9aA6G02TP4wqCL4/26trzwWFRtBFsVy9Id7i2vNm0SXVEMlziTvDh2SYo2fMZoKH
rkqGl7bIMm1ld974kBQnyWoVx8YmHLhcXgNLGNKpkgFZ/HeRl5YPiC6kn8KwS47353YdevFsUKfk
Q1LrR6Dlcii3DA1r9gp5bnU/fjbTDHeJInFXnqdbK8i7hO6IMq26KrVVthUZpDTybIex/IxYeLuL
DCc/6n0a7noEqVeAYDcW0DHxOOPY0hKlSnE5q252WyNOS/1s5IGL5UXdK6O/fJOKSVuphN1YQIZC
rI7nkCjKU3/+W+EoHLqhStpGP1vRGO6bxrcfbGvV9uvGKApQTz+PniF35WJCVpHncdknxtkZO/sx
G5G2pgDyRndOXgr+1ZhH8eiSztA3vJzLWLYt7WlhnFF16PZZ3k2bGY3u3f0t90tf8fLGZxiqu2h7
cPHTPFwM4yWR5nuhfsYdSFo7ZI8Az1VUK1rAxpP+XZt8IO0doORXKeImOAD9byO0LvxaCx6k0M1s
a4bB9Fl6k5xR3kBeZ1/qXu9s0U0b/bMwSz3f6i6Q6acsFOJvL0zc7qlqksH/RMGsxuDaSOhUWk4c
pweJWcQbOXK/lhI8HcGmKmBTj72cYyfKLh/KxjjbReLh6953COTXiUIlGsaX+wt643Spa58jDHeV
Uthic0yi4BJJdeOcV7o3bAwH0OymM2rrPYVi0e5Fnprum7c9byKNZUpIStZw2SX1O9eMp6kcEX7O
zKPpJ+CYZrtd2Srql1/uFKrZaAizjBA5IMxdrmJmGkOZde58Dtxq+J477XBg41ofyplikJyE+8Xu
SvFoSN1+G3WT70d+BJAUyUEk1rhHLkfuQwvIUMweLUKjfkFz1fjcZwB2R0nl7/7nU1thOUmFvif1
JRCh53U5FA9Oh9cMQ2GNMb6z2CpPidl7j/dHuX45iQgUbpKAk+RyqRvkdTKc+6m2zlRLxa50RudQ
TKWP96qIPmaJm/8IOic83B/0emrI5LCUYFhRKIXKcDm11EV3vypN60wXJtjiC5N89oPYeXNArZBQ
fCUsyGijL7V3ZZ3asgpL+5zrfvIyDTZH3R/dd27jrWF/rx8Wyi6ATrkkCar568sJFZMXYHY32+dA
j7+LGQl3va/lYYzbtX7ejVtSifthWsJ/ANosY8fYpSprN5ZzBr2eITUE0q9M91mK1OujYZdIpyX2
WMM+0szEeHLjeW53jdtUZz1ofLE3k6mWX5JkCoKNHGzV4ZpsPX2IvCF538gskjsptOaHx22cvHrg
RKIHM9etAmMlPYmhKGEHtzP6Igk2YFaaEPpT3sq1UEct2OXm54DDw6Oszx6g2HS5oP1slSHWq9ZZ
tMk/VddYW8/GhSuEAGQm7V9yiB9lJo4y0r6/eWsqUD6pLCGJAoRdDuyiA425lDTPVlC5L7OtaX/l
jjBWDsBSB4V7RFFBeQQg2jPOslw3JIMtZl84ZyhR/paiuXPKcW7ZRWnXvRpe25712M6PEpHb7STH
+r0Tjsmucjtt5Za53rlEryAjuKoBOHFtX86XJK5Hb7Pxz17m4UiVa9pWTE1FyXvO9m9dWsX8U4eR
B1Cp/l0O1blVVIT00s625uMxV5Y9rQT6CfdHuTEhIMXkjBSwPAUKvRxFYvpaa37uEBJROC6cJDoO
2GPvgpi9c3+o62cI9xLcRGgEcHVe9aM1KENBX7fOGRkmbSejvvvkGtmwjZDG7jeGH8MInAyZ7iYr
r9+KugBf/EtDmuuGHH7ZysMFrE50k7FTxFkxwrJykh0zefvuANDhgOijDAvyfJGEe0MeNGM7OOdk
rvtj1DrlS0widjCHai0XWDxEShoR7CCW8xC/CJqdxVBhaZRkj3N+cjzNQ/+pqI9D0GGblmO8uK1i
ab9vwlY+3P+Ei93y76ikOlzZlP+uYk6etty3SoR47NmCnU0VLT84vIfZhnzcfL0/2PLU/zuacmsn
HqPZay/2JmoeoStMlAFFXuJKOrjtU2Ln+WMjS3l0I2EeOjMsXlJMsuqNI/RmR6vC+5PmVrnyNqr7
87f79d9forDwAPyRwFiW7Nw21HLUNfJTOthT/diLEPOzsNBrE7P62fqD8Kn9dn/2tz4w/AWVDSmU
zRIFTeSL5MQ8ovdDz/E7FDEcWUWi7wt9sM70ScMD9o7EqfdHXYQavyaq4m2Ae6CHaMJcXge0dIOq
n3Q+cDlLbSdir4N1O5r+2u22rKf9GonKEVcobWm4BYsaBIZYnlaVojhNQtrZ3hDwTreuWeWf5q5C
Sg3DyvQhHZptOjjpHkmZYhc3EWbN2ui/C/O2eXDLSXt/f/q3vrNSVHZUZVaxAS+nP4sgbFBXK04c
c2PfNUOSbzSjorQ++vojwPr66/0BbwnIBGgdweGkcMBpVh/kt8TXpDsHxBkNC9RxINyWXbCda1M+
si/GZzxD9W2GOHiPwSsGftSiyz90LStXpn1rrwHnpupO3Zf2zuKpQXsYofuAY43k5vxH0sx/+Vou
HzR78D7WTuIe2G5r9u1qJy2PFNgNVQpiLuRdlxOHXGdrMFjyk19Y8kMf6e78XCPtKrYBenM7YeVf
MnCwEruiPpIbAjBr/nx/8W99bSAkcPV4leBlLu7QesQ21Zk41bw6wt3UY2nTZEA67KcnyqF7Dube
qd5Wevu17cFyAlFDRQe472LbC2HFbma7+anV8uGTmc7aY6Gn9jtPDvUOyrz2EEMxOtyf6K3vCwQc
DD3ieqq4uVjrCf0O0UXFyeMl2mNPrB1p4ON5l+vNg2FO3dcx07qVTbVsFP6aqmrjUHKhjsoddjmq
lndh3mlOcbLSpPpCdprgbemNn8VcjUfdipqtn8g9LqPzRrOJkqHN11vkfutHY+7iPbhe+1jVWFPf
X4ybNw/FJpI3yp8UFRafIESOgzsbL9nSx+100Lpgh8HEmGx96h5bDTDMu9Aa3c2QyGhnmy0C2XQ4
gemA1GwkKYQepyvv6q2dSFWKGIwimOroXS6VTGU9mnFTnJAg98YNyZfhsjq9sthOdMErA5LEWFmI
WydQSdIqpTX+dwk8N7oqDiGu4Kkra+PgAMZ9DLBTeMSzqTlMDnryga+526GYQgUsGOXaBrm1LZGW
UFk74QSFuctZ58kYlyWK5NC2QNDAUEDDeTNYFo6nAHQB18jYecfm2jZh3W+iEaCGi7X4hktFbIWW
NU9pK+Q/EC3Rv5uEX/0Iu4ial26O+Y/7m0bt1cvbilNH9YTmj0IoLF/juIyFnYaYnUCwGen7wBP5
ZOXCXtMSuA6wVH6B1jU3I3SXJV01SyfHBJyQnjqUHV4kf+vwCNZ99X+cnVlz3Eiypf9KW72jB/sy
drsfgFxIqQimqKWkeoFpobDvO379fMHbc0eJTCMm9dRdRknOCER4+HL8nDdKRhnq+eZVMRSL0pk4
dhhbHbt66R2UVU1kaTId2GEdlfVy1MO4Hm8OK9g3mPYhixHB45rTX6uKXC9iGNPtFAE6LSjzHUKf
W7O+qwQDh8NrQjuFE02njgml8/MkqVrLaqGegxy9jJEGsSt7h8RA3LtQuUSfcqnIM0A5CBm4tYB6
fX19Oy8vFPbpwHGauTeUvM7tAwExkA2JUx8VDuvkILK87At1kMPPldRU8FSCH/reSlbM09J1bbsf
pXLemp67vFTiSRXdASoalFjEL/lLQFFHgBViaUx9K56zfcaE8ei2qH+k3BhlRg2jtrksdaZ+eX3x
ly6MBw1ierYe0xzfc7tWGIcloQqUX4CMAs8CRRvup9bO56ORY34XgQ3bkrW7tlgcBweKXJkEYfWC
F2RYlTrxxRs9W35AFbl4EJcMRz3T6j8hbYs/187gbHzmKysFU03znnoLFax1q1WSQrPqewgxTX10
4AAVs0OMFRSzg0axE6PaTAXNe313r/gFEY8SKdJ8ppS7OlpJlEV5ukC/B/1FWu/6fLDSu6zWas21
c6n/8Lq1ayvUqSK9sJyKidzzb1nDFFcGdk5yaY7aDq16KuGLPUkfYSEYfZhYu60C1pX1UdkRqTMF
cSH8cW6xBMJuMq+Q+Yrayeb90sn1uO8Yoas+KUbb3PzcAucVCG8QylBxrqu4i54wfKJqha9lS7mT
0fv0h7xBSRuaw6MOg+3Hm/cTLJJMPgHHiBj/OF/dPNlpYdtZ4QeJmd0tnaa5uaPOz4XZgnftmhk1
59ctXrkYcCoIxiwIdoB1rF1hxhxDvPSFT+EHRHE1BY8wGQFVMOfszhh6562TMSS2cUqvvJJUknDA
VCTwxuuBEGoVEejwpfBxQOpHCW3vb3Udzfevr+2qFRhpFHaSj7hG1SkwL/UJGqN+OZXlPtLawYNd
aStMvHIHRM8JzAbVflAfqxPJsDCt+Hoqoe0nHz7oMVoU7hgbiXpYVDtSD60630oRw54x3ADsibla
EhMa5ucHRYvCJu6BB/ugA40nK1r091CQFc9LFBjvs7I3jd2te0kxlYyPipiY6F3Xb5NiDgMqECWU
f6a07yu9P9CL3eruXu4lVgigGExm1J9k4HxZRajrSWTaWMktRNTVbHTh7wp2MFpBI7qo2uE3ViUo
/pEHEAHH6tslc2B1EAdWvimN2kPUIeCrlfPGM3B5xfj3dfH6kFdB7bdykp0kwcDcpLU/ZkXypgiW
bB+Ew8A7m6tIMbXx9Dmg+q9s3OxLTynMOhilAC1mu873Eg4kYOyaU/nWJA2PRpgob6BNnxKXblW6
Ve6+vGo2EhTiVDLSAbXJyljck8OpYVT7jTl876u8p4Vwu+Yy7BKcPHHTHAaG16ejVhJldoax8ZO+
LjTQW0b9eW6p/O1fPxXilz2P4QlNgEcRoDESdeE3ZnpbYUZBy1dVhBGHygrfUMP9qWZV4U9StUUc
cWkOD0ybAOIxAVtaO5C51KGNS5fRj8rwy1TblifJ7TvTGGyvy+YtOcvL2PfF37/EYNSFL1iYurqQ
w2KcfKWUTLRMArnyAjnpIFdbCufPYsjBUFdhndf7sXDGLYr2y8uAs0RumjEmMXK+HpW2C0aLi7Se
ueG57BZ281enLJ/CdHAAn9HeruT6cOPX5FFjlEFoIAjqlbXyaW9oSPHVjvQQNVa7ayZ9TwfPq6LC
5n1blFsjhhdrYF7JYMD6aisPBhETQtqVIj3EmSqD7Uk6ZlnibrnjwTfho8Q/bFi8uOc0uwj4XhJB
4IbrSixEYXKZ1WSctFAXczeVEoMmYaBaPxoZNpSNu3Fx0bHGuy2SJhZHLH3uVSDo1mDYF8qKzFW6
+tRL7/R+3hKjubYmAbuBbogLATTr3Mo0NiFkD1bsj9My7lJ7VsBF2tIbKSvGW4ME0SsExcF9B7QJ
8eq5qSwykoIZzsSvy6l6A2A+28/KuDXMK5KpM5eCFZBRIp97aaGJBf+SbOHtgwFOIziBKa98YAIN
EJsWJxQTuzwMim9jEafQZLRSqIRvey2YSpcJMtUJNlZ7bWOJY2les310J1cbC79bEKYTemuUHINy
36t1CRlnpBvDQ+KY/W8cFqR7iGfxo5QVV6t26HD1ljGQzReIcAEcK+NdVxZdtxGcXFsVLwL3m7Qa
MNXqG47NnM/gIhBbyKxkcaEBt3/Etrp4ShBL+m8Zg4uIAhyp3Zr8OOgCGDl0jCEQNFA1cJJwj+51
87TkOeNurzuvy+uGE3HA1hHiwV+xHsZzZJicIlii/GGu9H2s2csuh83t1q7Vy97xdDNhLN6EVYQy
xqHTmaMEP3Zew4YQGCAwXQGB/I7IcvyomnmycQ6vrEsRz51AtTtQ0KziBYZZ24X6WO7TrRAakaNV
SIcuL8t642tdPK4sDYZjSN0IGgAgiF/k14uXFEFkNNQum6wbaleuGIpzlcEs5501VHHo1mAIt4Yf
Lh45jHLH+F4kqixzdcvMhSw1rvPQD0td8pnVkg+SIWlA0pr8bqnaL/CMaRtR5pWF0msCcwSg7kqb
LKFFksSoQvl6MsX7rqn0LyVN5idejmQnBYA+N47m5aXjRBLw0ROhKcLzc76zlV060zTSoEgnah87
p7Ta75Iczh/gb3Pm4+v34HJ19ELowEBKRUxLznhurC5lPTLRVPHzSZJKT1UbudqN1SzVrt1ZUeLG
BlQUG1nq5WeESQAaFPIDhpjgYTg3mjh6Zpp5l/nOYgTM7k115Gaz3j0xsq+5XTJBFDKAEr0NgkBs
C5k74yXkdyJCWtM6lgwqp/lA28EZF/SKnATpnslqDjfvKGgZNHIIAena2auSrlnoo7RYdDDBpzwz
Zxv/zECOfLIhQUSoiBb6+9ftrY4LPWJSOiBjLzBymiqr47KglNNKajk94FMDTxH9OzvR7F3UWTfz
GQB3oFJN+wpJJFiNVs+B3Fa1XNnm/FAw6fK+iWFwZPw/3oi7Vi5MLIjcANgNcRWlr/Vn6pYkSgvo
zx5kvaVewvuzT3Qt2zj4uvC9v0QOwoy40FSJxQCFYq/eUPBJU1NGxvwgtB5TT1OSWmWotYlyN665
KztnaC042Gpr/hl2alW6kNSZf4Ykh5o/pmPwRQlL66mUu3rat0WuqRAiZEEKvqzN2P60kCU3RC1k
cNscqaT7UTbz+Y0O8L97aAduiFeOeZ0d6D7r45Fx+jI6yFmQm48SgC5z5yxydR/qEXIUdTCS+rmz
boXhn4lptdFDWtltsXcqWOu8UG5kdkonebuTkWSY7wunzj+maQRECk4tbWvWZeU1XvYOrDhRPxUu
rtTKDy+qUsVRZssPdV+090FWOXslz5LD4iT1vslr9VYcPKSVwHlwqRw8HNXKYSg5I7BSPioP2ljr
nqJVxl4I37jA7pKtc3F5LEDREe7watMkXoc8dCYGE4ip8iCnXef2IaiHpQ23Xk+xQavDB8MeEy5i
kACK2dUG6lYEoU8zaQ8dxePIi5spOIxWq+xDJZU8de5/dolilod5QF71dX9x5XqxkSLAgjBJ0BCe
O19NGgco5LLpoTaKfFdIRfhOjPpteMGVi+eEUNaEYofCnRg1WWPnuAiyCf2q8uDo4wcztiFjtWW3
LqLnsMgKWN23MpvLZTFgwnQLOYdgqVkzjUtFP5pNISkPgHWruzYpPs7g4zdWddWIeCx5vVQR1p3v
nVO2fZeYNbMsHfJufahEB/zFFlnrpUenNg5MHOYLniyYyc6tdFkFXwy9c0gEiqA8DNXSGi7CW9TH
tS7fVJq98qkooqF1wEQrok3rRQHbroM5GPSHKXKUL/20FPcMqMdvQCyED3Wr6YcpnZONt/jKGqGn
wyyIR0BWawIeyVDauQsa/YGkWIKfpAk+LmOM+GcG4/1tUThnEeYNbht0tDRZod84309jnBVGLm39
IaGR4S2Ske6g/kZ5NGrkXUBTbuOGXXpH7IkGHDN5FnWRlbdKc3MMAwoyD0mQjrspMHLPgi2COauh
d6sunN69fqMvP6CIiGk2ijyDkswqhovLGFFZGJEfiIUtqCRmreruLckWEwVOa9VvWzQcEXLL8nRr
/vDSj0EYy7gpyCWm2SjMnG9tx8iSPi6K8cCgXAnDkRx8Y3oKsBQ4qePUhPOTjtKtNynDFmnflU0W
o48Mu1IBACy/CrMSOtrQs87WA/3UEXmHoNtblJ1dlIhst2Cm6OaPStUET804BR4ND3O+UqCmdYVI
MtUuKywgFoEH84U3W4uzdHDrYR5+vv5VL30N9hiEJhGGm4BU4Nzg7CwAquNOemD3dbfrisKb7Hqr
/bCGeHI5MCOmAFgYfQ9j9RxA6a6nVmpKSFAYfqGny64dqq+jIf80Oma87bh7H0c2E03y/Dgqxp2d
TNNGwiPO5/ljyK/AjCOXVLCEryMxNMUAfBLZ+L1uImdgToE5vk9L7ljoFo4NeUkFT3p+7J00Cp57
RQk015JhvNq9vuOX9wgQJI0Yci7SWkrV5zu+6GodpXEa+k4dMGwAlatCn76tvpoV4sxVgqqtHk31
VpHlcvkk6iL5olJJUqSu3MWAig6N0jz2S3M27xCOa+e9XuWV7LaRas7eMMjmV02dDcOtFq37CGmM
/vz6yi/PGq0MCquM5WGKWe7zlUNLIlvxCDwtQp/moU2VZG8U9bhxoi+vLLUkUfpnopEDt8ZYJZMV
pBl4Yci2oFgek/ENvSPbdQbYZVpjq1ZwZU24RCqpxAOwZKwvLM6qq5Owy334aIovqVboe9tJthS7
XrKR88PLosBPKgxIq7TrV4cmasdQX+C49+PEXkzVrdm91G0aCqPHvlfi57LQ5WXnFGNVRK5UTfn4
Jqxne9zZRR/5ZiUPlmfmeqm9h6/Q+RHSJVFciB+LzktauS53s+KE2j0ex0o2hsOubRHVZl5f2gai
dXD+2fMElo6id3I/UXrTo/kveRYsPRvX+/KpB+CkwSgDQSF444ti5VSH/ewEhW9Jqu5Js23uxiAz
GV3Ut6LOiwVR1AO9BYyXkJPUbhWf9cGC2JcVlH6nOLE3DpHk2eUQbcwMXvgJrHBXOFNiXpaH9Xzb
yiDpCyUbKy5sHh/qRiOUaGZTcoMgSEYXMPxw6JkrvLvxkjKKQj+VeIkxMZa5eoE0DXm0Hsyd35kd
ZAdSjyKzrkz737BCpARcAhcInfX54rJ8itM5rGiqBsrgdW0XknZWN89psBbhZekE8p5CCnpuZTAD
I65h5Pa7MdDultlMHjJCmx2Vn62m48XxIyrBpxFrMsCHDtFq26YFGa/BWSp/GVvz2EKYsBtCE0lb
Kbr5AcEUrBuMZ1C9Ewi481VRiUm1OEpqv1cm9S++TTq6Q6uW+6Sep9itR7i3imFRb41vhVkmLlFn
eUESrlYod0mhRlVT+4mqIbbazdC1j8HyJUij/ODkmXSjkiWTlxgEtEAoTa51UTyPu1pUIoral+2s
urNBaR+jNO32fWrd2PZ7McVmCuwnHWOqhudbOhlKrzPJjalYqe7kJINCINb7fUpt6G2Smem7W4+/
QnuaLyWmIhmpW7lz3aoSRwq02geebO7L3CgOuSLdCDL971VRIeQKAPmnhHK+KqPu9TgbnNq3ZlOG
shjmpmw0l4OhzlvaDpcukQVRhqRNBm8nU4LnpiBPNEeYnmofGm24idRyPLVoqW34+EuXeG5l9Zlo
eYWBlFeNz5iI4cWm1U2elqhN5BLThT8kY/zem0Py8Tc+FvSdwlfxydaJXW0VhoLod+MvoR2+GSe9
8jRzyDci/ys7yHEHxEIeyXievPKIht4FTM6Zjd93mcNVTupdEMXz7vW1XHFThCQ8WmQ0vCnrhDjI
AQY0EDT6bZCkns50rG/XMFpZSq+dfsMUuBxAshAlwBR0fiQALoYMri21Hw5O+D5rFvl+VqK34RwP
G0/W1UVRUwAOK7C361JuTNnOKDqr9u1Zhlq6ZaIRPgvbm2P6C68v6tpXIgvF74KWEfDt80URxnTa
kCcNqqWh5OWVWhzUUHv6DSNUIkU1ge7rOoLNZbM326hofEVk9l2+jG43K1uX6SJO5iDQ5uK60luj
CLny582gwRXYDxw4bup9XZnwB81VA6lEUd+HebFFl3HtKzEXioAeUSwiKKsU0Iqpajn9zKriYEqI
A+deOhRS3D32CLv0G2fi2ocCOQgazQFfT8Hu/ENpyBCjL7s0SINr1TEO5cJtjGFr7Pz6mv7Hyhob
FjiMpjWJ1vhtHDc7yvyFVyd9yFxm+Hz7maCDIOZp6ZODAThfDzOI3UJhsvEbKR7uETTRvbCdgv1v
WBGaZKIdjy7a6kyEKhq2E4LtftXXya5R5u8KjA4bPujapyEFZBAN2CoVQbGpv/R046YepXBMWx9u
LX0Xjt14jGbj9iCd4JmXj48DQvAC+2s4ge30dtn6ACbsvxVtMJx7fcoa9fgbW8YArJhx4y1fJ7VS
F8K4EeTwbqXNsrhOOskmJLsFamq/YQhY7ctMGc2Q1bZ1jtEx0BWzbSiq7UgNLLePaWnebAUgB6OK
DCrKlGpX5yzrjYkhfKP1Mz3R9kHVzl5rAcX4DSt4ULyAKF6uYcvZADbaaMzWX7JB8ZIklnZa1d/u
4QhGBDmPwAZd4krCITGrRTWYGijL4qTGsfydSTjtXbh06T2sX8nX11cl4qmzJJ2yEusRZF8M1ZK5
nR9suxhKa7IBYy8Ievd3ZdTV0vsxmpHyDsa5rB8KmH7NQ2yNNtIEeteFN4foVA6pBEO2QQoCdPr8
FxhztnzSh8pPm5YSbRSGynOVIajhMR0mfTYNtd/ygJevCFkPFm3+hzOzDih0J5HlfNa5ZkQwvVcU
kp4fwDEsR81AjdVFcTPfKgdf2iRlFLrN1M+ouawdiNwzKJoAk/NDNCmjnSNntfkXamJD+FHSG0n7
WqVJuFHEELfr/Nue2xS/0y9OK2zHYaLm2/kdfAJ/phTHdmaUd5/nlBj09WN06R+FO8HVCx04GbD2
uSnbXlpdgkTWZ2JL2k0NKOqsDquNB/LaJnJU4bYQikvs5rmVGG7aQW7r3kfy/VOutz3kVcmf/aLe
90m5Fdxe2z3GHonNFMaPyZHPjZWlsqSUdHtfa+L2TWgv30A2CzHCYIv//sKS8F6caGYQaGvxxJxb
kjQqf1U3db5dVtIuyayCgSStdeNlbm79TvgtXmTQ0jrhzMXsRT7XZWxK4eAHRRu6aYKsY4ISw4aV
KwsiCgQADsxKoKdXDhme80GJ1WLwW/hIVDeETnhKg7zYpUYW3hqysyIBWiEhFVIc6/E9vauMerTV
ARCSiRJCBxVi7UGvrlRerRbUul4/6Bf+8gVRDzqObET4j9WpIG4ymjbXR1+1R56BHqhh4c3mZDZ3
xUI/a1fMbV14tOqGT8gfav1GIHK5tQSiVMRxXoCaycTPzwr0hP9NEOmbiJ3vB0otXovs7HFcjC2+
hYvMlQoxB5NBPe42fddVYAW4aYnqMddA+eazpxBnkZ3YycGWat1Xs8b6lmlBfGv3k4YZvpk3idIU
8gOru2CHSCt3eWP5vc1sxJEOUGgcFS5NtJMGae72r3/OC78FngFlA0q8JHsyPdDz7ZzGfkjDrrQZ
bh5kr4sU05XVTe94+dEEORZNeGbkuHvrtEXSeqNztGRBKo7R8l1jQ93mWV1rF4jFpfUW3l5crzO/
r5ImC2JpcNOi2Sp+nV/8fqUkltKls+argarvohLIE/SrzQFhPxldmlqFDzamn0wRGNZJdestuDg3
6EBBYyPyJuFl1nqRZgSGI++txZc6vQkP9thgotXaLntLm6sx3CjP+2S3RIWUHF7/nBe3E9OARsCm
UHsmjdLOV64r0RjJQan4TDJUFWzwWqQcnCpCJY+bOkw7nl3D9owIzeR9JbV6u+EeLraeiSweCwGB
IJqiiHD+C9SNNDE2JxuPM2qE1IehR3ty4rz9K+LU71JNy39kTdJ/DiCZDt0wNJ2tKvXFWeM3EEOY
QPkEZcd6akqP9WiANsl4rJg9fz9J0fBAPS38y8yNLbLoyw6pmD+jIANSgWT8Ao9WNjruKFDNR4K2
wboLlkGy3LQ2ndZVrCSxvNKJxk9lGzc5vI1TNhxlp43rB7NRQBXXaJEVG5nNtf2nScmUL40IXMj6
AKSzRZW3MR/1sJ2hmM9yZDrmD1Vb7/XSNNw2UL61TnhQyuzmZg6bAaaRkEvh2CNKe/7pF2BtIyyD
5qPpKLY3xHLgylLYHOOm6zdWee0bv0CY8cx4yjXCuIWzBX7uyHocikl1wRoBjOtM3qE00J9ev1GX
CmUsi+CEAwWSEqLj1YnuRubu63C0OE/dIO36ZRifk6ymEpdL+fJuBK0yu9bSZ4/zmMaTYMoI0kNX
dv1Tm+TmdNRSNdoiCb5w2yhH0vGhS8Lrz9skXNAvHm4owq6ty8h+HOVG98shHx4mhNQ+vL72K1ZA
UQjgD6RDoiBzbsWMwwr55N55tMZ+Qm6paMu/B8Oc3dfNXPma3B6GMEiASA7WvUazjKx+kXIbMrU8
dU11np9GQxkPCi3njRVdBNCiagb8jP6E6M2uSbGtRF+sfpDtx8zuho+DEQVvB2VA7sPKZFfWg/7T
60u7soMEK8AGqD4C+tFXIUQhlbUKqtN+NK0gA+CTpX+pdrc19H5tA190LEQplYL3Kibrh1YLHTt1
HtO86PeB3feeUlo5TRd5C8J8bUF8KEIFCJVEgHJ+JAwjtEKrzpzHdqrn3dhVlUdVY9m439esCEQN
kQK7Rr5zbiVqmmnqIT5+NDrwbR0FlF0Cw/HdzR8Hqn8go0IeEqqSla+clKhAtCMNTxDCGceiHHtX
1oItXecrayGC5BRw3kTtdrUWk55RrNiE/dWoZV4fW+l9iofcgsFevPzc05dGjkDOi2bB+ZbZyahY
OWOTJz23+2U347SWj0raFlBCd5NkAxcG374jeqgUr25VOdxDP4GoaTbZevuOTrU6PTEYhVgPvGdN
5sFLyYQ1mz9LiWvg5r7Ecmlkbs2corMD0uvw/9O+kO6yAEzVgw2vBwJAslUgKRAbRv6xseXg1OFb
YoYqzU6GJ2sk1SqNYc6+lUxlNQ+l1cwU/sMwe1qm2AAPKg1dlbhIMASga+tFa99WTYCGlBZKse6m
zGw5bqoayfcxZYbsKU6Mrrxr1FI19jrR6/h2Im+xXFmBJP3L2MjxQl6izOZbSY8V6zF2srK+h2Ko
C3ZyP5I9FOrsoFqxtAtEVguFGFeiDJ02u3DoJP2b0oG3fL7x4BEa0QSGS4hSAanbKo0ftAYRUqhJ
H1U17w5di85wHmpbYejFwYPJCvQ6GA5c62WmNhBo2Gk12489YcbO1PKQtgSAhNfXcuFRhRUYN0jI
RBi0DvhaSVJUNMftR7vsk5MJ8NXNh1B/m2nTtA/GrP38ur3LVXG2IeiyyHnZxPVj4ei1U/JT5THp
4/JQqzQ/oP8xbl4V4FIefYCTYmZqTZhioIosz/OoPjah1exKK6kOSL5Lb41qku4Ntd7q+l7uIu1X
A+QwwxOgH9YVkDyRpd5sWu0RJK9+YpLCidwIMdRPYaBJoSv3jAa/vo/C7ZzlSJT+qDZSrxJVY8Kb
c38xt05XpcycPOpNnls7w6rqZ32co+poFjj5Y21Ik3EAvjOZGwXPl8LRyjQTIpSREQ4VE5qrN2Rs
GjHd4DiPeTv1s19NTvY9tYr0MwRkaXiwUrX/G+AqUhlZOoUTtUKnbXe9E/TPVZe30r2TAUJ2NTOT
YAejI4KanYbU0UdoDFr1CCNrs+ziWLcKb6ynrvqiWXlISaJPZsOr0qaP9yV0ys2uj42ye+8Epvkz
UAfrr3roNThjZmpdrpwM5tehRRvl8PrGv7zGq+XD3iIAfboN3+m6p6bA9NMzGqs/TkteufWihI+J
Mxq6m8yO8U0b5k+FPexmEBrfm3Jov+iNWW29FuuPLxiyiRzFTCqIKH318jWRVoPCKZ1HKUnj49g1
SsNovxqm3tyl6UYV9uJlsom3IMYWQAM49dY8QMGodUXbtM6jEyKwN5KauXoS/m1Oue4WUn0sCvVd
aPPUvL7PF47CBrMIfyHYEBgEzYs1NlYuG2mcnMa47D/D5pS5dKzUT69buQi9hBXG1ODvE72kNQmD
UUOIOaRFcmoHKT1auSL/CfdreoDdeSu/uvARAIkxBL05dSnRJDu/sSgstnnUL3AOZw6IIXP6MqWh
5QWSve/6IdrwD5cLozIkeJ15QVQKjCtrYVRMZVhV4akZh8qDPBeRlazSfCXvbx47gUsNYAPc8CxK
0HasFjZNVELAKZ2SqUTfoG7yw5CNW5yWl+eBVVAoozhBe5Gs8dyKBE91qRY1b1QTZB5xR3RfJqGz
Eble2TaRMfF4AHqHqX1V+a0jq7TSMUrZtlQLd1XpVH/by8LQedIWkbx7/fRdOHEm9XkDWZFFHwgy
//M1GUE8mvnIuysb4QJtS4XyVi19b6rhrZQM5REFwq3a2pUF8kaB2hSQZDFXcG6yx1eYS9qlJxRe
q/vA6Bhbnjsp43Z1wfDl9fVd+WYOaxMPMUYZJzs3FllTqMthlZ+ksg0fHBqQHxI9L/e3W6H5oPL+
MuVysYvUSCKpk6z8tCgLCnG5JO2lUi83vtW1tQjlEWqTXCsGyVZrgQymqIo0P6m9HRyQZja/hhAh
/H3rWgRtJvBM0WwGub2yIjlVGiZGwI5VOjKaleq44VBvDTtdunSsQHYIRRf4Hbq052tZLHlRy7Yo
TmWmLcccQfO9M6fLoZ2H7l6X1Mmt6RG/7erc3FKAujzymoAk45DISISW8bnpYFSqpJKj/FQq1jA+
qU1uJj6y0Op0akgliw+zWvXfzCowkpub+S+oGyiZDAQzqHCtTmNbZa2SjG15yiJztL2yYiLZYpDy
9isG0p9COUGLwN6vCfWzGIqkxQ7LUzAsBS0OhoSMvKuOTmZa7s3HhTE/3i9eLmrz6yhQS/LSiuqu
PBXV0h+ojpinMunKjYjvsk6KAhlkFJxLMh4intV5idtE6yUpK09Dko53cOymh8iSgiO5WLxXx8rc
5TmSjBBh2d4EuHg/2KPuF/i84+vrvXxD6dFy1QGnCvL+9emZqcFTp7TKUwWc8jjWhenmEJ3uNakJ
dkqKhMTr9i4vveBM4RMK4jAKxKvTmoe6MVVNUp3qZih36O69K8A3/caiyGlFJ4c54wsJkkLN9MzO
++qEGHToLZqTeIUTRF6qBtU+X+T27vVFXbmCDNgAdBNjiDLF3PMrSE6xNHNjVSduiubxOmn7GGGX
g5Oh72cvVBaQaAy/vm70yk4SHoiSp5DJpoh3bhS3HcxVYdSnKVAdL1CNzPBUQkt744tdOSFUtqhg
wz8gmMZXi1MYBpyMWa5PZVfIP2OzKJ/y1Cw+tQxx7NUqvlmVEZF0KB14Shl8kYmSz9dlq81oaKNd
nVBq1d6ItukhGyd7B55wI1S9aA1gCbdCORLvRcC6SruapkbyMGRlVGG0fRtm9eCRhiDMXaupw4h6
lssfzblj3GOIuntObfn59W945eBQTBYUHbCW6TxP52ttob4ZliVpT7i4UtvjruER0xQ4Sd44pVLV
9yaVqqcCkrEtZm/lMmxhMpcRI94OEQGuu+QRbEMwr/bGKavBSlm8T0ZVNC44gSp8s2hNHd87FZpg
f0Y0sZuflTUt1lEe86R9X1gLiutuWpqL+VMx27J+yxQ+dBvdpNatkLOWi/vXN2p9COmxcxT4Rox0
mCJ3Ot+ofkR1F56s7DRYRbsblvRNKAUnKNL+Qjbl1jqRMAZ7MkUckabBL3JuTFXKXrGWpDhFZasw
1ZfBsDPJt2YvWBGcJZjB65IqrZbUZpXa5UXXnJhQMT3DkJwjR+2j4VSlBx6w23hy1oddmGP0igSb
xIIendjhXxoklY5ooW3P7SmuJOvY6TwxmTMoe8TEB2+0p+zYzqO9bxoz9NS5jja8yNpbYV7wn4mh
UJJfqtjn5oehVmCErbpTNAQB5Va0fptAHg6vH5NLK9xjzgehnkmOtp6kN1upQo837E+MuNkPNTrp
+d2U1+NWgPzSFvm1ZAGLFm+3wDWJlqq5DhPMNpMKp+/HE3UbkJKqlkz2sYWF4o2F5HBxyOwl+aIb
Uq28ixq1H5Zd1ZlGkyGK06nQxch9W1NaUEfLy6ow/kBfWl6OSLonk2cPY22g3yTDSURhPEncPjXt
5RhCd/EtteT8QwzFheTmTZQwTWuHzucZOQoUrmXpo2a2ZnJjTMRiBfACXwG1lSjRnn87LUXlfqqL
6VQ60t/qoEfHqEzMjRu+JuCnbwfjDF4QyA6muOYrK3Wo2nlczZRMB0XZN5MBs3qN3tu8WyQ4+jyY
fihXSVPnNHtUdMPilGnc/mNihHZ7YJY5Md26ocrnTnbUSjsaTdp4Y2Yk8DWcZK4tjV2KKKtkr6rt
kWrcUp0GxybWzhXLl/Kexv3LOf5f36f/HT6XJAHozBbtv/+L//5eQjsSh1G3+s9/P1bPxfuueX7u
Hr5W/yX+6v/80fO/+O+HmLpXW/7s1n/q7C/x7//H/u5r9/XsP/YF7H/zu/65mZ+eW2gyXwzwm4o/
+f/7w388v/wrH+bq+V9/fC97XBf/WhiXxR//+dH9j3/9wSDFL1da/Pv/+aH/NefvPXxt2uhrlv3j
vs2+Fj/ai7/6/LXt+Fcs5Z9IywFp4O6JmWyc5/j88hNT/qcQbMKBA+Mk0ORRL8qmi/hL+j8ZWKav
ig/EFeLb//hHW/biR/o/xRclhHNAEVILQTLn/27B2cf6fx/vH0VPRhUXXfuvP8RJ/cU5iOF+MkHo
nkERUdhcg3tG6F3yUY7zp2aSG0+pFXeR7ffDaGouI9H2RrArXqO1NapfghcXmjuAUuf3xkzCccqk
Kn9iNiE95O+gqn8ctQRV5+6hhFLJJRLfoh26YlMQRDP/TN4JsmL1QuZJEKl9PqVPw2w9TrFT3k3d
dKzaeC+DHj7Gavo2dm6kihDb+lIRo5JEVHixrYM5OH2pZNmTuhjL3dDZ993k/NVJNgrrprJx0Zmz
Xu+rSu2DUJ3JS/YVvejVvlpaYSeZbD7RdB0OtrHT4p2d/pAnV5ngAU5+xKBHiuJzH75XEpovvt09
asWdwUBz4MnhTu28RfnqLK6Qu41+2OEPu/w41X9FvE7DfTf81PR7O9n33a6LDlnyQW8fzehthmCc
sY8Hz4qg5j3a7ZeFqdIirJCM8NQPfXPfRjv9z+RdGe1n7cdcftCH91EBjuxxsb7Ad7JUR9s+BsaT
htCW+k7Wn2wjcVsFkjlVpdj8rpOlYxrteusuPk7qnRSCo6Prpz3Zwb12tN5o1MzgdSqtR+fT8tWM
drnReVP2Jv6i/5V+UysvlU6L8T2T8ofYrDwULOryNKKFqOfPtvxltt8b9teaWsMMg0dRvVPrb2BD
dm0JNYH6PAR/o8sFVYEb9odWux/Kwk3QLdLqz8HyLih2LcRO/4ey61qOGwmSX4QIePPaDTcYP0P/
giAlEWi4hmu4r78E7x7E4YYmboOx2pUowkx3dVVlVuYIfFUMeGKE+/nFygqiaM8S27ZTZJoLKZaa
OMpWriNYeXWnisEZFpaIlCcQRXd8rIWkdtt8q0OzeXwVEkZ/g0RyYSEDAOSv6PR/W//vrX6LXaDT
g0HBVTIFAmYr7ndzNmJqvk3K0TEvIysbappwHtK7OXZnaMVhIcS6b3dM21Vjg66g1DzwXr9nO/sj
3KxlJ3YHwHSgJz+SntnqAVHMpn7p7fd+7lPajx3GnevRIdDAVe8kcv91NXQ5EdYw9YJNeFPAG5La
C4727aUQzmOc1imxTAHOw5Dtpja9p/fwI9Cgn2shnVv7qhoC6k1wi0drkIQ2FQ8T6NgEWYir99aj
Vcebfiy3psMe57a6l+98MRC+hVRcFf1I1EZI0QEU35zyc5xU8qr08dDOxmtvhWkJD2Gnj2XC7Lzx
lKxbSJuakDJD8wboOtZynT6wcjibY2WTTtjapuxz7qGyQumQXf696L6aMt/uD9AA2NQqVhwoNGDj
fg9NTDXAC1IT51rVe0sE+LQtjfaQElZdR6NAAnU5nPNQ8aeNPHp17KK+S2tP+pNjEToAT8kAyOna
h5lEM7/ct1slajZGZCEDJQL4cUOdvSnwjBTf2LYEf08Z3QY+w9TkBPr/UmT6MsmQoMlE+i3tuoiH
Rk3MQ/eRXNNI3bZvRZT4aQB7bE8Fp0AiqkWUzI0vxuu/38ZXIP75NoBwA8IDCef2AExqlNdzkztX
+3GcqfYLVk2ZSji2QEtSncaf1pY/Fj1RT8UWL2IqSSzDg9BvHCI4aZ8w4yQ1tLnW+3Gb/eEfeA6r
JsO9VfVFBP/Xfd4U+20ijxBMS51rtql3+kzQMU03rc+3PJTCCmH0U8G7fYFrhh+fhxflWO3mSHgW
pBIO8FtG/yrepxsnRFmgXrSNtpKvfcZDR3i8cKXGLVK3Tt0l32U6tafHPnUhUD42ZOqJ0VGcYINN
ci8diRVa23gznpTzdIG7a2+RusQ3upNBWOo2Iiigvrgc9Wm7GH4X7x1+mjEPzV/7/lI1VGuJ/lIc
YsJ9PayD7Fzv+RH+3Pza7rNA8v/9+X7BobfvDZgsyIaQaV0prN9Xew46VBmng31lT3KkHJXNcsx2
3QHSlMQIpWf9qSPlWTRYrSTPSTIRoydLRwfHh1pV1tPxrZy8AppOnHbTph1PbRtAvaNSaNtR/L2i
DYTtWcxfjCBtvKp27ZEy4c5ZYBs0ronAPKTuKSntdtkWgljVG84dy/akNGpqbDq/eGuuUiQ29nP2
Zj4r++FQ+tIJB4/WkOyMkq60yYjgcRUyMfSrM2xSw8V+aHio6a7EfSkDXR8iinDA8eSelCm5pyH2
Nbv+8y2CJQm+H0Z+b8cUZigrqyVOs2u8j/fsSUTaJn2Mae0Wuyal8uRB+YBzeOdR0EadkpR7cyP8
YlttWdC4zplvJk/1dR8jqOozHA+LPQ///UGjyLtJuVY3la+2OAAhR4Xr2fdPutb51CxxM58LO2Bl
wJUocwho6ib2Y1KoiP/bvI5J53hlskmSqGabwjqbwzmrNrITgevU1a+682j3EfyKrGRvzFTW3DkO
IV/a/KptPxkImvn953xMYxcGy9q56kkrE1Uh+u+8Ic47aGmfqukJ/pjML3Z7hGgI/lxraTGTLKXz
SG3hGRYdIV6iwLXJZeoVtixd485jxLMDzJTbwo1ZUKQ+S8LeqpDbpBQ8dOJocGuPBvkRqDids8OS
7+smSLM1yCL7Y5lF4EbS64wKy3HV6tHUDo7jYmMOIHrYftMHluxlF7sj4gOdKc285mILiw+enwcp
MOePGbmiWYHfBXaIWZHG0rxcIA8xHFLoeETcjM7R5INH25jRuCQSYiRECLBEqzQHxQPCa3ZCDNfE
LNCYKqS1duUEa4/TIPaYSPcH+4lZD2o1kTLD2xrvpFO3yQVIgSZoh9jqAL5RQt1s9bhUO3NZUvlS
6X1LxinbxOasQdJT7ejSWHdOjh9X+5oKwAA8qkFwtW6TC7nMdJOzvL0ktv27a5G6aXmeEbmxwDWq
1Tusj9sGxzqEAC15dBTX8nAFCb+v7p7JZodecHLNzLIhQmnAyamqX8CV1zw/SjNdpszaVMOg7ZKm
cdFjdfUlaUOntqKWa/Gdl/0fN7Si8ihUkVqhnXULq8GFRmdQ55cvih0/t2Nq+EgcSWpBuFUTgK+T
OOg1HKpSeYZU/IE11tkweYlqRD5bMxys/73/b3M9ZHhIazBMjawL6M2PUQ3VnpJSVpdL3I6Bvgia
6mNPzKbxnUWR3AUeLGSFYP631/Kt1fJ3Cr8Glb8DI4Z9gKMjfUAXHKSYW4B4YlpvgaonXwSrO0/O
O5kOStJRWKlrd4rKn0+4ttFWpc9VsRfufN9XgJQUeprwUlx6eIUSHnv9ZHXEWNIUleWbpmWmmyv3
XMeQKv94Qoh6Ac8ExoC4j77V98tOrVprbV2rlzyPuE2ho57qv50CNmDwCyqonoXCOVjJe1UORBsc
ki0ICvIBkrWGk5OavxrNg95f4vqpkk/TtK2m61w/zd1H02OVTNe02I39BzO3er9DtpxX23wJ7Tms
mv28hOhUKrqXaSmKOEww6iV9Ab2uLweabawmzOGiqHeo8Ozjgr7eErYZmeqzxbDrT5XYG2ZYyq9y
gwAOGfNmCfV5n0ufHDUHpqJhz8NILPkWjl79xUwuwrlY/KmxUAmFFm7EPkqJr2q/Cv5kzB6fDl3i
jlCOq+hgnQt54xjbFiTg6tOxMuQDO9M52hYeunSlIpDZQIYiQuRfJM+Rnu3sUV0OanpBhW2Zboxn
YniLUqTqfzBxZwzvCj9U2pk1DwXKW7OPMiVIx9od5k2GdwX1WhnSFNKO9cKtS3Tb7djVjP3MffEr
5RDgqt4VBe/UeIMbBIWkX20GhULTjvAOQCmKnbBd+cKbGtCbvkH9bFoPg3hI8a0sN2mrXTHqPtlP
wvEVzVO1ED0KFqNwXmN1V3tath2NO8jCj1N7Vc8HZm6DfgoHr1sCTMOqMbEMzJmkLClQsJslrWu7
JxXXajIbcCmFHNE9nP5HNo0eLARzwZhEIMVlb3MF+PWtIxiydlnM39WAZjjUnBZPbiDDyLd589lJ
B0A2+oTDNDlrfZRoUVwFSrzXm6e+9BFQuulVsv3C2pfTHtr8DDp7uXG2UQoY51l5w1CvrpMa/QQk
jW00Fh7U3lozmkFt0zNXy/Bm56iB5qzjDpFq7SpSao/I6pYTEA7TOTuD8GD1CU86I/EHzVdBsJZo
Z0fLUJFajio5mjpI/Pq64fWFBz9QM5Dx7uTIOQ/5/rBopB2PafbCZ4MYRUsahtklsVv0c23BmqN9
srQoGShrj4XmWxNsI++It2Gs50foAK9klTpEMQzW4i3t1+6aOpkrTb0wLcrZWlENu2JjnGKvoOPn
MBC+XwbSvkAoTBFQU8UAG1ibcKONz/ISTbwhfomSdLL2dbor9I/1f5KMEVY+xeB4Dy70jZfaVWGk
NFEHGft1PvAlyqx9Wu2PHL22nMqiQtasb3Sczdr8Zxp6L9deoIpBLI5fdnzalErtg6jqFG8Oe4f+
roOeDzBxHszsmoJQMYXSR31Sur0lufA2SQa3Mp/i+XEQcGNLGqLO74l+1uoBhdJeXwLJPMJhSUMe
ICslLUcEhPY4z++22DlcRsF0kWDTKYvd4PKGxv1FltCz41QSUWVD13ByE4MA9GnNIIV7XvLQGdyL
xYfCRsxt5LB/f5CdeX1lM+pBkYcyjoF2r6K4zlDDwzQ2gWvrREzLnZ+UnVD3jRaoIzHlg84u7fvo
JsppxHDBIuBlvy9MnSTN0Yhh2Te6bAiM9reG2JbuVTGFrIfO7WjsqvbUGU9KEod5gnK8Pja9927k
KTXEB5+MnejZJtXwA6eG1NNHpril9Uc2U9KAldstKUbkAjjHk6Xxrf4XyMhWGSOu+5rF11IoboN5
UT2zRczMZ5gkP5R1FM+bKXdrgb6eEKdEm+Hp91EXvw3tYbUJdqUpMPIA/OO2CLMZ6l44C5Dm+9wm
j/gwg+rtSf2Qah9KDGXsy7KbXaRHIbvK7wRjxyheGh8Yj8OpkwMx2udpgPNgOPeHaUEJ7GM8DWgx
zYog3cyZH1sBlxnhJRzao7lw68c+36Kt6oOst3gTgKOaaMlGdsHsDEZqJLTCru/2THip5Zuh43Ye
4kP6mieEvyVbx+eH/F06Qb+kVMhwmTwo14cC3eGjQC/V3Fjou1zSN4jgThKRw+bKMtzdrOMso2xT
b7Nnncgxnc+t7urP1Z3J6S9Q9XtqY8F/AASDlWGECvqmT8SRy5e5U6mXDJLO3sAgkzqB44ACMSVQ
rGOuUCDSJVcqNij6Wkkh4KDhbAsTjR3WmIdUVx7hALvr5PzOmXED1ELzAgJXkFBYuRcr2X6NO3+h
0Q4orQzqENMFXqGCJobK3bwa2P83o8SjAwzGtBmkWDGkdVNPaj2LGzub5UsGTWtSG+JJTuWTLg8o
8pf3Xl5OY+bciZnwhrqNmehVomkJmH1988AQvj8boH5JzbJZuZSAexcqW24ph2hEsQWRwG8qF/3v
SQO3K6zUQyYFKdbp8lQgxqILX2/sPwpzPxB+6n5tWQjMSCuXJON0kl6tpqHTcGAGYsZ2Tv8I87SM
f5Tyxeq2cvExiBPovDx7qobPxfZtDV0sqrTUgoOwRIA05JkrDIqcU0EXnlgNjCLdLPWrmbYz8FWP
I5PKItZuoBc8ja4qaAEbdAYnSUReSOy6aRHZaCv7BtVDdYuGRohE5Nx5KCYp+oUuWleB4s+08Qa/
85KDfY7f+Gf8mH/WL9wzXL4FjoLvA2rkN57pDa/5c/mhvDZbZaO+zWcJvxqnMaZMBkgOGIWM3MVX
lYSL4ufLZZDCGZrr1m4az1Vga2Fdfgz5r7ncT+oWfAJp2MvZsR83UldBPw0nTR0OxjVrdjJ/gRZD
s8MGX1SfNZGSbx00cZJNwcJK8508gFozDuwK4yUDxb+Hi/zQvOY1KV9ntLk5tdDvVBDZEAJJMRHr
lX38uwRCoftz8UB8B0D72gH5WY3MvY0KshDLJVVcrQknM4Seia77yuTHjoekEr+vm67KNoDgCGzz
sLD1NwcSAro31A+V9SH4Ab14e9n3SKxnoivBwEideikkExlJUL5lJKlpdylepZe6pPzQUSTX6BAU
xLz2sTcqblZ66jG+zi9mQfPZ55wYZ/1leFI+00v1VGI1nJNdHeKGomaf+jl+gPNWQL8dUxO7+Ch8
y8M9bqqn+t14GgLu5xWRDJpfEe4/jZZYWHCwpjddpriiJgw3GKZHKyxqIr+D4GOF5qZuSas8YHja
r6P0DVIThU4Kr9v0n+gE4uBUSPdq7HPc2l7bG55DJa8M8sB0Oz/ZmQSHCZV90HBzIr1naNBgQ2VU
w7guka/xLn6QR/Q70PWRf6ubJMjQ48lgBkOaPY/GgxYOofm7Q7T2uK9+qM/ZFmN5xhkMKf2hGQl2
3AJwy8sWN8+9cY4M9FAVb6lCGZjV8Lu2zvOwmbVrCmd4Y9o5qZ91FH+Gkb31UKiIdZFfq+d8b76K
kQh8JPvysWkIvqzawxfol6YUwtZiUqjSk86kaU4bTkdcbgydbjtIW3vY81FGt+6lmyOQdyzE948h
tAK7pP2Crr03pgHT3OGc91R5HH8bf4a92gPFIC1+kk1KYJS5hw6SNIStSYuExoNf50FnBGp/yIu9
bPuW7uKb4chd6ST9k2JEpSFmRqfMtWdXhgOrEcWO22ZbTfENxY+1jaL4No/S8ZyjxZqEpvjUGfKp
qwaIeAhZE3T6HsIsWnccUZpkHqzY8JvCInYdcO72I0IdWbBcYorGNkDEEagF4DsgkXdq/58tEOgT
rUgPSKKQxZdvCXi60ZbgUZbLBfIUglgjdngMww+SD8A7wIuN+vyitDtTFaeKw0elVF0J/1BM0qDF
q+V3TuwfHSnczqpgD60MTIIB8Pp+dLRaO2HoNlUuyotTObMnGxgnrjlgjcm+c04B6vsRakAXRmYA
HVxAeT+6EbDP0YZcqZfL5JZhE4nDtBufVC/zHW88YWuwhiwKLdNITA81jGJVT0GL+FE96Q9zRuwT
uuTZcMLYf4aOuYR6BJWwzxzSVVRlAfzM7F/L4ywTaryXJdUMYvYUcm8Fd9HL7LC2T6rllf2x6Og4
eFa5HlAi8yYOORQfeI18yj7XjX6cX8UQatlDoh/mwYPQvnyaT/VWfW3DZFPuem+JkoAFziUPJK/f
zifdheHAvn7G9x0R3p+q93FXH1R/RFzS4HdPmgyG80cAYx3E21fbn2hmQZ/vl/405ftSx324+gn6
juj46s0aDmMN8JcnWWcFR45CdQufDR1P0uMaG/fyCbefvHGk4Y/yCfia/KJ9SoiRxRZ9Yish8euy
uMBhUBAhxpgn7WK6psupQgx/2SG/9XWC89aFXfMnWGKyQ6TH6gO85bqjuN/8ccS+s0nzBy96DTXh
Epkv6aXjhD3wB5RCUlSfiwYbdKjWU9P57ZxGieoKlVbdLdJ9DAhagJJyFBhEfHKv2jdH9oK2SWQf
ROSE5iX7k+B8HqN2VzwYv+ZI3ecfIPQj7FonNIXxqzRF2aOmAVZ2Yb2sADlStoa2btXF3BXDuYu3
dncYHVfycx4VQzhPu2k4i/7E9H2i+6z1helKmlsrPrMRdBAe3EIKnC5wNFcS4cIClsLch6KLAYFa
8w0Na7ND4HbLjhoZVgvJn52KrMwCiZje3J9qsVfVcBa+Ol9UfZ93NDUhgESlaieJfdFDBwM0OmPv
sCcQW+OOWHf6uv+xZ4FUgIS0ToWBs3zDALAFxo3jqV8uC6YXjzDYq7ZDqUwkHuDy2vQwzfp3jvDz
eg6GZTAIgd4HLFBvwekMzgfZOEr5JUZDmfbMRsRsm4jL+e/Zlu5ZeXwJ3H6rIdDcQc4B5SDQNxEn
bnqWTlZrg0jt/JJ1ce0uc/lhqJU4aXAGBYHxl6wgYM6oktKeY+QFjIt0qihc3HCkmjiu+hKzLzit
TGeWAnD0Ulo7ovedpPv1/3stePOrpC2665AuB3n3psnZwIE267OSXerF4YB2BJapafYuih26jKrY
/PtyX5z+v9/Lej3wx4FJrjQIjCB+D9V57ZRL3RXsYrNl3BbNvJuy2PbzLu0warv8akxUVHOmMW+2
FwAtqW35aA1XlEOjezu0qBnxPC2RMj0OoYkg0NarrV19d0rya+Ly251i7A7j7uC8rfpLEF74fqdd
KTWY3teWq/omcD2FFAMpHqSjHhjXOLCj0uNn4KXpNYn4H+0ZoR6gKHsrcirB3k0nLfPN7KRzH+Op
aNcUIECIQ4mGC/Ml5ue5i5TEiF0VrR+F4fy/Cv2gD6FzKbNtomyrmBrNFlleU9CsJdUMwMl3oIez
eIY9YKh7o/S+aJFE+IA+nRH5tduU+0pF8/YsxZcR6X7mscZDTwCJyLzFf2oSYR/cm89NCZCLQKIA
UQKdjEFDi4QypEvI5XAePfeIfuBYWZRlNIUWLJJATDyP99KIlfRy+4rBEwes8zWGr9/EgBza72i/
FvJ1qdsdmIO5q1mTQYsUB2UtTSrBrn0fKpyfdY7sqpSPuhJ/Zk7ONwBFTv9emrc9O4hHg2uN6UAs
bfhI3I5ToxROTWzZ6qqqTAGKUxx1fRyCmP1SVKiTwuxr4GE2Ts4dPOm2D/x1XTCvEZygZ4kx2e/r
rNJqGCt1rLoODmxUFZC66ilbCDNjUqpMRTPL7O4AKrexcL3kqlqDggkIxxe39O82gqQrfadoTXnN
eDZ4rbWdNTNGkYdsPitz/9/v9T8utm4kqBJAH2CV6P7+fBi8N1htGHivWfPC0goJtmb/4Yp4nAt2
LzO9Tc7w49FEALUB6eB6rNxkglqjyWhuJ+M1XnK03KoOubYKyObfj/R1WHxfuNDcQB8d0NA6GnBL
7YZX5NQpjTlc7T2abmi9kukBRqYjRO8WbH8kfdRG0ctCuzgZnZvInoF8B4TW6lGwDa+2WXqRnGM9
bWEzmMUBdwxqFH5heGoJyrsnJhfGFVr7UHdukbhKF0yS6+hhl7s984142yuehULR2Sa6N+teu4RO
7DkGIGpX+UQ5CdR6QqrUUzNx2UP5oDzBZxIulxrc0w/IvfDnxVM+EJmTJvWUhkLXQB2o6CkHZFgc
MFXTM8wAHDLLH7+K+CWhtkQHUG8av9E8KDtk274M5TjIx2DYV4G485JvUT98lCtfDtpvCA8wI7mJ
v7oslSkrZHGV84U65nAExkcWBxJ4Q9++CIMfMSN9LyKtEef7BwuNHeDMWEbrYv1K/v9qsFVWOlYF
BD+vmPHNUAZO7lxaqQdqO7hdQ6e7mIFBS2iYwgriz17D63vw8s/HXkfy4RsKSFeB4/i6nf66AzlZ
knQ0pupaSPpTwUpGWz2NadZUjddnqupm/BOeOsWdJ/+5SxGCwcfEnD70mDCP9/2ynZjzlg11e50h
HxL1diCBi2ekBi2VRLrTX/zB/kRPETkALNtNyIyuuhrfLyb1sojHluNio31tZCWEulAGSOAzHU9c
qqCco0AcYHEAIRU1v5MI/sfVwTxdh37BAkTpeqtyzXHepxWb26tUyQ4wi8WFDNoe0pKNazC2n3dj
k2UAAZMnIHMv/44cP18zpCvgOAvRDgxEIPR+f3JVZ3UywDXv2pXdFupJ60yLg3ghTDI53d04hZ/2
fTXjamiLYc55ZfXfNrIdiLqB4md0V1Ar+hCNrLHfTNKSEKGaT9qqJqdW9QyAObfvLKcfXFBQwPGU
+IjRyAUrRVO/P2iKp7GkGggYjNVBcmvlhxR86EpcRS9tqxYiRYMKSHrqLQmy6RjXBUPU9nS2MZ0E
FMy6kP1+kX1r1M1rB5z93x/Dj/Qct4fhRQ2nPYB9mPyth/JfuyyrCwlk3ES+zE1v02SaP9Oh6XyT
1x1Rc6D7SAYsUNcBZULUHZG5RxHdpM89UwF26aXu97bgXmki3au1C6ZIhdeWYLzV2Z1b/bFiQFfF
7BBGlrExkanf3OlQLaM5VWZ9dWrwt5cOiIlTNwomV/NfaQNG2b/fzI8DdOVkQ+4EC1TBlLR6Ewec
TnRKlVj8OluTBko5eCtFLIo7e9D4EWcxAQYKDfo2AALAxL0J7qPRarxTC3ZtQFZjpHTUV02ZLl26
bNKG8Z2pg62WzAtAYL2pt6aB+3CkQttPwjzGcuKceOxAHWUBvWeyjGgw8/FQG0zb5pAvI+byotsl
oN02M49OCicQsQjFX9RfNoi8Uhp/OEkqbXAb6JaiKawWExz5DHS7K0enRQuDeWhRkbzXpUjKY35x
oLmcaT0+gGXRg9qSuzOUst24t4fzYnkFZokvoBXMEBE7WU0/H3p2Jz39WTnhlYGGiPkYHE84nG4+
GVgS2bboiuy69GVGE/gM0mH1brMKhVN5QcuPZX0cCZGfEMwfMPwD5xDZ+SP38h4T3J4GcfhnyJzS
pUUfoFWd1ocAnH7n1FZvO/EYLAINSQWdBnkYxvVvNj6kohPh2BW7GqPEAm0ctKPSc8mDCpoKgQ8s
JxFzsAnqigAgB/W0F9DOTbGg9Z5TCLizU1K9lnVRRgu0YkoLShC5LgJWdN1Ol5JtHytq+O9F/+PM
xRLEJABMXVa1C+y179FAE1UrpcY4rIwuJ9CwKHbA1kgig7puOyMnhT3d05/+r2siQEKvxljlfr7e
418RaIQ1gaLaQ3tRs/7XUnR/yrR4hrf3prRjHILAvST5nqGpciuggA8d+T4utnLpnDWifH9S6ObC
NbDop0vFXK3am/rVcgQmc56qiiStIInyYpR7zCH1TVSa4OyAm8kI3gpq1AQqWI3HGOR2Mc8zl1TG
TAaDb6eGSq2bwSuIF5IsoGKoHxZ8rasPE2JMXNu2aPhh9kcdjgOEmwo9zODOXF7U6TCA3VPnYTyf
+sK1Zq/KUWuiEHrqioYO9WOpfIyN1wG+E8ZGd3wn/QTtt0jRGTSDGB31Un80eWg/w7BmrF40bTti
0GZVjqPdybA9MQMJA+EHMKnpmYJ+TYVOn1J9gcYsKRu3mja5tdfNo9U+xujfmc96ARPH/IhBSdJe
ZvTMuF8ntIXXlHGYa3e2ifSKqAvAixmb2PKtlWaKH+XlFYYrcJyDCBko9Z2w/PMUgNA8tpUKWxYV
OdpNvCzkGRaTJpQVO00Dc2JCczNmsEAYYfA+5O6/t8P/ysR9SxywTNad4OA0gIXTrfk6M8pSZo0+
XoTuj+qZmyRejl2HD09uqNF5RoFGgfFi2e9OvY/xIfL4mvYvqYg67VXT/yj6n2lEi6s+JfWfAoa2
MfTJPD1/ho0bOG+Cb2MZGMyjYj/Os4CM13MyqLQXDoGIms8Ak0kZ7WMgGiBVDOCMjPkmFpcx3XM1
SOwX4YAiVf9WV69lDf0LfEJQ4qYKZnj7psZ6fnbiaE5bYmCaZzQNOsMY00YnZer6DdS6PW2EyC8d
QaDTR4HWyYimHBrLOaRuBtAjgKU5HPMMGXQrZ/QkZR38YAwUlwmRtD+K8ZtJNamUk/MyoZiCPzeR
QOSv0C1IXhpeBgNufUY/G94jRMUI0xjL6K8+gRVDZAY55Q6nSQ6Ae3g13jA6MKIX35LsaQBZqaCq
fW7rS5b/1gEe5xDeqaeNnRbESR6c5MzaV25eZDBm0hcO7o65baASvWCgCES3MrvEuBnd2Tg8EPUr
6FOgMU9wvAZ7AitWBJLh2uCloxPdbGyVLE8cZx6NU+I4FH0W4GjiUf1UrlPqAgFXdJC78p2KSQWd
Wrjh1BP1WToDFRw+tO1UUvTnWcArqrfeiIjQEx00DvRrwF5TXQ4mHw5J2c3tj1F9khyPJx6woDJ1
h9EVuZdoFCPzpgisLISEtYPaOI4YaIzjm9OhJblRrU0z+1nrj+s03tyCELLLvn57mo99CxI65uO6
6VlOZ+Bxr4K/TsBxwcKFNYj1NP5eoBXOPGEHGC4EQNuqD04eQbarUqOkf0nsTbG8WcP7gpVpY3jF
RrqxYtUi9XLEMawToKJOwIUH6Xd72oIPj1CIr2rYtdI1BzMq36Amm9QoL0Ac2JXCy+qDCaJI1X3k
K548kbzbVMpZx81L9e9BOQ/FNZ6uGcDGDlqj09ZuNyZOdJ4/Vum+ig+aEqhJkJaRngRxtstFlBVR
I9byXltCsCOr5ahUW1NxK90vjcs8PmOQTxseReGXG8GPsx1Mul+zhzbHaOBFEScB4D9+VrE9lmlj
OJ5j70BkL41QrUIHECloUJEJQPLewP+XgNNNILHAgkONB5FApHs/slfec8xQD5cFACADt7TIemJV
/ezPinzNsmLcLI05HvW+0UlXJhC9U5kbQ3UmSGV0URqhoi+cT6tWKxhzTY701xq0nlpmCR5DGQNC
IcIZHuyseujjFb+FF2ZhyWA/rESwCmStvkynoJkSdGCGWvaHDsdU4cg51Ouf4eimkNoqG7BloWKC
EsRsesoKE3zPhQc5nDTv9N5+lp/IiTBxuNaBq33NF/vor4Nfqo0uU1KpuKqxPJ7MdHAbrXJVPR7I
Mig4jAcMs9jJxyS6jshyck/zXFkzsG+fCW5gnQ9cZx/X6nvNzf+6AUNAYn4xjOKK4k3fJfUJ3YDZ
r3v9k3WgDva9EBjuQXO4naeRVvnyG0PjwJxqLPR/HzTrp//jTnTosAL+gaKjcpPSjkuROkU2lNel
kF8TY8HZPaPi4kh1A1M9QNPjnkPMz/R0fXgTItqg8Bso/24K8KrUim5RdbQ+u7F37f9h71yW29ay
NP0qjJpUVURRSYAAL4OuCPMuUZJlSbbTOWFAEg8AEhcSF5JgRUf0pB+ixzXKQc162LPzJv0k/W2Q
sLkhHtE2kHmYJ5on02FdvLCxL2uvy7/+5XvrbjRvPtcX7dadq5kUTsTqZSPwXPCw4aQ/0YL3wUZ9
rHMZXi1bCYi+hvvRhGyHwkGaytQ0jw62wbzTVqfNDZcW1c+bE7OUorrkaaLKoIV1itEPJi1vUtvb
Cf1y7eUcGBz7Y6V41nC1qand9SRe9ZS1HfUXNNXqqCbuUgO07qztmncREAuTdGPsOauBZraVYVKr
xUM11jr6MvS7cxh2B+YkbAx0z28PW01RA+POAGOEUTgMlUVjRNcqGuhY9nPiNcPrRHGH60Q9RT0o
LJf8y1GSyZLoGmUceTrFMFlsJr62nT+oFFV01q3wManNTtj3KfnRWw/JrfrE1OeqOp8ApAlrJDq2
TXdgK8ECHA1/aC0q/pqmOmg0HEKxTsPuN8L2n5fxe2/j0PuiCfk5RLFdBRrfTYv6ILpB9UXWqVsD
ytDbwo2IEcvNsKF2yYUQCux+a7TQTMoSFtXmoN1jdeuDt4/OkVMsgukqUSxaJYAez53ihd1qWLq1
rd43IoBNsK9t+8vaiuBAy1xfWgucFtE9Ijav9Y0I75pmQFltqwFAa906sUHzpEgcJpG5aACWFCmM
V2xoUVubJLhJ1ft46Qz1qL4aLiNmsbrVLn1dpUhBXSSDLag8bQ7ZlpLU37ftCCOBOom+qWOE6S6Z
llnzFJDx6MBoCAB2kONeh6RCVnXeYu3NnCCo3i/bybYbmev7+nZ5iX3g9NBtFP960ZdVPOltJqwh
7I3jGnGEbjMBJbWiAUm3XrUefHfz57fX7ogSwotH67F6OoUteSbbIIZ0JTEXNEadtGgYhz/bqMfD
idNaj7fe5LIxaQe9xbxldjfaptbV+K1uI1w0xrqu9GfV8ca/rpMl1Wpwppth5GIrNH7x2lYyWCZe
rbuhLiId8A/xqvwmW4rEsPIm+8oZ8qrgCR+s3StelQcDqpLKaOpMPePfKu/C56kXwsxSgWOl8ki3
ssjwKi9GpRt7lnHIuZKK3XGuVLULyPTIfeFOAVGi1wH38Y50pQq1CgQquP9ES+D2S/lY9qwr1eYF
nTgpQKKMnuipStL9K+1KVatd0KFBxyHUSZKwq3+AdSVnjwi6VzrNEhWAUxHaFcBc8hnZbmjH7vrW
VW1urZxB2IS/2enRgmvpjQJPWbkfyewt/Cdzrm0oIrWq9QDTX4lFy3G1aYHTP5jgu51SPqwryyk2
sj3UFXIueGmKVEQcSR4PLYGSeatNfakDbSvonWWM7b6aLdyg3m3UE99+rq7CFuQfvu6ugCuEW70d
jjbhtl4lBNb0J161v2lsVXzWoH0KtZILoDRIWLRxv2tQ4ag1Akb55jQmvc7bGKBxxycZA1p+4cZL
jP+oaTnwkCXQLnQ8eOSpTp0IIApKR3day7uZ52zaA1hIBRTKNFu1E2iaXHQQeIJgNhB9qrHnRIRA
GH0HRp1K5tOrNuyrwNMdP+lva7G2ua7O2zHJ4+XagaqEIhx1iyMb1+be8hPaT1tdzpW23Wx1ldVs
0mh16+tqsgVl2faWAi2bhLNHl06jn7FInc2qNw9mNnjsYKXHYIsmSlLbEzj/DfTMo+/yvzxxk6SK
flNhnaMaqnO6/5Sd4ldq6DFeGU4sKRjxD/YKBu6SCwq5KI1tijNDbi1TMLCTXtApk1g+IfYathXK
LtMvOvqFfQK1JhglupyJVOee1qmq1C6gdMJEpk9vLe1BnQ1tf4B3pFvHaZ3SS/ab8UVbDnKiVMvW
BFYUWIaWi66GTW0R6Qs9wj/F83aJY403dTxg3Y21kR2HrUsv3LjDhhn4d+qqvrjSFpPFwEka27uw
vlmN4/ncARPiDU2TjFXLX86v2+1o+agoG++66dUAxEMtNNKCcDu2lW2NAhU9nFCeT5EkpDmnOj8K
/fPtdWBaEyFUalHBiIAvgDZbPmk1LdChq6lrDzR3MHv0ym71Z63WM+w71cuDRT6iCkUw9tWTxHGG
5xKtk8/FxG7Ynq0Xsf6guiADLGvTutzSh3To6QuXqI/VuFnEC2KRbedkf/AjL8kTUSuC91ClBFZ+
Sau18DcttzZ50G3oFSiMN8fORMNb1BtJ/+23fPUoNhlkQBQjwgDLVsnN54x9s2qv3OVjdd2IBlbS
MNyGVYOwTjnVjCNNOkoTClECTGZsQ24ZPF/O0KGS5GprmG4jWT5CBzhwzfASPtVBaxtde8taf7lx
B5CcdfT6pUcDg5X2eVmrflB8lRbFY3NiUNWlaS0yFOHIWkdXiXtXC4hjrbRLl663rvOgx9bHDRzL
dVcg8sMxqLpxsMITsyiuilXlREJIDFZ+Ga3GdInqQlgV2Yjyy7Q2yaxhqc78UZmvqT+p4dNtJp7a
cRPyKLZW9QZvr9Or3UjCXlTiU/YOUoCdIT9vsabYaZYE2iM3UGO4nWzAnNCKbrx2J97lYrNuf5hX
aTasBid3SM5FJE9LElunvxI3r0gY5nYIDfA2ZIVt7TFuNtaQVHkAkOn0euK05Z0FHkN8nVp6OraQ
C6o1xTAOrlBlodBhC9TZYzxRQHpVrflIm1e3w7nbpGyi5fRI2YSdiUkczgxwb8KJRbNvDUbKmRvY
dE336v1qgoe9xFb8quy/Rw9QEQV1PUYlGTUK/HMKdLFZOrE/m5gf7YnpdydOFL9vKmSIJgsCxgrZ
l/5KAU/UxLZ4+8Ep+lPaY9R/cTfA8VDD2yRfnpsSKFZrVkMPPkYaEWqi4rplgQZaex+WYfI5qK8e
Z06SdJtmu9ZJnPpTBIHbuk6dkqtNqJaJ76x1PezgThk+vOPzWJ2aSj3qAOZ/ggUXz3s73CyW/c1J
RtOcVStYgTGoKSfDXATtSyJDHnmVeI5mblfJx6Wu3ky2jeHaWfT8Vvs2bENX5GldPfI6dlX7rOwh
rn8DI+YfzlkSZ/7rxn1lpXyGgNIOU99oEEexxy7fcVsKAktU7oHB0rggCakCf8nRUFZBBF9AECtc
H2FHZMaKUr8Qdg3OMtgogRhHBXw1VrQLgTERROKkNnFGlB9yh+TrSBeaBo+MOkRsfDhE0gL6Ay1g
rpuxbSu16OMsnpHyCequc7vxbBqc6fSSGwpMTWe2Mc15f5uoqye8E5hiWrWQgGC9Mf84WUbLW2dT
d++xj7fDsFkPTtyXQs9+O5PpAGGrJBQo2l8CEBMvcDBAOL0btaDViD4uZ8D4waZeUUtCF9C5u9RO
qERZ8e4fhZOJUyGwIPm8eLRqrgmdbaOPSTWhpHIdmH2zZs1OFLW+MhDF7Q8WFUpAOmqDFsp5oGsy
ANWAKP2nFVU8Q6VBKsAFCbZZ+nSVC8MlMJQY8HEUTbjsnKR1u11Wb+aBMw6sCeUxiuldKvF824cC
R39wW8x4VWnPe7MkmQ+ak/t5EwTJHA9yNDMXdUpDrMnQipc6xFHt2vBgxx9R1Tnck5gyAk1Y1mhL
WPTrea6SBMswSNzQ+tRsVq2XJnfC3dqiGgUjyxs07EWbJJxytdHg8og1WgesnG3XTOa1nktlqRdQ
9uaEbgBQ6lHXVrM+TZXt3aL+f/30TwD66DREZE2YksROcD0OVu+VvqIId7GYBhHxnB1t7qG+Oior
c7hq7QtA0yJSsY/AZA4XnlP7AhuCgCgN6LE0BR1zxqNbuxB9OEh0AGcl+Ceu8b0Ow98iH6Niz3EG
RNal9UMqLN1kByoiPw2tXNaNKhE7tmNtdhm7Y0ubdZrK1F2RFqaIoEoNpZLcknxW1zR37Cbbj0sT
drI+IceZ3m9BazC5cvyOBUa42eXa9+ej5vO80dEgRmjcL5d3jcnttj0kFKQ5o+b2M9wOs+aLYHHw
iJra0fNS+6Bo1xPzcTW5tHCQml3IKBTdsK2H1vy2Gt82F1dLdRzSIaR1rc3uVuF4zp/j6mS8tWkH
Cg8rlTCTsUL+WbVvgyrAEoK32+i2KfhI4ZaYPzW90YQSh/Yn3X7vw88YeB2qJwJoGMM2tRIUYzo3
LsUXq8uGMlhNxtBINLxHePrm9a667FVnIzW4tNaGuoL/zqekZBJ2Z/G9mzxY9cdt7bI6/6xs/7Ka
Xzatm0k4cqPLRjI218MAOetBA01CnLt93VAmna3zqQ0r3bwbbTr+/P0mGTbsgaa/t9rXyro/c8bh
YrSxrurrm2R1R1lfOCGlcrVdfRFAFoqtMX3qsztQkJP6qEk56fbP8J6MKBkT//MHW+2ztfkQzx8X
MOFVZ2OXEg/9NtAeluHDxLmZWSMKhGfQE7b6NoiqZWe+7UWzYdK4Cqoj+N9UCvqUgboYLq1d77cf
0iPHwzBnGGBBFaAPAJFDWoUPQ4UHl8xvmzIfPTuavlQeIiOahpUbmyNceR9HTmJ75jGO7aPi99qi
qV9wruFrIMJKsIUASKYtSL9e0D6GQjcMXn2XntgrC7UlDB68OhrLglUmOfZVWVTRI0RleBkY1UVo
gBjxD6kL+ZYHXIomE4zfRDNglCAqKRsUakzefWU3zC/LFaC8VWDp90o4u10QTqkul9P1gkqn7fZh
krC35y2tS+esftRaBh3Sket+4NVfDqb6yB0qZ4X34wFB2BLt3AA85WIP6wDUZZKszC/ufLEcVM0G
DFDijzm8BL3qHN5YN659fvuZOX9BhNkF4B5ODWI7kNjmvduwrno0qLXrj0mD7pxK0HfdNV0zE2vZ
iQLL6QfLjdb1llTkLj3rU4NKybcHIGycbyqbpr4iesvlgJ2sC9sutwiu5cVM6aZ1v9WTThsCLWtJ
Ul6DQbZRvaxha0BTVL8l/brdmQO/yeP2+sG6uK2wvwSzGv/Jqx+EpkU5Tb1+rzaqcCc0KQqh0SHs
i5PVQztcD0IA2LqyGC197cvbr8zlJ700O5gFJusvmoXAHk+WTn72bKXpHu0Y3A/zzrxDuW7n5uYv
l5dut9k1h6vO5Fq/bff122jU6jUuG5c2zDDBGHaY22of5rdeu9vuQ1jE98XvLUbByBtFnbtgFPHX
dl+9VO+iDkx4/OLzqvt81+hBM/AlGLf7Wq/Jj2dP6y8J5Lb4oBC66jfm5aKv3G5vzev2x80HKhFm
neROvVx1ql0wK91Vp9kP+s93CH1+jvjrphv3mKeu3fug9+IunBiDCXweMF326x3qtPtBrzasDf1+
bbgaBAP3l9klJRy9dbc9ao/03mzoj6CLpFR3+1K7VS6T+837zfvqGH7mfvNavamOakPoCeAEocYR
aQqkt0J+q69fVgf1Tnu0vdNu65dCUtyZdH8Zjf0ONETdZk/8Wru3HC3H4cjpPrgd0HpdiEuH1BRe
wk8zbD+Go3XnFKt32ibw2yberyfFknT1E7n8vN1hU6I6od+r82HQe/8I9/F42fWH5ofVkw18MupY
LaDrfcohIcgdmX1q3PpKh0KkwXZEJ9Uhv9onljKYDm+vkg64te5D0lmPzB5QvQ7f6M/6817CqB2m
3BP/v0mU7rrzweJi7MB56H1s09sGLt5OtbceVXvmwOuKfzsavb1x04h17j2ht6fXBrlbdHCeGXCh
uWt6FNbdDxunbQIMXbeuNqvlDNCdN1zbVLL6yUxwerUIiETL690fMAJYsWtdpl/RNOaLZ67C4dKl
7BJespjrO1l1lc0CEuIV3R7xa5a1y4my7gbqxr9K/1CAClsqoJhmzAklHUD8qYlq4BhplISt30+8
We1qwkJdYQPu//D8BrD1idnsffte+nvU/rZOaDFd1ibpDiB1R7Sae43LKx9Dm2y9zSyBNegDaYCr
qla91jzrfhZZ1y13Wo2iB2Wi96j5vK1XlRtV3z6E1LOLjLzZ7m8JpKlwmNVeTAvmd2392Jx5hu+3
PyybNqwz7XHsRp9jCM8m4drpeE+2tv5C9nvkg1WkCzZl8vFt228MbeVTS9m2+jiad1QmDpeLDVwF
W2vYoBUB5EnXm2hOizpYPrRJ37feE8eHS2PRn1BL5zepDW+saEUOSA7eLE2LxjOMzLqDkbh07uue
97CGCpcW7J23N1XuBkqnrqUwcTQaJhUL0EdWhu6sFbfp4219qM25aqJZc9WhXBsC5F9qETxFdjRU
9DtQqoON2V6deLgc2xUrxoJxAwq6qzaXQe72acFzlmwiZdKnTnPTXbbXdne2XS86GvXPfT2MovuF
ZgGGnJ3q+p3bL8Iq2zW0F0z81EUJ2+QgmKGvg1a4AWr3fhaq07mL8U4djjvYmvDomKHemUV1naI/
uiW0Z6EyPDHl8tMJJOGtw18qaAE0wWSbC28utBjK+livPdJlCTIEzbyfua35WIlBsNYmVWcAESzM
x7p/4y98mr3b8c1ch7lQwa0CdQJ83jM0bev1zGjrQKG9eKanZPjoNoNTMZLjIyWWCb0Raed8dzev
VbN9B/vhMVbsL1R8UZdXg1LarjfHIBa+xHMd1BxoLWfrnCyplSNiRFLJL9CfkxbdddH0MB9wUtZu
0FLpXvDB8eKes15P+ovV9nJArn0B9CSgspVOPmRB5lvYxW0L3qcmxdKeE49NT2Cfl3H7uumj8elz
MF5pyp9bibf+EK3VYBgEEE+kXzZ8OMR1DcoWLwEHFNWSj7FJ6I3G7e9bS232oRktJh+16HbrrpPr
mXnVblqrB1+xgq61gLx8piW1nrXRZ91w7a2utp5X61H+G903zcltrbHSe2ZS/5junxI8ICkR/bcK
8+7HKeIa/Xwnoq8JWvHTtOHOI9wkuXZF3/VLWeb3uKB9hPdE9yLCMRqI14PT+VVa2j3pLSmOwajj
F5ocaapAvbTJRQi8KB+0lON75v7Hau2CMKJAxO1+Kgrp8fAOZum35uHtV3zd2um1nLde4FsMPB89
T+X8yAQoeJK8dgMDa/eRJkABBsCH4lpUqvig5c9rAhRRjy953T88BTrBftF2Ek9195GnAFQDQAh2
AUrsvN6dSueC716tqxc0lQYZJYDSBzu/qgPzAI6EyX22Ky8sxUIrX1cuxFUNTw2R1fQjz0Hzgm6Q
5Pqynwpn87x2AImpYlOgXYhLmIrB3PI3VTQfQQvixjvVt9tp56T5douxC0r8jO5XGxc0wGR5U6oo
3pK5PDgBapuTgQEJCmL34Wo4r8Vn3xZcfcCiGhgvMvEs78G7CxSpBm8DBnx2L5zby6eQjUKnH0oa
NgAhKhoNfF3hg0lANVyQPmQLiMjZmS29yFYXenutcSFgYKQWld3LywqAWDGwXXoR43inn7NTfSKl
W2gGGth+BAlJbe+tO9n2q7ZFJB0eHrDMX7fHee0CQXFQaArYBOJ+EzW50vlXOf0kmmlcvl/93Vyf
kfYv+uYkQ8Si/pbdy+3HB3jCbuXTu+G81p7ARtHFb12I+w3onbzxsfnR/cD2G0SjxOfsnB5qgoq+
O+9IagImm/0Ol/c/hiFphBaUgsI6Ejshfd4Z7X8RBy909En5UZzB9U73yP1HngNFuUgrSjkk57oN
iu4CvSYKYvD+j++CtEkx2dCvFuDuxJ3RLhCFLsV2gapf4AGBxARHsvtIFwH2/wV4NaUJfvU8dcGr
Yqsfdf+rvGKaKuWq382AfA6qDX5OhRV1Ufvb4Py2QdHbUGsSBgPoRJ2lvPzaBXgjGAkJiZ7p8osa
tkJHQK1fEISGd1ukHg/Mf3BXGIjCAeK/c1P/hc1/3lowf6H8suCG9PJt0GNUAVLLLi4JPmd3AYpC
jELrLiqS6uknF/St6iCD092eBQZ2jzojva8V9X242ohnilLI3fKK9T3Y+2CjsQvB6Ar4BLN8Rq8O
yVTBha/XiXlB6aoIANTBS2soO6jQAI2cq7JTRWlooU2vqBc1yPgo25PfvSqMPZKXFMSc3YKL0GSh
l663eTlSnHSpkxaceug2PxDlL/tTcHa7HS+k4MuLXU2FpAAK7l9SmgMyXFQ3kKEXFcjis3veGR14
tVF0/dOaePAPRLtkT1fF7KFdAEUgZ7fwJWR2lAuAh1DiqlkQR1r4alMBO063VdhUz+3IF7bpUGfA
KJpQEaHODlR8lbJmyJ85CbDened2BzdS8MSj1VowH9Fu7ptWO5wD/QKcGeBgovu7z9n5M8ISL6Tx
tTahLULbqL2vr3gwBQoZX2oiwNrtp+DslB7jLjgFwmul3x6l5blLT6EajsJofPpvHv95mXggkgq+
PJmdHcQd4Fv6YYEP1r+By0eEk8zP2bk1YE0KvnudmL6uQQ/zG3CGOvqhCQv++cEZRC1goWOv65BW
NOidcJCxOVj2FnGe1Aw6O4XX2O3Dn89l66QqG0RyGwJzLz6yoSMs3VTlZx7t+Zl5e8fj56egSs6m
JeCeEIftPrJPKyIegvOI+smvhvB56T34IwoeAKVxwb1PDQ/FN+lH1ntMkTDzVVHrs/ucXWQDP6Xg
HGj1C5qAQV4EG3z6kecAD3h362dzsFM6Z+TwKIXNH/xd3jwtJ9hNgezsowz4CN6H3U8F8/N5nQTB
olLoJiCAJa5+QQiwe0d5E1SxAElrAHvZWZpntPpqYUVIuAOiCl30ddi9O9fdwS1YbbcvRL800d5y
pwjPbvlpzlNw/XVwq/i+ogDt2PoLMirYT1MOovPa+YIyq9DO1wH0Un4pQG271ZXNfxH0FnxuzSyp
eXbqrzCmG2SHoDCC13Y3AWJKD/c/E8SmgD96/+P22YFbsOMK7gKS98IKVnSRHpVeXgfYRUs66HfS
R5yT5hN1ooX2PhyWKZ5NtJ9LP7IFWMUyEGXalNjtL76z2/z7PNvPW8F14eTQbQflJi28qmAdE+xL
ed/E3OzMrDNafrLvRZe/KXh+muA1joJ6wDUJqCvB/m8B0fNS/ilrb6ETgB8oaAHqAtWbfmQ/kCkA
0QFH495LPD83UBF8YYWmgPiWSrcpPhl0VToI1SaofmwfgmP7C+DszB8UdME5EFoAhjJ4vOX1r2P2
UnD3zT88u0gI9KIF310cAW43DdKJY5cA1TxwTwpyht0BEdyQZ6YFRG620BGoEuuAewM98BtxAJ0Y
MCUfgHzPzwoQXbsLvb1GFBDMNpSc+w0gW8Aq2AcYTvAMMyvh7DaAKFkuNAXEgFPmSdj8d7tcdgEV
Ep/QRYl2HWdnBkBJWfDl8f3I+0FuSQFL+pGtQEGQDgMMeLdv98N5KQDq9QtOQZVLMG2ODIpfuv0o
aoLoj7zQHj3+Xfbfd/zS17LfLv1zX9KqYHsapnWou1rXk7+QFcy+FrAvhBWMj4IjFtppoGmkr+hp
S6j/K01R+g9F0fDuUbsSWfH1vz/7sRcFyf3UhGQmxTId/DDDNh3+8/0Lvx7KVyTU6x/JJb0//vOD
tyQ9B8BdmpCfeC98iIPXlOYgLDgJO/dEesdstCN7GhjBM62x0srw/VvdGi7F1u+cJ8OzjUNKPK6f
b4P8b/8kjfLgDLwp1Xvxg0CSyoEvLDUOo0Aeq8KpLCq2M3VMO3YzQSmLKfqusFg/ZGJTmtTRNNhO
TX9l57lSS3jK1DGCOMwEpYPHZys8+NgxjdxcCwu4qNze1HONYJ4JEsMVGcaiYi8DpsF7yQSlYkvY
cP0Q0kh5wzWxhIqOtrudPls5sSXM7cD28pMgYrZFRzswAn96jAxPdBkoLDwwvOdpJkesm6ifKyp1
aD8FhhMZQSZKCBYMv4UFx1PYr6dJJimViztXWO40cA1PFlvGPATTqTy7IsRUdLDdwIerQ1LuKeFD
Ubmj2EPnSJOQxp+Kyr18fqUcUihPYbmR4cijFXnSolKvpkFugwGRLEEsHYxujGTqZaLE1k3pM4oO
+NqIVrndoJVw1K7tyIrzpglNHbLxH6Wi+eqgvWWcPDj+ypjnh1zCHF/b6PWI1lHR1JbnWWDEC89z
vJm6T34cmJmsdAkFLquo6BvfeWFOMkGpXL0EtXbje8azL4st4YjcCN0uSRVw5KKTcDuNrGkgblDJ
mkqDX4Vl+8HakHVFGVczJKs5qyeNVhcd7Z0fRLFpONmcpvtBIP6LCr73ueXkgwfkt7hccaKnecGi
DrPogB9SrRnAC5zJEnNBGCv7soAWWtBzLhOzk1rCSX6ggdSTEUiWMLDq7DkFhruevsiXRxoUKjzB
dC3d7k5dNsZ0Lsq48j7OA6ZYMi7TIvWiY96TRo/hiH7xZbdRcCoXFf8J4+qZfdelX3ImLZ0TvYQT
iEbmgprSYksSXYZX8zANnnJnWxTKFJ0OKPunFf8XjBfptJBFV0sIVNyi6ixkP09f8p6eoMsu4bIa
+6G/kmb7K0te0an59X8K9X/MNQNnBJqIfBqky/ApQRjVPrUSx+Jrf5/QGqmvEkKG5xda6xqe8SLZ
KYIep+iiD/HpXvn5ZVzON9ONnTPWRM1P0fHuWqveEYIMpmkw7MZexlPgL5noVLeJ/hlFnySR+Wfi
UukCvldUehcBBBUq79xpgH7OBKbyaTH3luLHnvwux6RLxO3paZpTdIBGqYZ76wrfyf8dDzDv3/4j
xsZFvNlw5EutDLOSW+cX35kfaUdDvYDKarcphxP9CdCMJ43C32/dRQuJLMeQJh7+IBkRkxMuHfAS
1Mc7z8RZO9QaJdwFNB8O19wyh2JFqWJRXdfBmZL1cwmGUIcOad6LnY1OKE5R6lV0rF3LkLydMiJE
99NF/OTYz8LuJChQ6cI+LJlwIlNbdOC9qes/B8LYr5x+Xgk7sEu+L/Dle1dwVhR9j67v+oHPHbQT
JNZVEKwXFouA9L79RVy33tc5yiSnzykhrNY1FtPKp2nwIjmKouqn6Bv0Zjbhukja8YK1sqjcvpks
okyMmAZBCFJY6DI2Ih+951SGMV6zpFNEE6XCDwjsKJDFluEe9iPL9heyum6WcDofOfZDw815tAKa
VXQihsaTfAhPX/G73P5bMe2hlbsGTjt83yH01UYAuVR8Arq//u9oWnn558uVbwfSqUvr7IvO73jq
JdLuxaIqPuhr+ylvFQBmK0HuNPQjS7pc4NAvQa79lJsFASsrOrc3OLSmET7LmVWljGuE5JQfRfJ2
KCXiZTjGWtLBadOv4jPh5ISWoIRvuEifcz64IFQvPtgY7WvLMBEqLsuSnA/qp+TMhQftb4X+JViQ
DVPcdYooyy4q+tbGxM/EpFLLuDJSqfJNlJaNFh3t7j6uduwwNGJp1KKepKj0+1//Gntg8DJJ6XSU
ARO4xzORw1+qKGotOt6HafJsTR1nKlmcgEdLEI21ZlXepQZnJk1MhyqqYIqPm7C7nFNLueILyxWR
NaNyPfVzqQ7RPKKwcBJ2ufgH9HQlyI1f5CgXTGDFpT76speWUksVnoJf/9Ov0P/017+m0cu74Nf/
8p7thaSU1HoJc/3IMQxl9ZF2nCv6Ao+Gt80raCjmi0/3R/PVAS8D+EGcYA5QsjIwQsksSon2ik4G
oFc7Z9OreglaqU8cJrI9O5vVVG2UccH+5ZUPknKvFZ2Hv9juk/G0lnexgLgXFfyQ6tCHV+dblBAV
ld2xg8ojxpwETKCusrjkd0/JVFq7pkq3OJhYISQnDYiiPu1P/X5xWNHMtjg2/XD8+0Du4bf6Ajue
1Q9IUd/sJ9k33/JTO4YlkvLZiu1sr+yrn0cndJNFDgRdhtk8NLYGvaEDe5GNMB2v4PEpupUvwb1m
UlKhZdyql2FgTKXDoYjy7RLGusykpGMV1UBFhV75Qc4EKCWfP47Xhi0Fx1IqxaKjvZ5SJZGzkcu4
Qt+Dh8rmMp3aMlTwB1oByt6N6JFVdAoejPjFrrwLjPz1KRh7CwtPiDxmYsREQAqVffnzWmGfEBZj
rvRdm1h7zmkQdc1Fh/55GkaVjuFJNQ2URBWX/GXq5hBXZZRK3PoVNt0/h5U8dBCcSPExDwUisfIQ
P73YolbnWTqKmkr5d/FnYCg/HQO9CO5IpdkuQTm9e4orN3Eo7ci99BLm6D/u+w/9+0/93n+viM1D
RUHlIb//KaqDDqSO6UG/G8ri6Z57auKOXdZ/HwAP/B4AyLLr/61MMDaEx4F7Veomg3f8ZzAQJ35H
qkr7vWrnXkUKREY8p1H2r/ydEJB3Hrr7WQAAMzm7a0Hw4cia6gfl5j3LI0HxH5PYjwNf9oJ3JZKF
hrmD4x2D2KQYsUKy3x1Dc8A49Nqy/7GJ2Hk8R8ZM+87XAbofk/1enAT5ZmzUWy0NgnRaNddhjKch
1KvL/ceecYe5YObBj42GKFUGmaepNOKBseDNhCihuO8COLFnjNxGbMD3qqmtNshcVfCh09I6v9Pj
b4XC3/ugDhUC5NUfovyV34ROH30KDxnvp8K19uZF/b2PuyGJs/AjYgvSsT1WGZ3bwj/xbjeGaQXT
p2yWhH6gExDc0myHJrsBEkF6xGY/PmI9fe9bfYWjVX6jNKIFnTOUBVq7rrJDCOG9ma/ZPfb3u6VE
W43vuqQO1uQf4RI6emNAqvTGDkiP6++3ErRt/kOuxC8mWXjsXtmnq59aiNOJ+HeUSDwZ9kwW/Jai
/E6F/C7AxcgpreLDxRsyHeNlGlqZrNSlK2EibhJD1I9LYl9dfwfn9zunoWPF+UUrwTPsgHeTo4r1
EsYKjOvJf5HXrIyw+0NgV65xY6Ub7LU5++OTiz8gIxTLKIYcgcirjMUfD+/uD7cDLIrZl0euvu/c
D5fQV3jTnKWiCNrGKbZVlBSSLC+dUkaa7spYyKohZawvOtZxEpjJNq/OiIoXn4adnT/2c4AwpV7C
FO/s8SOyS9gYYyLCc+v1lJRwrq8NGUNJ5U7xeaawyfBfHRHRoL7o5qCQDEBzbi+XkUmjuPfFXsmB
OmjTShgxQKAkf6bLgE7eThdyXl9plrB0d0ZAVZpzNNDVKkX+/JWpopTBkXEH25S9WBDoweLfbbP0
+n/TJ/lOxfxAzaWxQG1IkpUSdsejZdj5iKgq2rQUPSiPxsx+PdOkF8sQbYOxyeTsbKwyRkwCXpiF
eTVHi4LsWT9/AX7cPk2PTEcZLAaf7GnkGXJBbhmq7j2RbH9VuYwoYFhU/lTpg5P2o/hI9Y7ocVLC
AuwfOI49I7TIef+pkv3VPvZQyONKMK0fFuRHnOSYviFkUobtc2O/vFDL2zdCOSuQZq9/+5yhRb4r
uLSftQfLnhOK8Zi1r3+lhjjHk0AsAK66V0HV+Fuo6TufynVlJAYLFNjO//0f/yuci6+GQQJQlhGM
wHq7RrZqkj4k8Niol4H0fbSpv6hei0xCdjzTmBBEi3VBpFpUgT1McQrm2XYP/9SzDT/BX7IrH6jn
MSSMjmjnqDZLeGjPn7/4TOCjMceNtF3JK6FVEtG7EhZvbMR2YEuZO6VGooe2PMXn7c6oOnb1GaKv
ahjGmTyxNPtnnIzQnA4MwE9hHpFcgg66NhaRlTNrdlNz8hL4/QJLu4j79ySiDg76P0KMLzDFKZbd
6DJUcgcTPkfeVAarQicwtjJKq/4qL3awAt+parsYlpKKK0N7dn3Hz1f5lGE09J9jAw7Mw8NZRjX9
IJh6z5Yo0crV+5SBrxsYzlxclMdsgGYJ6nYYE76TNDmaMJuhnzcpH7h7sfukrUHPgeKChQtmxkaS
SUp1tyACL3ql3k0D+UIoowTsYxDnB6uWcUI+wRezhbFBWjiSPqem4fe7Bo6lSP+Al8KOiALwiOH6
0uKIPqVFt2gHRkpAvJmg1LksQeyDULe+d0zDlBFX7PrPflj5l/F06hAp+NdjjymjDC4NXwrczo3g
yAWrvnMwJPu+DP68ru9nJBGy7JM22GnTcWDP7MPVLSNmNYAjTKDsXvaZ95S3yX4OXgfT3+Qz+U57
YH8XQoKXvArWv8nH8mPy03iyWGxxM37F54hciUwUWMbFMIzl+MVrbMePm02jKXxw+x26I+B57sHL
6GTfk3YWGJ5sU/z8hTzGqXqiHCKTlN6bZZTIdK2AqJRrhPvXkR9Qwshvp+tK13COkIGVwZB2a+dq
GcsogP9keFTuy+aE6LBe9AK4NQh3ZWJ2lk8J+l9M8F+mxExksm7IyrJH/fy2u7OjZ8PmoB7RxiCL
SniAsYgNwDDrIxQJSjkhAydf4VnCpuaSCnHlj6cSXgMLf1zD7Ci+RlNn6hn/VnkXPkOBS0Vpqmwe
xYklGkc4rBt7lmxQlOHCPvpzbFNpp9JJq/hiP5LgkkdbRnLyMYagMzfYEnbmZ5bXDtMJH8QRcePs
/VO7TbQVLKoOXhmZahkBuK7IFE2D6KtFmA1UjFs0TG42QZjRE4agnKaXQZm7rwl4SJGBlRuYXYPK
+5jAN/biMcXBQ3kyXWnpYNdqi06F5+z4HEFtFnV8Dt04oZvp5HL4rb4ARHwrC/vNH5XYiuUYZPTv
+5Y761rEo7621ckG8Fbx23DqB6acMi8jk3sfh7m0tlpG3P/x1/9DIW4yPTySaRe8t1XJsR3wxpYp
cV8cw/Zmy5Ku1X77snrfXuEfrhHRMazvH+8tj0GL/3hvKaoPilMoHp640xr6J3UXTZLsrawLSnAy
uj7GYeU+V+5SBoyo7xAXc1b5GHyzhDwETno0hRdDMrLKsKMBNb6IColDjYvhk335857RLROchrIz
UTt/roS5uCP6JSdnlfZJsYcbNrMf/j5XBPxlOzLdv68u+ckz9y6In6RNpmTr9/NbgQCWTZogdRU6
RvCUj/GW8QQzth35dJSB0BKj5TjLp6OEQKhg+oOWgG0siS6jALlrJNTaHnMrysA7dXO7oww3r+e7
sJjI1YdloIsyucd5PMuAd8KLnqdbL6MUGGX/Alt5LJc6vq7ri38YOTSCqEAOkZZhtV+xj3Prl7bv
/mbx/lxHR4JIgt8mz8ZWBtOr6EkRChIrCRamvFmZ950h/Dv6tUW+MDAkmJJaRqn7Luo1tqNoF3i5
na5sWYOUgQXcPeU6fpb9RrWM1hTE5jz7xXjZBer8J8pAM/Wfxo1UPfvy5++bR8Cku/npsi9Jzh0J
ztITuviDdhP1yaadoBelbySYm3da4RUWuYwkYEdQKoZW5ZONU39UyVPDX/y9Pj68+YSTxtbO9ngr
LNEhG5QjYlXLsJO72LKUH2RTkG6pMrCBD4ZsFallpDtAlkeVPiXi5K1i+Rg3SzgGu92JCRNZv/7V
mbrJ4azoZSTs0xe4MXiCTBoCiVUZRQ67F9jdApV/GUBf9Dz918OXEG3tT7oqP2n5H/tnch9r8RvP
DpnOf/9/AAAA//8=</cx:binary>
              </cx:geoCache>
            </cx:geography>
          </cx:layoutPr>
          <cx:valueColors>
            <cx:minColor>
              <a:schemeClr val="bg1">
                <a:lumMod val="95000"/>
              </a:schemeClr>
            </cx:minColor>
            <cx:maxColor>
              <a:srgbClr val="7030A0"/>
            </cx:maxColor>
          </cx:valueColors>
        </cx:series>
      </cx:plotAreaRegion>
    </cx:plotArea>
    <cx:legend pos="r" align="min" overlay="0">
      <cx:spPr>
        <a:solidFill>
          <a:schemeClr val="bg1"/>
        </a:solidFill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GB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ptos Narrow" panose="02110004020202020204"/>
          </a:endParaRPr>
        </a:p>
      </cx:txPr>
    </cx:legend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419671</xdr:colOff>
      <xdr:row>27</xdr:row>
      <xdr:rowOff>57851</xdr:rowOff>
    </xdr:from>
    <xdr:to>
      <xdr:col>7</xdr:col>
      <xdr:colOff>125602</xdr:colOff>
      <xdr:row>32</xdr:row>
      <xdr:rowOff>111189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6EFC7397-3E46-FAEA-08CA-ADA501A11DF9}"/>
            </a:ext>
          </a:extLst>
        </xdr:cNvPr>
        <xdr:cNvSpPr/>
      </xdr:nvSpPr>
      <xdr:spPr>
        <a:xfrm>
          <a:off x="2254691" y="5244116"/>
          <a:ext cx="2691727" cy="986400"/>
        </a:xfrm>
        <a:prstGeom prst="rect">
          <a:avLst/>
        </a:prstGeom>
        <a:solidFill>
          <a:srgbClr val="EAEAEA"/>
        </a:solidFill>
        <a:ln>
          <a:solidFill>
            <a:srgbClr val="7030A0"/>
          </a:solidFill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GB" sz="1800" b="1">
              <a:solidFill>
                <a:srgbClr val="7030A0"/>
              </a:solidFill>
              <a:latin typeface="+mn-lt"/>
              <a:ea typeface="+mn-ea"/>
              <a:cs typeface="+mn-cs"/>
            </a:rPr>
            <a:t>Best Player</a:t>
          </a:r>
        </a:p>
      </xdr:txBody>
    </xdr:sp>
    <xdr:clientData/>
  </xdr:twoCellAnchor>
  <xdr:twoCellAnchor>
    <xdr:from>
      <xdr:col>2</xdr:col>
      <xdr:colOff>25819</xdr:colOff>
      <xdr:row>11</xdr:row>
      <xdr:rowOff>1</xdr:rowOff>
    </xdr:from>
    <xdr:to>
      <xdr:col>9</xdr:col>
      <xdr:colOff>30536</xdr:colOff>
      <xdr:row>25</xdr:row>
      <xdr:rowOff>158205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B45A7F4-00F6-4762-8B68-52AB6EBB9C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465124</xdr:colOff>
      <xdr:row>11</xdr:row>
      <xdr:rowOff>864</xdr:rowOff>
    </xdr:from>
    <xdr:to>
      <xdr:col>26</xdr:col>
      <xdr:colOff>434039</xdr:colOff>
      <xdr:row>25</xdr:row>
      <xdr:rowOff>163656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1DD391-F48E-4908-83EB-19B0A4FFEF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29996</xdr:colOff>
      <xdr:row>11</xdr:row>
      <xdr:rowOff>18140</xdr:rowOff>
    </xdr:from>
    <xdr:to>
      <xdr:col>17</xdr:col>
      <xdr:colOff>606696</xdr:colOff>
      <xdr:row>25</xdr:row>
      <xdr:rowOff>178140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05D1719E-DD5B-4E81-A369-DA0EF76C6F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97496" y="2170790"/>
              <a:ext cx="4843900" cy="2693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419878</xdr:colOff>
      <xdr:row>26</xdr:row>
      <xdr:rowOff>121091</xdr:rowOff>
    </xdr:from>
    <xdr:to>
      <xdr:col>7</xdr:col>
      <xdr:colOff>124408</xdr:colOff>
      <xdr:row>33</xdr:row>
      <xdr:rowOff>128710</xdr:rowOff>
    </xdr:to>
    <xdr:sp macro="" textlink="best_player">
      <xdr:nvSpPr>
        <xdr:cNvPr id="8" name="TextBox 7">
          <a:extLst>
            <a:ext uri="{FF2B5EF4-FFF2-40B4-BE49-F238E27FC236}">
              <a16:creationId xmlns:a16="http://schemas.microsoft.com/office/drawing/2014/main" id="{11F30ED2-9272-3306-028D-4869EB0BA1CE}"/>
            </a:ext>
          </a:extLst>
        </xdr:cNvPr>
        <xdr:cNvSpPr txBox="1"/>
      </xdr:nvSpPr>
      <xdr:spPr>
        <a:xfrm>
          <a:off x="2254898" y="5120744"/>
          <a:ext cx="2690326" cy="13139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55584CF3-7B31-48BB-A0F7-3BC9BAAF48DE}" type="TxLink">
            <a:rPr lang="en-US" sz="2000" b="1" i="0" u="none" strike="noStrike">
              <a:solidFill>
                <a:srgbClr val="37003C"/>
              </a:solidFill>
              <a:latin typeface="Aptos Narrow"/>
              <a:ea typeface="+mn-ea"/>
              <a:cs typeface="+mn-cs"/>
            </a:rPr>
            <a:pPr marL="0" indent="0" algn="ctr"/>
            <a:t>Mohamed Salah</a:t>
          </a:fld>
          <a:endParaRPr lang="en-GB" sz="2000" b="1" i="0" u="none" strike="noStrike">
            <a:solidFill>
              <a:srgbClr val="37003C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497788</xdr:colOff>
      <xdr:row>27</xdr:row>
      <xdr:rowOff>56245</xdr:rowOff>
    </xdr:from>
    <xdr:to>
      <xdr:col>16</xdr:col>
      <xdr:colOff>147735</xdr:colOff>
      <xdr:row>32</xdr:row>
      <xdr:rowOff>109583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CF4DA99-9026-4E60-89AE-A0C80B3A57E2}"/>
            </a:ext>
          </a:extLst>
        </xdr:cNvPr>
        <xdr:cNvSpPr/>
      </xdr:nvSpPr>
      <xdr:spPr>
        <a:xfrm>
          <a:off x="7744564" y="5242510"/>
          <a:ext cx="2682395" cy="986400"/>
        </a:xfrm>
        <a:prstGeom prst="rect">
          <a:avLst/>
        </a:prstGeom>
        <a:solidFill>
          <a:srgbClr val="EAEAEA"/>
        </a:solidFill>
        <a:ln>
          <a:solidFill>
            <a:srgbClr val="7030A0"/>
          </a:solidFill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800" b="1">
              <a:solidFill>
                <a:srgbClr val="7030A0"/>
              </a:solidFill>
            </a:rPr>
            <a:t>Best U23 Player</a:t>
          </a:r>
        </a:p>
      </xdr:txBody>
    </xdr:sp>
    <xdr:clientData/>
  </xdr:twoCellAnchor>
  <xdr:twoCellAnchor>
    <xdr:from>
      <xdr:col>11</xdr:col>
      <xdr:colOff>536508</xdr:colOff>
      <xdr:row>27</xdr:row>
      <xdr:rowOff>66821</xdr:rowOff>
    </xdr:from>
    <xdr:to>
      <xdr:col>16</xdr:col>
      <xdr:colOff>186611</xdr:colOff>
      <xdr:row>33</xdr:row>
      <xdr:rowOff>15552</xdr:rowOff>
    </xdr:to>
    <xdr:sp macro="" textlink="young_player">
      <xdr:nvSpPr>
        <xdr:cNvPr id="11" name="TextBox 10">
          <a:extLst>
            <a:ext uri="{FF2B5EF4-FFF2-40B4-BE49-F238E27FC236}">
              <a16:creationId xmlns:a16="http://schemas.microsoft.com/office/drawing/2014/main" id="{48D8FB59-2468-4F81-BE48-7CD3A8EE7F4F}"/>
            </a:ext>
          </a:extLst>
        </xdr:cNvPr>
        <xdr:cNvSpPr txBox="1"/>
      </xdr:nvSpPr>
      <xdr:spPr>
        <a:xfrm>
          <a:off x="7783284" y="5253086"/>
          <a:ext cx="2682551" cy="1068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6C83471-E65E-4960-A395-3C33F20E9B77}" type="TxLink">
            <a:rPr lang="en-US" sz="2000" b="1" i="0" u="none" strike="noStrike">
              <a:solidFill>
                <a:srgbClr val="37003C"/>
              </a:solidFill>
              <a:latin typeface="Aptos Narrow"/>
            </a:rPr>
            <a:t>Josko Gvardiol</a:t>
          </a:fld>
          <a:endParaRPr lang="en-GB" sz="4400" b="1">
            <a:solidFill>
              <a:srgbClr val="37003C"/>
            </a:solidFill>
          </a:endParaRPr>
        </a:p>
      </xdr:txBody>
    </xdr:sp>
    <xdr:clientData/>
  </xdr:twoCellAnchor>
  <xdr:twoCellAnchor>
    <xdr:from>
      <xdr:col>21</xdr:col>
      <xdr:colOff>186612</xdr:colOff>
      <xdr:row>27</xdr:row>
      <xdr:rowOff>47586</xdr:rowOff>
    </xdr:from>
    <xdr:to>
      <xdr:col>24</xdr:col>
      <xdr:colOff>365448</xdr:colOff>
      <xdr:row>32</xdr:row>
      <xdr:rowOff>99474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252DA29-C676-43F2-B156-2066E6571E9A}"/>
            </a:ext>
          </a:extLst>
        </xdr:cNvPr>
        <xdr:cNvSpPr/>
      </xdr:nvSpPr>
      <xdr:spPr>
        <a:xfrm>
          <a:off x="13498285" y="5233851"/>
          <a:ext cx="1998306" cy="984950"/>
        </a:xfrm>
        <a:prstGeom prst="rect">
          <a:avLst/>
        </a:prstGeom>
        <a:solidFill>
          <a:srgbClr val="EAEAEA"/>
        </a:solidFill>
        <a:ln>
          <a:solidFill>
            <a:srgbClr val="7030A0"/>
          </a:solidFill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GB" sz="1800" b="1">
              <a:solidFill>
                <a:srgbClr val="7030A0"/>
              </a:solidFill>
              <a:latin typeface="+mn-lt"/>
              <a:ea typeface="+mn-ea"/>
              <a:cs typeface="+mn-cs"/>
            </a:rPr>
            <a:t>Highest Score</a:t>
          </a:r>
        </a:p>
      </xdr:txBody>
    </xdr:sp>
    <xdr:clientData/>
  </xdr:twoCellAnchor>
  <xdr:twoCellAnchor>
    <xdr:from>
      <xdr:col>20</xdr:col>
      <xdr:colOff>458754</xdr:colOff>
      <xdr:row>27</xdr:row>
      <xdr:rowOff>66196</xdr:rowOff>
    </xdr:from>
    <xdr:to>
      <xdr:col>25</xdr:col>
      <xdr:colOff>116632</xdr:colOff>
      <xdr:row>32</xdr:row>
      <xdr:rowOff>178836</xdr:rowOff>
    </xdr:to>
    <xdr:sp macro="" textlink="high_score">
      <xdr:nvSpPr>
        <xdr:cNvPr id="13" name="TextBox 12">
          <a:extLst>
            <a:ext uri="{FF2B5EF4-FFF2-40B4-BE49-F238E27FC236}">
              <a16:creationId xmlns:a16="http://schemas.microsoft.com/office/drawing/2014/main" id="{BCDF7A8C-A53B-43BD-8F9E-461C763BC187}"/>
            </a:ext>
          </a:extLst>
        </xdr:cNvPr>
        <xdr:cNvSpPr txBox="1"/>
      </xdr:nvSpPr>
      <xdr:spPr>
        <a:xfrm>
          <a:off x="13163938" y="5252461"/>
          <a:ext cx="2690327" cy="10457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4084EBFD-1639-4913-B0CE-27FE55EB38D1}" type="TxLink">
            <a:rPr lang="en-US" sz="2000" b="1" i="0" u="none" strike="noStrike">
              <a:solidFill>
                <a:srgbClr val="37003C"/>
              </a:solidFill>
              <a:latin typeface="Aptos Narrow"/>
              <a:ea typeface="+mn-ea"/>
              <a:cs typeface="+mn-cs"/>
            </a:rPr>
            <a:pPr marL="0" indent="0" algn="ctr"/>
            <a:t>10.0</a:t>
          </a:fld>
          <a:endParaRPr lang="en-GB" sz="2000" b="1" i="0" u="none" strike="noStrike">
            <a:solidFill>
              <a:srgbClr val="37003C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330756</xdr:colOff>
      <xdr:row>0</xdr:row>
      <xdr:rowOff>172357</xdr:rowOff>
    </xdr:from>
    <xdr:to>
      <xdr:col>4</xdr:col>
      <xdr:colOff>107516</xdr:colOff>
      <xdr:row>4</xdr:row>
      <xdr:rowOff>127002</xdr:rowOff>
    </xdr:to>
    <xdr:pic>
      <xdr:nvPicPr>
        <xdr:cNvPr id="15" name="Picture 14" descr="Premier Primary Logo | SPORTS LOGO HISTORY">
          <a:extLst>
            <a:ext uri="{FF2B5EF4-FFF2-40B4-BE49-F238E27FC236}">
              <a16:creationId xmlns:a16="http://schemas.microsoft.com/office/drawing/2014/main" id="{0F8C349E-330D-952A-4400-716EDD0DAE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563" b="21325"/>
        <a:stretch>
          <a:fillRect/>
        </a:stretch>
      </xdr:blipFill>
      <xdr:spPr bwMode="auto">
        <a:xfrm>
          <a:off x="1546327" y="172357"/>
          <a:ext cx="1282618" cy="6803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160020</xdr:colOff>
      <xdr:row>2</xdr:row>
      <xdr:rowOff>41910</xdr:rowOff>
    </xdr:from>
    <xdr:to>
      <xdr:col>14</xdr:col>
      <xdr:colOff>464820</xdr:colOff>
      <xdr:row>17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696C42-215E-C851-F5D2-B3136AAF9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1" xr16:uid="{D9DEFDB6-3A9A-4CB6-BE19-5B88244D205C}" autoFormatId="16" applyNumberFormats="0" applyBorderFormats="0" applyFontFormats="0" applyPatternFormats="0" applyAlignmentFormats="0" applyWidthHeightFormats="0">
  <queryTableRefresh nextId="8">
    <queryTableFields count="5">
      <queryTableField id="1" name="Player" tableColumnId="1"/>
      <queryTableField id="4" dataBound="0" tableColumnId="4"/>
      <queryTableField id="6" name="Age" tableColumnId="5"/>
      <queryTableField id="2" name="Gls" tableColumnId="2"/>
      <queryTableField id="3" name="Ast" tableColumnId="3"/>
    </queryTableFields>
    <queryTableDeletedFields count="1">
      <deletedField name="Ag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5DE549FC-ADD9-4BFE-9472-28DFB119C365}" name="Append1" displayName="Append1" ref="A1:E575" tableType="queryTable" totalsRowShown="0">
  <autoFilter ref="A1:E575" xr:uid="{5DE549FC-ADD9-4BFE-9472-28DFB119C365}"/>
  <tableColumns count="5">
    <tableColumn id="1" xr3:uid="{E2D5788C-8614-4A43-97DC-A2C1FE5E5ED6}" uniqueName="1" name="Player" queryTableFieldId="1" dataDxfId="3"/>
    <tableColumn id="4" xr3:uid="{F74D41C5-FCC4-40D3-9D30-CA14D6669E50}" uniqueName="4" name="Age" queryTableFieldId="4" dataDxfId="2"/>
    <tableColumn id="5" xr3:uid="{EE4996D4-1245-4A6E-BA69-B10BBE60E0A5}" uniqueName="5" name="Age2" queryTableFieldId="6"/>
    <tableColumn id="2" xr3:uid="{10B2D922-3803-4ED9-852A-98709F9D2D26}" uniqueName="2" name="Gls" queryTableFieldId="2"/>
    <tableColumn id="3" xr3:uid="{69EFFC2A-0A59-481D-B0C5-435695E39847}" uniqueName="3" name="Ast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C47E34-FDB9-4B4B-A1CD-053FC357C4F5}" name="player_stats" displayName="player_stats" ref="A1:BG563" totalsRowShown="0">
  <autoFilter ref="A1:BG563" xr:uid="{4BC47E34-FDB9-4B4B-A1CD-053FC357C4F5}"/>
  <sortState xmlns:xlrd2="http://schemas.microsoft.com/office/spreadsheetml/2017/richdata2" ref="A2:BG563">
    <sortCondition descending="1" ref="H1:H563"/>
  </sortState>
  <tableColumns count="59">
    <tableColumn id="1" xr3:uid="{BFAC3965-326A-4419-AE04-C115AFF5B712}" name="Player Name"/>
    <tableColumn id="59" xr3:uid="{C4C1989A-FEC5-4488-AADB-A4957166B620}" name="Age" dataDxfId="1"/>
    <tableColumn id="2" xr3:uid="{FDB2E876-5BDB-4802-BF4A-A021037D36E6}" name="Club"/>
    <tableColumn id="3" xr3:uid="{BCE82BC8-C4EC-4901-8B18-942B024CDFA1}" name="Nationality"/>
    <tableColumn id="4" xr3:uid="{69962BBD-DFB2-4231-AA77-CCE4B4159022}" name="Position"/>
    <tableColumn id="5" xr3:uid="{C4CE1BEC-FBBA-4C5C-AF2F-2F03E3E373DA}" name="Appearances"/>
    <tableColumn id="6" xr3:uid="{42176695-5B19-4801-BB00-975F1F6A77C3}" name="Minutes"/>
    <tableColumn id="7" xr3:uid="{2D15132A-07FF-43A7-A3DA-4941C760CF1B}" name="Goals"/>
    <tableColumn id="8" xr3:uid="{E2DB4069-C433-45EB-A85F-43062E5E7C25}" name="Assists"/>
    <tableColumn id="9" xr3:uid="{13F410EB-CBFC-4C6B-9308-3E355A3C6005}" name="Shots"/>
    <tableColumn id="10" xr3:uid="{612D31E2-99E4-4E7B-9D63-CE272AAA910F}" name="Shots On Target"/>
    <tableColumn id="11" xr3:uid="{34AE7CD8-44C8-4548-8D6E-9493FD3C9A62}" name="Conversion %" dataDxfId="10"/>
    <tableColumn id="12" xr3:uid="{B28E1700-9E00-4B6B-A128-6FC62CA69BC7}" name="Big Chances Missed"/>
    <tableColumn id="13" xr3:uid="{92C292F3-F34D-42C4-A9E3-9A6FA405A948}" name="Hit Woodwork"/>
    <tableColumn id="14" xr3:uid="{26ACAB9C-0DC8-44AC-9FA1-7B5157B6F54D}" name="Offsides"/>
    <tableColumn id="15" xr3:uid="{0AAB9503-9DBC-41F6-807A-28D4DA36D566}" name="Touches"/>
    <tableColumn id="16" xr3:uid="{40EDB7B2-5A71-4CC2-A360-C96402C19351}" name="Passes"/>
    <tableColumn id="17" xr3:uid="{E06DCD4D-2AC4-40D5-8C5E-AC253038433D}" name="Successful Passes"/>
    <tableColumn id="18" xr3:uid="{03B512D4-7968-46FD-B16C-42E9A7CDC57B}" name="Passes%" dataDxfId="9"/>
    <tableColumn id="19" xr3:uid="{AE55E3D3-8600-4F57-BF1F-1349F1BD70B5}" name="Crosses"/>
    <tableColumn id="20" xr3:uid="{4ED67DAB-FAB3-4965-B77D-074AAF85AC7A}" name="Successful Crosses"/>
    <tableColumn id="21" xr3:uid="{E9923627-9DD2-4FF8-B9FE-58834A032603}" name="Crosses %" dataDxfId="8"/>
    <tableColumn id="22" xr3:uid="{FF130F9A-5481-478B-B2AE-0B5E3F43ABCF}" name="fThird Passes"/>
    <tableColumn id="23" xr3:uid="{A9C4BED5-076E-41B7-B5ED-46100755D06A}" name="Successful fThird Passes"/>
    <tableColumn id="24" xr3:uid="{1B2A4FD4-C60F-4A32-9EBF-1EF91B1DD2C5}" name="fThird Passes %" dataDxfId="7"/>
    <tableColumn id="25" xr3:uid="{646125E2-7CE1-40E7-819E-CC764C542C2C}" name="Through Balls"/>
    <tableColumn id="26" xr3:uid="{0FFA2455-41EA-421A-A654-AD167D8A6C5B}" name="Carries"/>
    <tableColumn id="27" xr3:uid="{8CAC603F-1920-4D6C-B775-694B993C37EF}" name="Progressive Carries"/>
    <tableColumn id="28" xr3:uid="{1082C6D5-2B4B-494D-A091-D474756C4D0D}" name="Carries Ended with Goal"/>
    <tableColumn id="29" xr3:uid="{CA1C58C3-D9CC-48D7-9F53-C75E47734CD9}" name="Carries Ended with Assist"/>
    <tableColumn id="30" xr3:uid="{6EF051D0-BD51-4EC8-89A1-C2320F2DECEF}" name="Carries Ended with Shot"/>
    <tableColumn id="31" xr3:uid="{A4FFF898-DABA-4C3A-9E98-5E8DBF321D98}" name="Carries Ended with Chance"/>
    <tableColumn id="32" xr3:uid="{19A1320E-D755-4A4F-A4D6-305C7D8F10E4}" name="Possession Won"/>
    <tableColumn id="33" xr3:uid="{E14F7265-5E6B-4B58-88F4-742FF830E6BF}" name="Dispossessed"/>
    <tableColumn id="34" xr3:uid="{AF9B6E66-B98F-4AC3-8488-0A19580F4BF1}" name="Clean Sheets"/>
    <tableColumn id="35" xr3:uid="{F96CDEAF-4010-4D57-8552-FD81C970AC63}" name="Clearances"/>
    <tableColumn id="36" xr3:uid="{FE9A5654-505D-4E55-8BCB-64CA195C1A42}" name="Interceptions"/>
    <tableColumn id="37" xr3:uid="{F7BC3EBF-87D7-403E-98F0-FCF2B5C041BB}" name="Blocks"/>
    <tableColumn id="38" xr3:uid="{537EDC46-FA1E-4341-8BD0-C8BB8C7D5C4D}" name="Tackles"/>
    <tableColumn id="39" xr3:uid="{79C0BB6B-0D52-475B-B857-227F4F78E966}" name="Ground Duels"/>
    <tableColumn id="40" xr3:uid="{61E60F43-19EF-48DE-A6AF-99865238432E}" name="gDuels Won"/>
    <tableColumn id="41" xr3:uid="{C6F6CDD0-DA29-41AF-9D2E-5E488C5C1267}" name="gDuels %" dataDxfId="6"/>
    <tableColumn id="42" xr3:uid="{76C34944-0C2C-41A9-97F2-50F50503E18F}" name="Aerial Duels"/>
    <tableColumn id="43" xr3:uid="{A5A10403-DBB1-423F-BC1A-9A5DA74ECE11}" name="aDuels Won"/>
    <tableColumn id="44" xr3:uid="{C2BD1BBA-75C6-4980-971B-D39C1E8BD0E1}" name="aDuels %" dataDxfId="5"/>
    <tableColumn id="45" xr3:uid="{88325D1E-39E4-4D2D-8FD5-F93D543C0E2A}" name="Goals Conceded"/>
    <tableColumn id="46" xr3:uid="{D6A5801B-4D81-4F76-8EC1-36752726CEC5}" name="xGoT Conceded"/>
    <tableColumn id="47" xr3:uid="{A5339AC9-F420-4AF1-A77D-5FA9D35D6D79}" name="Own Goals"/>
    <tableColumn id="48" xr3:uid="{49B9A425-4218-4D10-86A8-E1E2C4E12933}" name="Fouls"/>
    <tableColumn id="49" xr3:uid="{694F41E8-3C55-4292-8F51-284FF9E9EAD2}" name="Yellow Cards"/>
    <tableColumn id="50" xr3:uid="{187B8D7C-89A6-4C31-924E-E6D999C951FB}" name="Red Cards"/>
    <tableColumn id="51" xr3:uid="{2A219765-D90C-4D5A-B20F-686B43E7F2AC}" name="Saves"/>
    <tableColumn id="52" xr3:uid="{EC17A28E-10EA-4AFD-95A6-923B08823BEF}" name="Saves %" dataDxfId="4"/>
    <tableColumn id="53" xr3:uid="{F01BE4BD-75F0-4CB8-8F0B-58013DB5799C}" name="Penalties Saved"/>
    <tableColumn id="54" xr3:uid="{F95098C1-77D4-43A7-8B6A-E55F32D56740}" name="Clearances Off Line"/>
    <tableColumn id="55" xr3:uid="{C1C132F0-1CA4-4EF5-A8F0-60E21A5CAB92}" name="Punches"/>
    <tableColumn id="56" xr3:uid="{378FFDC6-61EE-4102-A268-C42A87644640}" name="High Claims"/>
    <tableColumn id="57" xr3:uid="{9087A5AA-CD90-42D0-B85F-ABF1B0764BAA}" name="Goals Prevented"/>
    <tableColumn id="58" xr3:uid="{ED5EE439-1FEB-4E83-B691-9A4F804E53C1}" name="Goals Prevented Adjusted">
      <calculatedColumnFormula>BF2+4.2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CD9C595-17A5-4D62-AA65-B79DEE104328}" name="score" displayName="score" ref="A1:K563" totalsRowShown="0">
  <autoFilter ref="A1:K563" xr:uid="{1CD9C595-17A5-4D62-AA65-B79DEE104328}"/>
  <tableColumns count="11">
    <tableColumn id="1" xr3:uid="{28F50C74-692B-4F52-903D-F69E33F82E59}" name="Player Name"/>
    <tableColumn id="2" xr3:uid="{62657DCA-694F-4CDF-84D1-FC7BE41FFA7A}" name="Age"/>
    <tableColumn id="3" xr3:uid="{1D308DF0-9645-4260-BB9D-5C939CA87675}" name="Club"/>
    <tableColumn id="4" xr3:uid="{57B11F48-C3CF-4A06-B7FB-2AE06CB7069E}" name="Nationality"/>
    <tableColumn id="5" xr3:uid="{B58FACCB-0126-4D9B-9900-47E8BA654B6B}" name="Position"/>
    <tableColumn id="6" xr3:uid="{D6B65004-8D02-449E-8DCC-E2E6A4E2BF5E}" name="Goalkeeper Score">
      <calculatedColumnFormula>player_stats[[#This Row],[Clean Sheets]]/MAX('epl_player_stats_24_25 '!AI:AI)*0.5+player_stats[[#This Row],[Goals Prevented Adjusted]]/MAX('epl_player_stats_24_25 '!BG:BG)*0.5</calculatedColumnFormula>
    </tableColumn>
    <tableColumn id="7" xr3:uid="{E19027E0-0567-4852-9663-D94FE812E92B}" name="Defending Score">
      <calculatedColumnFormula>player_stats[[#This Row],[Clean Sheets]]/MAX('epl_player_stats_24_25 '!AI:AI)*0.5+player_stats[[#This Row],[Clearances]]/MAX('epl_player_stats_24_25 '!AJ:AJ)*0.25+player_stats[[#This Row],[Tackles]]/MAX('epl_player_stats_24_25 '!AM:AM)*0.25</calculatedColumnFormula>
    </tableColumn>
    <tableColumn id="8" xr3:uid="{0F4FA25B-15FA-48C1-9676-C806370566F5}" name="Involvement Score">
      <calculatedColumnFormula>player_stats[[#This Row],[Touches]]/MAX('epl_player_stats_24_25 '!P:P)</calculatedColumnFormula>
    </tableColumn>
    <tableColumn id="9" xr3:uid="{C5D8A741-614F-4D93-A9FC-48A51F4EF36A}" name="Attacking Score">
      <calculatedColumnFormula>player_stats[[#This Row],[Goals]]/MAX('epl_player_stats_24_25 '!H:H)*0.6+player_stats[[#This Row],[Assists]]/MAX('epl_player_stats_24_25 '!I:I)*0.25+player_stats[[#This Row],[Shots]]/MAX('epl_player_stats_24_25 '!K:K)*0.15+0.1</calculatedColumnFormula>
    </tableColumn>
    <tableColumn id="10" xr3:uid="{5ADBF7B2-BDED-4EF1-B507-F2F131C51FD1}" name="Apperance Score">
      <calculatedColumnFormula>player_stats[[#This Row],[Minutes]]/3420</calculatedColumnFormula>
    </tableColumn>
    <tableColumn id="11" xr3:uid="{3C31DA43-85AF-4934-87C7-8672AA3547E0}" name="Overall Score" dataDxfId="0">
      <calculatedColumnFormula array="1">_xlfn.IFS(
E2="Goalkeeper",(
7*F2 + 2*J2 + H2),
E2="Defender",(
6*G2+3*H2+2*J2),
E2="Midfielder",(
2*G2+3*H2+4*I2+3*J2),
E2="Forward",(
6.25*I2+5*J2)
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9DA4E-97F7-46EC-B880-E9F4E0E0C691}">
  <dimension ref="A1:E575"/>
  <sheetViews>
    <sheetView topLeftCell="A451" workbookViewId="0">
      <selection activeCell="E475" sqref="E475"/>
    </sheetView>
  </sheetViews>
  <sheetFormatPr defaultRowHeight="14.4" x14ac:dyDescent="0.3"/>
  <cols>
    <col min="1" max="1" width="21.88671875" bestFit="1" customWidth="1"/>
    <col min="2" max="2" width="6.21875" style="5" bestFit="1" customWidth="1"/>
    <col min="3" max="3" width="7.21875" bestFit="1" customWidth="1"/>
    <col min="4" max="4" width="6" bestFit="1" customWidth="1"/>
    <col min="5" max="5" width="5.88671875" customWidth="1"/>
  </cols>
  <sheetData>
    <row r="1" spans="1:5" x14ac:dyDescent="0.3">
      <c r="A1" t="s">
        <v>704</v>
      </c>
      <c r="B1" s="5" t="s">
        <v>764</v>
      </c>
      <c r="C1" t="s">
        <v>766</v>
      </c>
      <c r="D1" t="s">
        <v>705</v>
      </c>
      <c r="E1" t="s">
        <v>706</v>
      </c>
    </row>
    <row r="2" spans="1:5" x14ac:dyDescent="0.3">
      <c r="A2" s="2" t="s">
        <v>81</v>
      </c>
      <c r="B2" s="5">
        <v>25</v>
      </c>
      <c r="C2">
        <v>25</v>
      </c>
      <c r="D2">
        <v>3</v>
      </c>
      <c r="E2">
        <v>8</v>
      </c>
    </row>
    <row r="3" spans="1:5" x14ac:dyDescent="0.3">
      <c r="A3" s="2" t="s">
        <v>87</v>
      </c>
      <c r="B3" s="5">
        <v>27</v>
      </c>
      <c r="C3">
        <v>27</v>
      </c>
      <c r="D3">
        <v>0</v>
      </c>
      <c r="E3">
        <v>1</v>
      </c>
    </row>
    <row r="4" spans="1:5" x14ac:dyDescent="0.3">
      <c r="A4" s="2" t="s">
        <v>57</v>
      </c>
      <c r="B4" s="5">
        <v>26</v>
      </c>
      <c r="C4">
        <v>26</v>
      </c>
      <c r="D4">
        <v>0</v>
      </c>
      <c r="E4">
        <v>2</v>
      </c>
    </row>
    <row r="5" spans="1:5" x14ac:dyDescent="0.3">
      <c r="A5" s="2" t="s">
        <v>79</v>
      </c>
      <c r="B5" s="5">
        <v>29</v>
      </c>
      <c r="C5">
        <v>29</v>
      </c>
      <c r="D5">
        <v>8</v>
      </c>
      <c r="E5">
        <v>7</v>
      </c>
    </row>
    <row r="6" spans="1:5" x14ac:dyDescent="0.3">
      <c r="A6" s="2" t="s">
        <v>91</v>
      </c>
      <c r="B6" s="5">
        <v>25</v>
      </c>
      <c r="C6">
        <v>25</v>
      </c>
      <c r="D6">
        <v>0</v>
      </c>
      <c r="E6">
        <v>0</v>
      </c>
    </row>
    <row r="7" spans="1:5" x14ac:dyDescent="0.3">
      <c r="A7" s="2" t="s">
        <v>73</v>
      </c>
      <c r="B7" s="5">
        <v>23</v>
      </c>
      <c r="C7">
        <v>23</v>
      </c>
      <c r="D7">
        <v>1</v>
      </c>
      <c r="E7">
        <v>3</v>
      </c>
    </row>
    <row r="8" spans="1:5" x14ac:dyDescent="0.3">
      <c r="A8" s="2" t="s">
        <v>77</v>
      </c>
      <c r="B8" s="5">
        <v>27</v>
      </c>
      <c r="C8">
        <v>27</v>
      </c>
      <c r="D8">
        <v>1</v>
      </c>
      <c r="E8">
        <v>0</v>
      </c>
    </row>
    <row r="9" spans="1:5" x14ac:dyDescent="0.3">
      <c r="A9" s="2" t="s">
        <v>89</v>
      </c>
      <c r="B9" s="5">
        <v>29</v>
      </c>
      <c r="C9">
        <v>29</v>
      </c>
      <c r="D9">
        <v>0</v>
      </c>
      <c r="E9">
        <v>2</v>
      </c>
    </row>
    <row r="10" spans="1:5" x14ac:dyDescent="0.3">
      <c r="A10" s="2" t="s">
        <v>95</v>
      </c>
      <c r="B10" s="5">
        <v>23</v>
      </c>
      <c r="C10">
        <v>23</v>
      </c>
      <c r="D10">
        <v>2</v>
      </c>
      <c r="E10">
        <v>0</v>
      </c>
    </row>
    <row r="11" spans="1:5" x14ac:dyDescent="0.3">
      <c r="A11" s="2" t="s">
        <v>60</v>
      </c>
      <c r="B11" s="5">
        <v>22</v>
      </c>
      <c r="C11">
        <v>22</v>
      </c>
      <c r="D11">
        <v>6</v>
      </c>
      <c r="E11">
        <v>10</v>
      </c>
    </row>
    <row r="12" spans="1:5" x14ac:dyDescent="0.3">
      <c r="A12" s="2" t="s">
        <v>63</v>
      </c>
      <c r="B12" s="5">
        <v>25</v>
      </c>
      <c r="C12">
        <v>25</v>
      </c>
      <c r="D12">
        <v>4</v>
      </c>
      <c r="E12">
        <v>7</v>
      </c>
    </row>
    <row r="13" spans="1:5" x14ac:dyDescent="0.3">
      <c r="A13" s="2" t="s">
        <v>61</v>
      </c>
      <c r="B13" s="5">
        <v>28</v>
      </c>
      <c r="C13">
        <v>28</v>
      </c>
      <c r="D13">
        <v>0</v>
      </c>
      <c r="E13">
        <v>0</v>
      </c>
    </row>
    <row r="14" spans="1:5" x14ac:dyDescent="0.3">
      <c r="A14" s="2" t="s">
        <v>93</v>
      </c>
      <c r="B14" s="5">
        <v>31</v>
      </c>
      <c r="C14">
        <v>31</v>
      </c>
      <c r="D14">
        <v>4</v>
      </c>
      <c r="E14">
        <v>2</v>
      </c>
    </row>
    <row r="15" spans="1:5" x14ac:dyDescent="0.3">
      <c r="A15" s="2" t="s">
        <v>64</v>
      </c>
      <c r="B15" s="5">
        <v>17</v>
      </c>
      <c r="C15">
        <v>17</v>
      </c>
      <c r="D15">
        <v>4</v>
      </c>
      <c r="E15">
        <v>2</v>
      </c>
    </row>
    <row r="16" spans="1:5" x14ac:dyDescent="0.3">
      <c r="A16" s="2" t="s">
        <v>347</v>
      </c>
      <c r="B16" s="5">
        <v>24</v>
      </c>
      <c r="C16">
        <v>24</v>
      </c>
      <c r="D16">
        <v>0</v>
      </c>
      <c r="E16">
        <v>0</v>
      </c>
    </row>
    <row r="17" spans="1:5" x14ac:dyDescent="0.3">
      <c r="A17" s="2" t="s">
        <v>83</v>
      </c>
      <c r="B17" s="5">
        <v>28</v>
      </c>
      <c r="C17">
        <v>28</v>
      </c>
      <c r="D17">
        <v>7</v>
      </c>
      <c r="E17">
        <v>2</v>
      </c>
    </row>
    <row r="18" spans="1:5" x14ac:dyDescent="0.3">
      <c r="A18" s="2" t="s">
        <v>68</v>
      </c>
      <c r="B18" s="5">
        <v>23</v>
      </c>
      <c r="C18">
        <v>23</v>
      </c>
      <c r="D18">
        <v>8</v>
      </c>
      <c r="E18">
        <v>4</v>
      </c>
    </row>
    <row r="19" spans="1:5" x14ac:dyDescent="0.3">
      <c r="A19" s="2" t="s">
        <v>67</v>
      </c>
      <c r="B19" s="5">
        <v>26</v>
      </c>
      <c r="C19">
        <v>26</v>
      </c>
      <c r="D19">
        <v>3</v>
      </c>
      <c r="E19">
        <v>1</v>
      </c>
    </row>
    <row r="20" spans="1:5" x14ac:dyDescent="0.3">
      <c r="A20" s="2" t="s">
        <v>84</v>
      </c>
      <c r="B20" s="5">
        <v>17</v>
      </c>
      <c r="C20">
        <v>17</v>
      </c>
      <c r="D20">
        <v>1</v>
      </c>
      <c r="E20">
        <v>0</v>
      </c>
    </row>
    <row r="21" spans="1:5" x14ac:dyDescent="0.3">
      <c r="A21" s="2" t="s">
        <v>69</v>
      </c>
      <c r="B21" s="5">
        <v>24</v>
      </c>
      <c r="C21">
        <v>24</v>
      </c>
      <c r="D21">
        <v>1</v>
      </c>
      <c r="E21">
        <v>0</v>
      </c>
    </row>
    <row r="22" spans="1:5" x14ac:dyDescent="0.3">
      <c r="A22" s="2" t="s">
        <v>71</v>
      </c>
      <c r="B22" s="5">
        <v>32</v>
      </c>
      <c r="C22">
        <v>32</v>
      </c>
      <c r="D22">
        <v>0</v>
      </c>
      <c r="E22">
        <v>0</v>
      </c>
    </row>
    <row r="23" spans="1:5" x14ac:dyDescent="0.3">
      <c r="A23" s="2" t="s">
        <v>65</v>
      </c>
      <c r="B23" s="5">
        <v>27</v>
      </c>
      <c r="C23">
        <v>27</v>
      </c>
      <c r="D23">
        <v>3</v>
      </c>
      <c r="E23">
        <v>0</v>
      </c>
    </row>
    <row r="24" spans="1:5" x14ac:dyDescent="0.3">
      <c r="A24" s="2" t="s">
        <v>75</v>
      </c>
      <c r="B24" s="5">
        <v>25</v>
      </c>
      <c r="C24">
        <v>25</v>
      </c>
      <c r="D24">
        <v>9</v>
      </c>
      <c r="E24">
        <v>3</v>
      </c>
    </row>
    <row r="25" spans="1:5" x14ac:dyDescent="0.3">
      <c r="A25" s="2" t="s">
        <v>90</v>
      </c>
      <c r="B25" s="5">
        <v>22</v>
      </c>
      <c r="C25">
        <v>22</v>
      </c>
      <c r="D25">
        <v>2</v>
      </c>
      <c r="E25">
        <v>1</v>
      </c>
    </row>
    <row r="26" spans="1:5" x14ac:dyDescent="0.3">
      <c r="A26" s="2" t="s">
        <v>85</v>
      </c>
      <c r="B26" s="5">
        <v>21</v>
      </c>
      <c r="C26">
        <v>21</v>
      </c>
      <c r="D26">
        <v>0</v>
      </c>
      <c r="E26">
        <v>0</v>
      </c>
    </row>
    <row r="27" spans="1:5" x14ac:dyDescent="0.3">
      <c r="A27" s="2" t="s">
        <v>123</v>
      </c>
      <c r="B27" s="5">
        <v>28</v>
      </c>
      <c r="C27">
        <v>28</v>
      </c>
      <c r="D27">
        <v>16</v>
      </c>
      <c r="E27">
        <v>8</v>
      </c>
    </row>
    <row r="28" spans="1:5" x14ac:dyDescent="0.3">
      <c r="A28" s="2" t="s">
        <v>124</v>
      </c>
      <c r="B28" s="5">
        <v>27</v>
      </c>
      <c r="C28">
        <v>27</v>
      </c>
      <c r="D28">
        <v>0</v>
      </c>
      <c r="E28">
        <v>0</v>
      </c>
    </row>
    <row r="29" spans="1:5" x14ac:dyDescent="0.3">
      <c r="A29" s="2" t="s">
        <v>129</v>
      </c>
      <c r="B29" s="5">
        <v>27</v>
      </c>
      <c r="C29">
        <v>27</v>
      </c>
      <c r="D29">
        <v>3</v>
      </c>
      <c r="E29">
        <v>7</v>
      </c>
    </row>
    <row r="30" spans="1:5" x14ac:dyDescent="0.3">
      <c r="A30" s="2" t="s">
        <v>122</v>
      </c>
      <c r="B30" s="5">
        <v>22</v>
      </c>
      <c r="C30">
        <v>22</v>
      </c>
      <c r="D30">
        <v>8</v>
      </c>
      <c r="E30">
        <v>10</v>
      </c>
    </row>
    <row r="31" spans="1:5" x14ac:dyDescent="0.3">
      <c r="A31" s="2" t="s">
        <v>120</v>
      </c>
      <c r="B31" s="5">
        <v>26</v>
      </c>
      <c r="C31">
        <v>26</v>
      </c>
      <c r="D31">
        <v>2</v>
      </c>
      <c r="E31">
        <v>2</v>
      </c>
    </row>
    <row r="32" spans="1:5" x14ac:dyDescent="0.3">
      <c r="A32" s="2" t="s">
        <v>109</v>
      </c>
      <c r="B32" s="5">
        <v>23</v>
      </c>
      <c r="C32">
        <v>23</v>
      </c>
      <c r="D32">
        <v>1</v>
      </c>
      <c r="E32">
        <v>3</v>
      </c>
    </row>
    <row r="33" spans="1:5" x14ac:dyDescent="0.3">
      <c r="A33" s="2" t="s">
        <v>707</v>
      </c>
      <c r="B33" s="5">
        <v>22</v>
      </c>
      <c r="C33">
        <v>22</v>
      </c>
      <c r="D33">
        <v>0</v>
      </c>
      <c r="E33">
        <v>0</v>
      </c>
    </row>
    <row r="34" spans="1:5" x14ac:dyDescent="0.3">
      <c r="A34" s="2" t="s">
        <v>97</v>
      </c>
      <c r="B34" s="5">
        <v>22</v>
      </c>
      <c r="C34">
        <v>22</v>
      </c>
      <c r="D34">
        <v>3</v>
      </c>
      <c r="E34">
        <v>0</v>
      </c>
    </row>
    <row r="35" spans="1:5" x14ac:dyDescent="0.3">
      <c r="A35" s="2" t="s">
        <v>125</v>
      </c>
      <c r="B35" s="5">
        <v>34</v>
      </c>
      <c r="C35">
        <v>34</v>
      </c>
      <c r="D35">
        <v>0</v>
      </c>
      <c r="E35">
        <v>0</v>
      </c>
    </row>
    <row r="36" spans="1:5" x14ac:dyDescent="0.3">
      <c r="A36" s="2" t="s">
        <v>708</v>
      </c>
      <c r="B36" s="5">
        <v>18</v>
      </c>
      <c r="C36">
        <v>18</v>
      </c>
      <c r="D36">
        <v>0</v>
      </c>
      <c r="E36">
        <v>0</v>
      </c>
    </row>
    <row r="37" spans="1:5" x14ac:dyDescent="0.3">
      <c r="A37" s="2" t="s">
        <v>128</v>
      </c>
      <c r="B37" s="5">
        <v>31</v>
      </c>
      <c r="C37">
        <v>31</v>
      </c>
      <c r="D37">
        <v>0</v>
      </c>
      <c r="E37">
        <v>0</v>
      </c>
    </row>
    <row r="38" spans="1:5" x14ac:dyDescent="0.3">
      <c r="A38" s="2" t="s">
        <v>112</v>
      </c>
      <c r="B38" s="5">
        <v>29</v>
      </c>
      <c r="C38">
        <v>29</v>
      </c>
      <c r="D38">
        <v>1</v>
      </c>
      <c r="E38">
        <v>4</v>
      </c>
    </row>
    <row r="39" spans="1:5" x14ac:dyDescent="0.3">
      <c r="A39" s="2" t="s">
        <v>106</v>
      </c>
      <c r="B39" s="5">
        <v>31</v>
      </c>
      <c r="C39">
        <v>31</v>
      </c>
      <c r="D39">
        <v>0</v>
      </c>
      <c r="E39">
        <v>0</v>
      </c>
    </row>
    <row r="40" spans="1:5" x14ac:dyDescent="0.3">
      <c r="A40" s="2" t="s">
        <v>103</v>
      </c>
      <c r="B40" s="5">
        <v>25</v>
      </c>
      <c r="C40">
        <v>25</v>
      </c>
      <c r="D40">
        <v>3</v>
      </c>
      <c r="E40">
        <v>0</v>
      </c>
    </row>
    <row r="41" spans="1:5" x14ac:dyDescent="0.3">
      <c r="A41" s="2" t="s">
        <v>108</v>
      </c>
      <c r="B41" s="5">
        <v>22</v>
      </c>
      <c r="C41">
        <v>22</v>
      </c>
      <c r="D41">
        <v>1</v>
      </c>
      <c r="E41">
        <v>2</v>
      </c>
    </row>
    <row r="42" spans="1:5" x14ac:dyDescent="0.3">
      <c r="A42" s="2" t="s">
        <v>107</v>
      </c>
      <c r="B42" s="5">
        <v>26</v>
      </c>
      <c r="C42">
        <v>26</v>
      </c>
      <c r="D42">
        <v>2</v>
      </c>
      <c r="E42">
        <v>0</v>
      </c>
    </row>
    <row r="43" spans="1:5" x14ac:dyDescent="0.3">
      <c r="A43" s="2" t="s">
        <v>101</v>
      </c>
      <c r="B43" s="5">
        <v>24</v>
      </c>
      <c r="C43">
        <v>24</v>
      </c>
      <c r="D43">
        <v>1</v>
      </c>
      <c r="E43">
        <v>0</v>
      </c>
    </row>
    <row r="44" spans="1:5" x14ac:dyDescent="0.3">
      <c r="A44" s="2" t="s">
        <v>99</v>
      </c>
      <c r="B44" s="5">
        <v>21</v>
      </c>
      <c r="C44">
        <v>21</v>
      </c>
      <c r="D44">
        <v>0</v>
      </c>
      <c r="E44">
        <v>0</v>
      </c>
    </row>
    <row r="45" spans="1:5" x14ac:dyDescent="0.3">
      <c r="A45" s="2" t="s">
        <v>709</v>
      </c>
      <c r="B45" s="5">
        <v>20</v>
      </c>
      <c r="C45">
        <v>20</v>
      </c>
      <c r="D45">
        <v>7</v>
      </c>
      <c r="E45">
        <v>0</v>
      </c>
    </row>
    <row r="46" spans="1:5" x14ac:dyDescent="0.3">
      <c r="A46" s="2" t="s">
        <v>100</v>
      </c>
      <c r="B46" s="5">
        <v>26</v>
      </c>
      <c r="C46">
        <v>26</v>
      </c>
      <c r="D46">
        <v>0</v>
      </c>
      <c r="E46">
        <v>0</v>
      </c>
    </row>
    <row r="47" spans="1:5" x14ac:dyDescent="0.3">
      <c r="A47" s="2" t="s">
        <v>118</v>
      </c>
      <c r="B47" s="5">
        <v>31</v>
      </c>
      <c r="C47">
        <v>31</v>
      </c>
      <c r="D47">
        <v>0</v>
      </c>
      <c r="E47">
        <v>4</v>
      </c>
    </row>
    <row r="48" spans="1:5" x14ac:dyDescent="0.3">
      <c r="A48" s="2" t="s">
        <v>121</v>
      </c>
      <c r="B48" s="5">
        <v>26</v>
      </c>
      <c r="C48">
        <v>26</v>
      </c>
      <c r="D48">
        <v>1</v>
      </c>
      <c r="E48">
        <v>1</v>
      </c>
    </row>
    <row r="49" spans="1:5" x14ac:dyDescent="0.3">
      <c r="A49" s="2" t="s">
        <v>102</v>
      </c>
      <c r="B49" s="5">
        <v>31</v>
      </c>
      <c r="C49">
        <v>31</v>
      </c>
      <c r="D49">
        <v>0</v>
      </c>
      <c r="E49">
        <v>0</v>
      </c>
    </row>
    <row r="50" spans="1:5" x14ac:dyDescent="0.3">
      <c r="A50" s="2" t="s">
        <v>710</v>
      </c>
      <c r="B50" s="5">
        <v>27</v>
      </c>
      <c r="C50">
        <v>27</v>
      </c>
      <c r="D50">
        <v>0</v>
      </c>
      <c r="E50">
        <v>0</v>
      </c>
    </row>
    <row r="51" spans="1:5" x14ac:dyDescent="0.3">
      <c r="A51" s="2" t="s">
        <v>115</v>
      </c>
      <c r="B51" s="5">
        <v>20</v>
      </c>
      <c r="C51">
        <v>20</v>
      </c>
      <c r="D51">
        <v>0</v>
      </c>
      <c r="E51">
        <v>0</v>
      </c>
    </row>
    <row r="52" spans="1:5" x14ac:dyDescent="0.3">
      <c r="A52" s="2" t="s">
        <v>127</v>
      </c>
      <c r="B52" s="5">
        <v>30</v>
      </c>
      <c r="C52">
        <v>30</v>
      </c>
      <c r="D52">
        <v>3</v>
      </c>
      <c r="E52">
        <v>1</v>
      </c>
    </row>
    <row r="53" spans="1:5" x14ac:dyDescent="0.3">
      <c r="A53" s="2" t="s">
        <v>116</v>
      </c>
      <c r="B53" s="5">
        <v>26</v>
      </c>
      <c r="C53">
        <v>26</v>
      </c>
      <c r="D53">
        <v>1</v>
      </c>
      <c r="E53">
        <v>2</v>
      </c>
    </row>
    <row r="54" spans="1:5" x14ac:dyDescent="0.3">
      <c r="A54" s="2" t="s">
        <v>119</v>
      </c>
      <c r="B54" s="5">
        <v>28</v>
      </c>
      <c r="C54">
        <v>28</v>
      </c>
      <c r="D54">
        <v>3</v>
      </c>
      <c r="E54">
        <v>1</v>
      </c>
    </row>
    <row r="55" spans="1:5" x14ac:dyDescent="0.3">
      <c r="A55" s="2" t="s">
        <v>145</v>
      </c>
      <c r="B55" s="5">
        <v>21</v>
      </c>
      <c r="C55">
        <v>21</v>
      </c>
      <c r="D55">
        <v>0</v>
      </c>
      <c r="E55">
        <v>1</v>
      </c>
    </row>
    <row r="56" spans="1:5" x14ac:dyDescent="0.3">
      <c r="A56" s="2" t="s">
        <v>134</v>
      </c>
      <c r="B56" s="5">
        <v>19</v>
      </c>
      <c r="C56">
        <v>19</v>
      </c>
      <c r="D56">
        <v>0</v>
      </c>
      <c r="E56">
        <v>0</v>
      </c>
    </row>
    <row r="57" spans="1:5" x14ac:dyDescent="0.3">
      <c r="A57" s="2" t="s">
        <v>142</v>
      </c>
      <c r="B57" s="5">
        <v>27</v>
      </c>
      <c r="C57">
        <v>27</v>
      </c>
      <c r="D57">
        <v>2</v>
      </c>
      <c r="E57">
        <v>1</v>
      </c>
    </row>
    <row r="58" spans="1:5" x14ac:dyDescent="0.3">
      <c r="A58" s="2" t="s">
        <v>157</v>
      </c>
      <c r="B58" s="5">
        <v>25</v>
      </c>
      <c r="C58">
        <v>25</v>
      </c>
      <c r="D58">
        <v>0</v>
      </c>
      <c r="E58">
        <v>0</v>
      </c>
    </row>
    <row r="59" spans="1:5" x14ac:dyDescent="0.3">
      <c r="A59" s="2" t="s">
        <v>156</v>
      </c>
      <c r="B59" s="5">
        <v>25</v>
      </c>
      <c r="C59">
        <v>25</v>
      </c>
      <c r="D59">
        <v>3</v>
      </c>
      <c r="E59">
        <v>5</v>
      </c>
    </row>
    <row r="60" spans="1:5" x14ac:dyDescent="0.3">
      <c r="A60" s="2" t="s">
        <v>149</v>
      </c>
      <c r="B60" s="5">
        <v>19</v>
      </c>
      <c r="C60">
        <v>19</v>
      </c>
      <c r="D60">
        <v>0</v>
      </c>
      <c r="E60">
        <v>0</v>
      </c>
    </row>
    <row r="61" spans="1:5" x14ac:dyDescent="0.3">
      <c r="A61" s="2" t="s">
        <v>130</v>
      </c>
      <c r="B61" s="5">
        <v>33</v>
      </c>
      <c r="C61">
        <v>33</v>
      </c>
      <c r="D61">
        <v>0</v>
      </c>
      <c r="E61">
        <v>0</v>
      </c>
    </row>
    <row r="62" spans="1:5" x14ac:dyDescent="0.3">
      <c r="A62" s="2" t="s">
        <v>154</v>
      </c>
      <c r="B62" s="5">
        <v>25</v>
      </c>
      <c r="C62">
        <v>25</v>
      </c>
      <c r="D62">
        <v>1</v>
      </c>
      <c r="E62">
        <v>1</v>
      </c>
    </row>
    <row r="63" spans="1:5" x14ac:dyDescent="0.3">
      <c r="A63" s="2" t="s">
        <v>168</v>
      </c>
      <c r="B63" s="5">
        <v>19</v>
      </c>
      <c r="C63">
        <v>19</v>
      </c>
      <c r="D63">
        <v>0</v>
      </c>
      <c r="E63">
        <v>0</v>
      </c>
    </row>
    <row r="64" spans="1:5" x14ac:dyDescent="0.3">
      <c r="A64" s="2" t="s">
        <v>155</v>
      </c>
      <c r="B64" s="5">
        <v>27</v>
      </c>
      <c r="C64">
        <v>27</v>
      </c>
      <c r="D64">
        <v>0</v>
      </c>
      <c r="E64">
        <v>0</v>
      </c>
    </row>
    <row r="65" spans="1:5" x14ac:dyDescent="0.3">
      <c r="A65" s="2" t="s">
        <v>133</v>
      </c>
      <c r="B65" s="5">
        <v>24</v>
      </c>
      <c r="C65">
        <v>24</v>
      </c>
      <c r="D65">
        <v>11</v>
      </c>
      <c r="E65">
        <v>5</v>
      </c>
    </row>
    <row r="66" spans="1:5" x14ac:dyDescent="0.3">
      <c r="A66" s="2" t="s">
        <v>132</v>
      </c>
      <c r="B66" s="5">
        <v>20</v>
      </c>
      <c r="C66">
        <v>20</v>
      </c>
      <c r="D66">
        <v>0</v>
      </c>
      <c r="E66">
        <v>0</v>
      </c>
    </row>
    <row r="67" spans="1:5" x14ac:dyDescent="0.3">
      <c r="A67" s="2" t="s">
        <v>164</v>
      </c>
      <c r="B67" s="5">
        <v>18</v>
      </c>
      <c r="C67">
        <v>18</v>
      </c>
      <c r="D67">
        <v>0</v>
      </c>
      <c r="E67">
        <v>0</v>
      </c>
    </row>
    <row r="68" spans="1:5" x14ac:dyDescent="0.3">
      <c r="A68" s="2" t="s">
        <v>135</v>
      </c>
      <c r="B68" s="5">
        <v>22</v>
      </c>
      <c r="C68">
        <v>22</v>
      </c>
      <c r="D68">
        <v>7</v>
      </c>
      <c r="E68">
        <v>4</v>
      </c>
    </row>
    <row r="69" spans="1:5" x14ac:dyDescent="0.3">
      <c r="A69" s="2" t="s">
        <v>86</v>
      </c>
      <c r="B69" s="5">
        <v>35</v>
      </c>
      <c r="C69">
        <v>35</v>
      </c>
      <c r="D69">
        <v>0</v>
      </c>
      <c r="E69">
        <v>0</v>
      </c>
    </row>
    <row r="70" spans="1:5" x14ac:dyDescent="0.3">
      <c r="A70" s="2" t="s">
        <v>150</v>
      </c>
      <c r="B70" s="5">
        <v>25</v>
      </c>
      <c r="C70">
        <v>25</v>
      </c>
      <c r="D70">
        <v>12</v>
      </c>
      <c r="E70">
        <v>6</v>
      </c>
    </row>
    <row r="71" spans="1:5" x14ac:dyDescent="0.3">
      <c r="A71" s="2" t="s">
        <v>160</v>
      </c>
      <c r="B71" s="5">
        <v>20</v>
      </c>
      <c r="C71">
        <v>20</v>
      </c>
      <c r="D71">
        <v>2</v>
      </c>
      <c r="E71">
        <v>5</v>
      </c>
    </row>
    <row r="72" spans="1:5" x14ac:dyDescent="0.3">
      <c r="A72" s="2" t="s">
        <v>137</v>
      </c>
      <c r="B72" s="5">
        <v>20</v>
      </c>
      <c r="C72">
        <v>20</v>
      </c>
      <c r="D72">
        <v>1</v>
      </c>
      <c r="E72">
        <v>0</v>
      </c>
    </row>
    <row r="73" spans="1:5" x14ac:dyDescent="0.3">
      <c r="A73" s="2" t="s">
        <v>141</v>
      </c>
      <c r="B73" s="5">
        <v>19</v>
      </c>
      <c r="C73">
        <v>19</v>
      </c>
      <c r="D73">
        <v>3</v>
      </c>
      <c r="E73">
        <v>2</v>
      </c>
    </row>
    <row r="74" spans="1:5" x14ac:dyDescent="0.3">
      <c r="A74" s="2" t="s">
        <v>146</v>
      </c>
      <c r="B74" s="5">
        <v>22</v>
      </c>
      <c r="C74">
        <v>22</v>
      </c>
      <c r="D74">
        <v>0</v>
      </c>
      <c r="E74">
        <v>1</v>
      </c>
    </row>
    <row r="75" spans="1:5" x14ac:dyDescent="0.3">
      <c r="A75" s="2" t="s">
        <v>144</v>
      </c>
      <c r="B75" s="5">
        <v>24</v>
      </c>
      <c r="C75">
        <v>24</v>
      </c>
      <c r="D75">
        <v>10</v>
      </c>
      <c r="E75">
        <v>1</v>
      </c>
    </row>
    <row r="76" spans="1:5" x14ac:dyDescent="0.3">
      <c r="A76" s="2" t="s">
        <v>152</v>
      </c>
      <c r="B76" s="5">
        <v>27</v>
      </c>
      <c r="C76">
        <v>27</v>
      </c>
      <c r="D76">
        <v>1</v>
      </c>
      <c r="E76">
        <v>3</v>
      </c>
    </row>
    <row r="77" spans="1:5" x14ac:dyDescent="0.3">
      <c r="A77" s="2" t="s">
        <v>165</v>
      </c>
      <c r="B77" s="5">
        <v>29</v>
      </c>
      <c r="C77">
        <v>29</v>
      </c>
      <c r="D77">
        <v>2</v>
      </c>
      <c r="E77">
        <v>3</v>
      </c>
    </row>
    <row r="78" spans="1:5" x14ac:dyDescent="0.3">
      <c r="A78" s="2" t="s">
        <v>139</v>
      </c>
      <c r="B78" s="5">
        <v>27</v>
      </c>
      <c r="C78">
        <v>27</v>
      </c>
      <c r="D78">
        <v>2</v>
      </c>
      <c r="E78">
        <v>0</v>
      </c>
    </row>
    <row r="79" spans="1:5" x14ac:dyDescent="0.3">
      <c r="A79" s="2" t="s">
        <v>162</v>
      </c>
      <c r="B79" s="5">
        <v>28</v>
      </c>
      <c r="C79">
        <v>28</v>
      </c>
      <c r="D79">
        <v>0</v>
      </c>
      <c r="E79">
        <v>0</v>
      </c>
    </row>
    <row r="80" spans="1:5" x14ac:dyDescent="0.3">
      <c r="A80" s="2" t="s">
        <v>711</v>
      </c>
      <c r="B80" s="5">
        <v>29</v>
      </c>
      <c r="C80">
        <v>29</v>
      </c>
      <c r="D80">
        <v>0</v>
      </c>
      <c r="E80">
        <v>0</v>
      </c>
    </row>
    <row r="81" spans="1:5" x14ac:dyDescent="0.3">
      <c r="A81" s="2" t="s">
        <v>712</v>
      </c>
      <c r="B81" s="5">
        <v>22</v>
      </c>
      <c r="C81">
        <v>22</v>
      </c>
      <c r="D81">
        <v>0</v>
      </c>
      <c r="E81">
        <v>0</v>
      </c>
    </row>
    <row r="82" spans="1:5" x14ac:dyDescent="0.3">
      <c r="A82" s="2" t="s">
        <v>166</v>
      </c>
      <c r="B82" s="5">
        <v>25</v>
      </c>
      <c r="C82">
        <v>25</v>
      </c>
      <c r="D82">
        <v>0</v>
      </c>
      <c r="E82">
        <v>3</v>
      </c>
    </row>
    <row r="83" spans="1:5" x14ac:dyDescent="0.3">
      <c r="A83" s="2" t="s">
        <v>159</v>
      </c>
      <c r="B83" s="5">
        <v>24</v>
      </c>
      <c r="C83">
        <v>24</v>
      </c>
      <c r="D83">
        <v>0</v>
      </c>
      <c r="E83">
        <v>0</v>
      </c>
    </row>
    <row r="84" spans="1:5" x14ac:dyDescent="0.3">
      <c r="A84" s="2" t="s">
        <v>229</v>
      </c>
      <c r="B84" s="5">
        <v>24</v>
      </c>
      <c r="C84">
        <v>24</v>
      </c>
      <c r="D84">
        <v>1</v>
      </c>
      <c r="E84">
        <v>3</v>
      </c>
    </row>
    <row r="85" spans="1:5" x14ac:dyDescent="0.3">
      <c r="A85" s="2" t="s">
        <v>212</v>
      </c>
      <c r="B85" s="5">
        <v>33</v>
      </c>
      <c r="C85">
        <v>33</v>
      </c>
      <c r="D85">
        <v>10</v>
      </c>
      <c r="E85">
        <v>4</v>
      </c>
    </row>
    <row r="86" spans="1:5" x14ac:dyDescent="0.3">
      <c r="A86" s="2" t="s">
        <v>207</v>
      </c>
      <c r="B86" s="5">
        <v>29</v>
      </c>
      <c r="C86">
        <v>29</v>
      </c>
      <c r="D86">
        <v>0</v>
      </c>
      <c r="E86">
        <v>0</v>
      </c>
    </row>
    <row r="87" spans="1:5" x14ac:dyDescent="0.3">
      <c r="A87" s="2" t="s">
        <v>208</v>
      </c>
      <c r="B87" s="5">
        <v>21</v>
      </c>
      <c r="C87">
        <v>21</v>
      </c>
      <c r="D87">
        <v>0</v>
      </c>
      <c r="E87">
        <v>1</v>
      </c>
    </row>
    <row r="88" spans="1:5" x14ac:dyDescent="0.3">
      <c r="A88" s="2" t="s">
        <v>226</v>
      </c>
      <c r="B88" s="5">
        <v>32</v>
      </c>
      <c r="C88">
        <v>32</v>
      </c>
      <c r="D88">
        <v>0</v>
      </c>
      <c r="E88">
        <v>0</v>
      </c>
    </row>
    <row r="89" spans="1:5" x14ac:dyDescent="0.3">
      <c r="A89" s="2" t="s">
        <v>222</v>
      </c>
      <c r="B89" s="5">
        <v>33</v>
      </c>
      <c r="C89">
        <v>33</v>
      </c>
      <c r="D89">
        <v>0</v>
      </c>
      <c r="E89">
        <v>0</v>
      </c>
    </row>
    <row r="90" spans="1:5" x14ac:dyDescent="0.3">
      <c r="A90" s="2" t="s">
        <v>223</v>
      </c>
      <c r="B90" s="5">
        <v>22</v>
      </c>
      <c r="C90">
        <v>22</v>
      </c>
      <c r="D90">
        <v>0</v>
      </c>
      <c r="E90">
        <v>0</v>
      </c>
    </row>
    <row r="91" spans="1:5" x14ac:dyDescent="0.3">
      <c r="A91" s="2" t="s">
        <v>217</v>
      </c>
      <c r="B91" s="5">
        <v>22</v>
      </c>
      <c r="C91">
        <v>22</v>
      </c>
      <c r="D91">
        <v>5</v>
      </c>
      <c r="E91">
        <v>3</v>
      </c>
    </row>
    <row r="92" spans="1:5" x14ac:dyDescent="0.3">
      <c r="A92" s="2" t="s">
        <v>230</v>
      </c>
      <c r="B92" s="5">
        <v>23</v>
      </c>
      <c r="C92">
        <v>23</v>
      </c>
      <c r="D92">
        <v>2</v>
      </c>
      <c r="E92">
        <v>2</v>
      </c>
    </row>
    <row r="93" spans="1:5" x14ac:dyDescent="0.3">
      <c r="A93" s="2" t="s">
        <v>204</v>
      </c>
      <c r="B93" s="5">
        <v>25</v>
      </c>
      <c r="C93">
        <v>25</v>
      </c>
      <c r="D93">
        <v>0</v>
      </c>
      <c r="E93">
        <v>0</v>
      </c>
    </row>
    <row r="94" spans="1:5" x14ac:dyDescent="0.3">
      <c r="A94" s="2" t="s">
        <v>227</v>
      </c>
      <c r="B94" s="5">
        <v>27</v>
      </c>
      <c r="C94">
        <v>27</v>
      </c>
      <c r="D94">
        <v>10</v>
      </c>
      <c r="E94">
        <v>4</v>
      </c>
    </row>
    <row r="95" spans="1:5" x14ac:dyDescent="0.3">
      <c r="A95" s="2" t="s">
        <v>236</v>
      </c>
      <c r="B95" s="5">
        <v>20</v>
      </c>
      <c r="C95">
        <v>20</v>
      </c>
      <c r="D95">
        <v>6</v>
      </c>
      <c r="E95">
        <v>4</v>
      </c>
    </row>
    <row r="96" spans="1:5" x14ac:dyDescent="0.3">
      <c r="A96" s="2" t="s">
        <v>206</v>
      </c>
      <c r="B96" s="5">
        <v>38</v>
      </c>
      <c r="C96">
        <v>38</v>
      </c>
      <c r="D96">
        <v>0</v>
      </c>
      <c r="E96">
        <v>0</v>
      </c>
    </row>
    <row r="97" spans="1:5" x14ac:dyDescent="0.3">
      <c r="A97" s="2" t="s">
        <v>234</v>
      </c>
      <c r="B97" s="5">
        <v>30</v>
      </c>
      <c r="C97">
        <v>30</v>
      </c>
      <c r="D97">
        <v>0</v>
      </c>
      <c r="E97">
        <v>0</v>
      </c>
    </row>
    <row r="98" spans="1:5" x14ac:dyDescent="0.3">
      <c r="A98" s="2" t="s">
        <v>235</v>
      </c>
      <c r="B98" s="5">
        <v>23</v>
      </c>
      <c r="C98">
        <v>23</v>
      </c>
      <c r="D98">
        <v>2</v>
      </c>
      <c r="E98">
        <v>2</v>
      </c>
    </row>
    <row r="99" spans="1:5" x14ac:dyDescent="0.3">
      <c r="A99" s="2" t="s">
        <v>216</v>
      </c>
      <c r="B99" s="5">
        <v>24</v>
      </c>
      <c r="C99">
        <v>24</v>
      </c>
      <c r="D99">
        <v>1</v>
      </c>
      <c r="E99">
        <v>0</v>
      </c>
    </row>
    <row r="100" spans="1:5" x14ac:dyDescent="0.3">
      <c r="A100" s="2" t="s">
        <v>225</v>
      </c>
      <c r="B100" s="5">
        <v>22</v>
      </c>
      <c r="C100">
        <v>22</v>
      </c>
      <c r="D100">
        <v>10</v>
      </c>
      <c r="E100">
        <v>6</v>
      </c>
    </row>
    <row r="101" spans="1:5" x14ac:dyDescent="0.3">
      <c r="A101" s="2" t="s">
        <v>713</v>
      </c>
      <c r="B101" s="5">
        <v>26</v>
      </c>
      <c r="C101">
        <v>26</v>
      </c>
      <c r="D101">
        <v>0</v>
      </c>
      <c r="E101">
        <v>0</v>
      </c>
    </row>
    <row r="102" spans="1:5" x14ac:dyDescent="0.3">
      <c r="A102" s="2" t="s">
        <v>218</v>
      </c>
      <c r="B102" s="5">
        <v>15</v>
      </c>
      <c r="C102">
        <v>15</v>
      </c>
      <c r="D102">
        <v>0</v>
      </c>
      <c r="E102">
        <v>0</v>
      </c>
    </row>
    <row r="103" spans="1:5" x14ac:dyDescent="0.3">
      <c r="A103" s="2" t="s">
        <v>220</v>
      </c>
      <c r="B103" s="5">
        <v>19</v>
      </c>
      <c r="C103">
        <v>19</v>
      </c>
      <c r="D103">
        <v>5</v>
      </c>
      <c r="E103">
        <v>2</v>
      </c>
    </row>
    <row r="104" spans="1:5" x14ac:dyDescent="0.3">
      <c r="A104" s="2" t="s">
        <v>221</v>
      </c>
      <c r="B104" s="5">
        <v>24</v>
      </c>
      <c r="C104">
        <v>24</v>
      </c>
      <c r="D104">
        <v>1</v>
      </c>
      <c r="E104">
        <v>1</v>
      </c>
    </row>
    <row r="105" spans="1:5" x14ac:dyDescent="0.3">
      <c r="A105" s="2" t="s">
        <v>210</v>
      </c>
      <c r="B105" s="5">
        <v>20</v>
      </c>
      <c r="C105">
        <v>20</v>
      </c>
      <c r="D105">
        <v>1</v>
      </c>
      <c r="E105">
        <v>4</v>
      </c>
    </row>
    <row r="106" spans="1:5" x14ac:dyDescent="0.3">
      <c r="A106" s="2" t="s">
        <v>213</v>
      </c>
      <c r="B106" s="5">
        <v>21</v>
      </c>
      <c r="C106">
        <v>21</v>
      </c>
      <c r="D106">
        <v>1</v>
      </c>
      <c r="E106">
        <v>0</v>
      </c>
    </row>
    <row r="107" spans="1:5" x14ac:dyDescent="0.3">
      <c r="A107" s="2" t="s">
        <v>209</v>
      </c>
      <c r="B107" s="5">
        <v>23</v>
      </c>
      <c r="C107">
        <v>23</v>
      </c>
      <c r="D107">
        <v>0</v>
      </c>
      <c r="E107">
        <v>0</v>
      </c>
    </row>
    <row r="108" spans="1:5" x14ac:dyDescent="0.3">
      <c r="A108" s="2" t="s">
        <v>643</v>
      </c>
      <c r="B108" s="5">
        <v>19</v>
      </c>
      <c r="C108">
        <v>19</v>
      </c>
      <c r="D108">
        <v>1</v>
      </c>
      <c r="E108">
        <v>0</v>
      </c>
    </row>
    <row r="109" spans="1:5" x14ac:dyDescent="0.3">
      <c r="A109" s="2" t="s">
        <v>231</v>
      </c>
      <c r="B109" s="5">
        <v>26</v>
      </c>
      <c r="C109">
        <v>26</v>
      </c>
      <c r="D109">
        <v>1</v>
      </c>
      <c r="E109">
        <v>1</v>
      </c>
    </row>
    <row r="110" spans="1:5" x14ac:dyDescent="0.3">
      <c r="A110" s="2" t="s">
        <v>378</v>
      </c>
      <c r="B110" s="5">
        <v>20</v>
      </c>
      <c r="C110">
        <v>20</v>
      </c>
      <c r="D110">
        <v>0</v>
      </c>
      <c r="E110">
        <v>0</v>
      </c>
    </row>
    <row r="111" spans="1:5" x14ac:dyDescent="0.3">
      <c r="A111" s="2" t="s">
        <v>228</v>
      </c>
      <c r="B111" s="5">
        <v>32</v>
      </c>
      <c r="C111">
        <v>32</v>
      </c>
      <c r="D111">
        <v>0</v>
      </c>
      <c r="E111">
        <v>0</v>
      </c>
    </row>
    <row r="112" spans="1:5" x14ac:dyDescent="0.3">
      <c r="A112" s="2" t="s">
        <v>215</v>
      </c>
      <c r="B112" s="5">
        <v>22</v>
      </c>
      <c r="C112">
        <v>22</v>
      </c>
      <c r="D112">
        <v>0</v>
      </c>
      <c r="E112">
        <v>0</v>
      </c>
    </row>
    <row r="113" spans="1:5" x14ac:dyDescent="0.3">
      <c r="A113" s="2" t="s">
        <v>211</v>
      </c>
      <c r="B113" s="5">
        <v>20</v>
      </c>
      <c r="C113">
        <v>20</v>
      </c>
      <c r="D113">
        <v>3</v>
      </c>
      <c r="E113">
        <v>1</v>
      </c>
    </row>
    <row r="114" spans="1:5" x14ac:dyDescent="0.3">
      <c r="A114" s="2" t="s">
        <v>238</v>
      </c>
      <c r="B114" s="5">
        <v>20</v>
      </c>
      <c r="C114">
        <v>20</v>
      </c>
      <c r="D114">
        <v>2</v>
      </c>
      <c r="E114">
        <v>1</v>
      </c>
    </row>
    <row r="115" spans="1:5" x14ac:dyDescent="0.3">
      <c r="A115" s="2" t="s">
        <v>232</v>
      </c>
      <c r="B115" s="5">
        <v>22</v>
      </c>
      <c r="C115">
        <v>22</v>
      </c>
      <c r="D115">
        <v>2</v>
      </c>
      <c r="E115">
        <v>2</v>
      </c>
    </row>
    <row r="116" spans="1:5" x14ac:dyDescent="0.3">
      <c r="A116" s="2" t="s">
        <v>200</v>
      </c>
      <c r="B116" s="5">
        <v>20</v>
      </c>
      <c r="C116">
        <v>20</v>
      </c>
      <c r="D116">
        <v>0</v>
      </c>
      <c r="E116">
        <v>0</v>
      </c>
    </row>
    <row r="117" spans="1:5" x14ac:dyDescent="0.3">
      <c r="A117" s="2" t="s">
        <v>201</v>
      </c>
      <c r="B117" s="5">
        <v>27</v>
      </c>
      <c r="C117">
        <v>27</v>
      </c>
      <c r="D117">
        <v>19</v>
      </c>
      <c r="E117">
        <v>4</v>
      </c>
    </row>
    <row r="118" spans="1:5" x14ac:dyDescent="0.3">
      <c r="A118" s="2" t="s">
        <v>197</v>
      </c>
      <c r="B118" s="5">
        <v>21</v>
      </c>
      <c r="C118">
        <v>21</v>
      </c>
      <c r="D118">
        <v>0</v>
      </c>
      <c r="E118">
        <v>0</v>
      </c>
    </row>
    <row r="119" spans="1:5" x14ac:dyDescent="0.3">
      <c r="A119" s="2" t="s">
        <v>714</v>
      </c>
      <c r="B119" s="5">
        <v>23</v>
      </c>
      <c r="C119">
        <v>23</v>
      </c>
      <c r="D119">
        <v>0</v>
      </c>
      <c r="E119">
        <v>0</v>
      </c>
    </row>
    <row r="120" spans="1:5" x14ac:dyDescent="0.3">
      <c r="A120" s="2" t="s">
        <v>185</v>
      </c>
      <c r="B120" s="5">
        <v>22</v>
      </c>
      <c r="C120">
        <v>22</v>
      </c>
      <c r="D120">
        <v>11</v>
      </c>
      <c r="E120">
        <v>2</v>
      </c>
    </row>
    <row r="121" spans="1:5" x14ac:dyDescent="0.3">
      <c r="A121" s="2" t="s">
        <v>189</v>
      </c>
      <c r="B121" s="5">
        <v>25</v>
      </c>
      <c r="C121">
        <v>25</v>
      </c>
      <c r="D121">
        <v>0</v>
      </c>
      <c r="E121">
        <v>2</v>
      </c>
    </row>
    <row r="122" spans="1:5" x14ac:dyDescent="0.3">
      <c r="A122" s="2" t="s">
        <v>715</v>
      </c>
      <c r="B122" s="5">
        <v>22</v>
      </c>
      <c r="C122">
        <v>22</v>
      </c>
      <c r="D122">
        <v>0</v>
      </c>
      <c r="E122">
        <v>0</v>
      </c>
    </row>
    <row r="123" spans="1:5" x14ac:dyDescent="0.3">
      <c r="A123" s="2" t="s">
        <v>174</v>
      </c>
      <c r="B123" s="5">
        <v>31</v>
      </c>
      <c r="C123">
        <v>31</v>
      </c>
      <c r="D123">
        <v>2</v>
      </c>
      <c r="E123">
        <v>0</v>
      </c>
    </row>
    <row r="124" spans="1:5" x14ac:dyDescent="0.3">
      <c r="A124" s="2" t="s">
        <v>177</v>
      </c>
      <c r="B124" s="5">
        <v>26</v>
      </c>
      <c r="C124">
        <v>26</v>
      </c>
      <c r="D124">
        <v>0</v>
      </c>
      <c r="E124">
        <v>0</v>
      </c>
    </row>
    <row r="125" spans="1:5" x14ac:dyDescent="0.3">
      <c r="A125" s="2" t="s">
        <v>173</v>
      </c>
      <c r="B125" s="5">
        <v>30</v>
      </c>
      <c r="C125">
        <v>30</v>
      </c>
      <c r="D125">
        <v>5</v>
      </c>
      <c r="E125">
        <v>4</v>
      </c>
    </row>
    <row r="126" spans="1:5" x14ac:dyDescent="0.3">
      <c r="A126" s="2" t="s">
        <v>179</v>
      </c>
      <c r="B126" s="5">
        <v>18</v>
      </c>
      <c r="C126">
        <v>18</v>
      </c>
      <c r="D126">
        <v>0</v>
      </c>
      <c r="E126">
        <v>0</v>
      </c>
    </row>
    <row r="127" spans="1:5" x14ac:dyDescent="0.3">
      <c r="A127" s="2" t="s">
        <v>183</v>
      </c>
      <c r="B127" s="5">
        <v>18</v>
      </c>
      <c r="C127">
        <v>18</v>
      </c>
      <c r="D127">
        <v>0</v>
      </c>
      <c r="E127">
        <v>0</v>
      </c>
    </row>
    <row r="128" spans="1:5" x14ac:dyDescent="0.3">
      <c r="A128" s="2" t="s">
        <v>169</v>
      </c>
      <c r="B128" s="5">
        <v>34</v>
      </c>
      <c r="C128">
        <v>34</v>
      </c>
      <c r="D128">
        <v>0</v>
      </c>
      <c r="E128">
        <v>0</v>
      </c>
    </row>
    <row r="129" spans="1:5" x14ac:dyDescent="0.3">
      <c r="A129" s="2" t="s">
        <v>171</v>
      </c>
      <c r="B129" s="5">
        <v>24</v>
      </c>
      <c r="C129">
        <v>24</v>
      </c>
      <c r="D129">
        <v>20</v>
      </c>
      <c r="E129">
        <v>7</v>
      </c>
    </row>
    <row r="130" spans="1:5" x14ac:dyDescent="0.3">
      <c r="A130" s="2" t="s">
        <v>716</v>
      </c>
      <c r="B130" s="5">
        <v>23</v>
      </c>
      <c r="C130">
        <v>23</v>
      </c>
      <c r="D130">
        <v>0</v>
      </c>
      <c r="E130">
        <v>0</v>
      </c>
    </row>
    <row r="131" spans="1:5" x14ac:dyDescent="0.3">
      <c r="A131" s="2" t="s">
        <v>184</v>
      </c>
      <c r="B131" s="5">
        <v>23</v>
      </c>
      <c r="C131">
        <v>23</v>
      </c>
      <c r="D131">
        <v>1</v>
      </c>
      <c r="E131">
        <v>3</v>
      </c>
    </row>
    <row r="132" spans="1:5" x14ac:dyDescent="0.3">
      <c r="A132" s="2" t="s">
        <v>192</v>
      </c>
      <c r="B132" s="5">
        <v>20</v>
      </c>
      <c r="C132">
        <v>20</v>
      </c>
      <c r="D132">
        <v>0</v>
      </c>
      <c r="E132">
        <v>1</v>
      </c>
    </row>
    <row r="133" spans="1:5" x14ac:dyDescent="0.3">
      <c r="A133" s="2" t="s">
        <v>717</v>
      </c>
      <c r="B133" s="5">
        <v>19</v>
      </c>
      <c r="C133">
        <v>19</v>
      </c>
      <c r="D133">
        <v>0</v>
      </c>
      <c r="E133">
        <v>0</v>
      </c>
    </row>
    <row r="134" spans="1:5" x14ac:dyDescent="0.3">
      <c r="A134" s="2" t="s">
        <v>191</v>
      </c>
      <c r="B134" s="5">
        <v>28</v>
      </c>
      <c r="C134">
        <v>28</v>
      </c>
      <c r="D134">
        <v>0</v>
      </c>
      <c r="E134">
        <v>2</v>
      </c>
    </row>
    <row r="135" spans="1:5" x14ac:dyDescent="0.3">
      <c r="A135" s="2" t="s">
        <v>199</v>
      </c>
      <c r="B135" s="5">
        <v>26</v>
      </c>
      <c r="C135">
        <v>26</v>
      </c>
      <c r="D135">
        <v>1</v>
      </c>
      <c r="E135">
        <v>3</v>
      </c>
    </row>
    <row r="136" spans="1:5" x14ac:dyDescent="0.3">
      <c r="A136" s="2" t="s">
        <v>196</v>
      </c>
      <c r="B136" s="5">
        <v>27</v>
      </c>
      <c r="C136">
        <v>27</v>
      </c>
      <c r="D136">
        <v>0</v>
      </c>
      <c r="E136">
        <v>0</v>
      </c>
    </row>
    <row r="137" spans="1:5" x14ac:dyDescent="0.3">
      <c r="A137" s="2" t="s">
        <v>190</v>
      </c>
      <c r="B137" s="5">
        <v>31</v>
      </c>
      <c r="C137">
        <v>31</v>
      </c>
      <c r="D137">
        <v>0</v>
      </c>
      <c r="E137">
        <v>2</v>
      </c>
    </row>
    <row r="138" spans="1:5" x14ac:dyDescent="0.3">
      <c r="A138" s="2" t="s">
        <v>718</v>
      </c>
      <c r="B138" s="5">
        <v>18</v>
      </c>
      <c r="C138">
        <v>18</v>
      </c>
      <c r="D138">
        <v>0</v>
      </c>
      <c r="E138">
        <v>0</v>
      </c>
    </row>
    <row r="139" spans="1:5" x14ac:dyDescent="0.3">
      <c r="A139" s="2" t="s">
        <v>198</v>
      </c>
      <c r="B139" s="5">
        <v>22</v>
      </c>
      <c r="C139">
        <v>22</v>
      </c>
      <c r="D139">
        <v>0</v>
      </c>
      <c r="E139">
        <v>0</v>
      </c>
    </row>
    <row r="140" spans="1:5" x14ac:dyDescent="0.3">
      <c r="A140" s="2" t="s">
        <v>193</v>
      </c>
      <c r="B140" s="5">
        <v>24</v>
      </c>
      <c r="C140">
        <v>24</v>
      </c>
      <c r="D140">
        <v>2</v>
      </c>
      <c r="E140">
        <v>10</v>
      </c>
    </row>
    <row r="141" spans="1:5" x14ac:dyDescent="0.3">
      <c r="A141" s="2" t="s">
        <v>194</v>
      </c>
      <c r="B141" s="5">
        <v>23</v>
      </c>
      <c r="C141">
        <v>23</v>
      </c>
      <c r="D141">
        <v>2</v>
      </c>
      <c r="E141">
        <v>3</v>
      </c>
    </row>
    <row r="142" spans="1:5" x14ac:dyDescent="0.3">
      <c r="A142" s="2" t="s">
        <v>719</v>
      </c>
      <c r="B142" s="5">
        <v>21</v>
      </c>
      <c r="C142">
        <v>21</v>
      </c>
      <c r="D142">
        <v>2</v>
      </c>
      <c r="E142">
        <v>1</v>
      </c>
    </row>
    <row r="143" spans="1:5" x14ac:dyDescent="0.3">
      <c r="A143" s="2" t="s">
        <v>188</v>
      </c>
      <c r="B143" s="5">
        <v>26</v>
      </c>
      <c r="C143">
        <v>26</v>
      </c>
      <c r="D143">
        <v>0</v>
      </c>
      <c r="E143">
        <v>0</v>
      </c>
    </row>
    <row r="144" spans="1:5" x14ac:dyDescent="0.3">
      <c r="A144" s="2" t="s">
        <v>261</v>
      </c>
      <c r="B144" s="5">
        <v>21</v>
      </c>
      <c r="C144">
        <v>21</v>
      </c>
      <c r="D144">
        <v>0</v>
      </c>
      <c r="E144">
        <v>0</v>
      </c>
    </row>
    <row r="145" spans="1:5" x14ac:dyDescent="0.3">
      <c r="A145" s="2" t="s">
        <v>245</v>
      </c>
      <c r="B145" s="5">
        <v>24</v>
      </c>
      <c r="C145">
        <v>24</v>
      </c>
      <c r="D145">
        <v>3</v>
      </c>
      <c r="E145">
        <v>4</v>
      </c>
    </row>
    <row r="146" spans="1:5" x14ac:dyDescent="0.3">
      <c r="A146" s="2" t="s">
        <v>262</v>
      </c>
      <c r="B146" s="5">
        <v>26</v>
      </c>
      <c r="C146">
        <v>26</v>
      </c>
      <c r="D146">
        <v>0</v>
      </c>
      <c r="E146">
        <v>0</v>
      </c>
    </row>
    <row r="147" spans="1:5" x14ac:dyDescent="0.3">
      <c r="A147" s="2" t="s">
        <v>242</v>
      </c>
      <c r="B147" s="5">
        <v>22</v>
      </c>
      <c r="C147">
        <v>22</v>
      </c>
      <c r="D147">
        <v>15</v>
      </c>
      <c r="E147">
        <v>8</v>
      </c>
    </row>
    <row r="148" spans="1:5" x14ac:dyDescent="0.3">
      <c r="A148" s="2" t="s">
        <v>241</v>
      </c>
      <c r="B148" s="5">
        <v>26</v>
      </c>
      <c r="C148">
        <v>26</v>
      </c>
      <c r="D148">
        <v>3</v>
      </c>
      <c r="E148">
        <v>2</v>
      </c>
    </row>
    <row r="149" spans="1:5" x14ac:dyDescent="0.3">
      <c r="A149" s="2" t="s">
        <v>259</v>
      </c>
      <c r="B149" s="5">
        <v>24</v>
      </c>
      <c r="C149">
        <v>24</v>
      </c>
      <c r="D149">
        <v>4</v>
      </c>
      <c r="E149">
        <v>6</v>
      </c>
    </row>
    <row r="150" spans="1:5" x14ac:dyDescent="0.3">
      <c r="A150" s="2" t="s">
        <v>255</v>
      </c>
      <c r="B150" s="5">
        <v>23</v>
      </c>
      <c r="C150">
        <v>23</v>
      </c>
      <c r="D150">
        <v>0</v>
      </c>
      <c r="E150">
        <v>0</v>
      </c>
    </row>
    <row r="151" spans="1:5" x14ac:dyDescent="0.3">
      <c r="A151" s="2" t="s">
        <v>264</v>
      </c>
      <c r="B151" s="5">
        <v>16</v>
      </c>
      <c r="C151">
        <v>16</v>
      </c>
      <c r="D151">
        <v>0</v>
      </c>
      <c r="E151">
        <v>0</v>
      </c>
    </row>
    <row r="152" spans="1:5" x14ac:dyDescent="0.3">
      <c r="A152" s="2" t="s">
        <v>258</v>
      </c>
      <c r="B152" s="5">
        <v>22</v>
      </c>
      <c r="C152">
        <v>22</v>
      </c>
      <c r="D152">
        <v>7</v>
      </c>
      <c r="E152">
        <v>3</v>
      </c>
    </row>
    <row r="153" spans="1:5" x14ac:dyDescent="0.3">
      <c r="A153" s="2" t="s">
        <v>263</v>
      </c>
      <c r="B153" s="5">
        <v>20</v>
      </c>
      <c r="C153">
        <v>20</v>
      </c>
      <c r="D153">
        <v>0</v>
      </c>
      <c r="E153">
        <v>1</v>
      </c>
    </row>
    <row r="154" spans="1:5" x14ac:dyDescent="0.3">
      <c r="A154" s="2" t="s">
        <v>244</v>
      </c>
      <c r="B154" s="5">
        <v>22</v>
      </c>
      <c r="C154">
        <v>22</v>
      </c>
      <c r="D154">
        <v>0</v>
      </c>
      <c r="E154">
        <v>0</v>
      </c>
    </row>
    <row r="155" spans="1:5" x14ac:dyDescent="0.3">
      <c r="A155" s="2" t="s">
        <v>260</v>
      </c>
      <c r="B155" s="5">
        <v>24</v>
      </c>
      <c r="C155">
        <v>24</v>
      </c>
      <c r="D155">
        <v>1</v>
      </c>
      <c r="E155">
        <v>1</v>
      </c>
    </row>
    <row r="156" spans="1:5" x14ac:dyDescent="0.3">
      <c r="A156" s="2" t="s">
        <v>256</v>
      </c>
      <c r="B156" s="5">
        <v>23</v>
      </c>
      <c r="C156">
        <v>23</v>
      </c>
      <c r="D156">
        <v>10</v>
      </c>
      <c r="E156">
        <v>5</v>
      </c>
    </row>
    <row r="157" spans="1:5" x14ac:dyDescent="0.3">
      <c r="A157" s="2" t="s">
        <v>250</v>
      </c>
      <c r="B157" s="5">
        <v>21</v>
      </c>
      <c r="C157">
        <v>21</v>
      </c>
      <c r="D157">
        <v>0</v>
      </c>
      <c r="E157">
        <v>1</v>
      </c>
    </row>
    <row r="158" spans="1:5" x14ac:dyDescent="0.3">
      <c r="A158" s="2" t="s">
        <v>252</v>
      </c>
      <c r="B158" s="5">
        <v>18</v>
      </c>
      <c r="C158">
        <v>18</v>
      </c>
      <c r="D158">
        <v>0</v>
      </c>
      <c r="E158">
        <v>0</v>
      </c>
    </row>
    <row r="159" spans="1:5" x14ac:dyDescent="0.3">
      <c r="A159" s="2" t="s">
        <v>267</v>
      </c>
      <c r="B159" s="5">
        <v>18</v>
      </c>
      <c r="C159">
        <v>18</v>
      </c>
      <c r="D159">
        <v>1</v>
      </c>
      <c r="E159">
        <v>1</v>
      </c>
    </row>
    <row r="160" spans="1:5" x14ac:dyDescent="0.3">
      <c r="A160" s="2" t="s">
        <v>268</v>
      </c>
      <c r="B160" s="5">
        <v>23</v>
      </c>
      <c r="C160">
        <v>23</v>
      </c>
      <c r="D160">
        <v>0</v>
      </c>
      <c r="E160">
        <v>0</v>
      </c>
    </row>
    <row r="161" spans="1:5" x14ac:dyDescent="0.3">
      <c r="A161" s="2" t="s">
        <v>243</v>
      </c>
      <c r="B161" s="5">
        <v>23</v>
      </c>
      <c r="C161">
        <v>23</v>
      </c>
      <c r="D161">
        <v>6</v>
      </c>
      <c r="E161">
        <v>7</v>
      </c>
    </row>
    <row r="162" spans="1:5" x14ac:dyDescent="0.3">
      <c r="A162" s="2" t="s">
        <v>246</v>
      </c>
      <c r="B162" s="5">
        <v>24</v>
      </c>
      <c r="C162">
        <v>24</v>
      </c>
      <c r="D162">
        <v>1</v>
      </c>
      <c r="E162">
        <v>1</v>
      </c>
    </row>
    <row r="163" spans="1:5" x14ac:dyDescent="0.3">
      <c r="A163" s="2" t="s">
        <v>100</v>
      </c>
      <c r="B163" s="5">
        <v>26</v>
      </c>
      <c r="C163">
        <v>26</v>
      </c>
      <c r="D163">
        <v>1</v>
      </c>
      <c r="E163">
        <v>0</v>
      </c>
    </row>
    <row r="164" spans="1:5" x14ac:dyDescent="0.3">
      <c r="A164" s="2" t="s">
        <v>248</v>
      </c>
      <c r="B164" s="5">
        <v>25</v>
      </c>
      <c r="C164">
        <v>25</v>
      </c>
      <c r="D164">
        <v>0</v>
      </c>
      <c r="E164">
        <v>1</v>
      </c>
    </row>
    <row r="165" spans="1:5" x14ac:dyDescent="0.3">
      <c r="A165" s="2" t="s">
        <v>251</v>
      </c>
      <c r="B165" s="5">
        <v>26</v>
      </c>
      <c r="C165">
        <v>26</v>
      </c>
      <c r="D165">
        <v>5</v>
      </c>
      <c r="E165">
        <v>1</v>
      </c>
    </row>
    <row r="166" spans="1:5" x14ac:dyDescent="0.3">
      <c r="A166" s="2" t="s">
        <v>249</v>
      </c>
      <c r="B166" s="5">
        <v>21</v>
      </c>
      <c r="C166">
        <v>21</v>
      </c>
      <c r="D166">
        <v>2</v>
      </c>
      <c r="E166">
        <v>1</v>
      </c>
    </row>
    <row r="167" spans="1:5" x14ac:dyDescent="0.3">
      <c r="A167" s="2" t="s">
        <v>266</v>
      </c>
      <c r="B167" s="5">
        <v>25</v>
      </c>
      <c r="C167">
        <v>25</v>
      </c>
      <c r="D167">
        <v>0</v>
      </c>
      <c r="E167">
        <v>1</v>
      </c>
    </row>
    <row r="168" spans="1:5" x14ac:dyDescent="0.3">
      <c r="A168" s="2" t="s">
        <v>254</v>
      </c>
      <c r="B168" s="5">
        <v>22</v>
      </c>
      <c r="C168">
        <v>22</v>
      </c>
      <c r="D168">
        <v>1</v>
      </c>
      <c r="E168">
        <v>2</v>
      </c>
    </row>
    <row r="169" spans="1:5" x14ac:dyDescent="0.3">
      <c r="A169" s="2" t="s">
        <v>239</v>
      </c>
      <c r="B169" s="5">
        <v>23</v>
      </c>
      <c r="C169">
        <v>23</v>
      </c>
      <c r="D169">
        <v>0</v>
      </c>
      <c r="E169">
        <v>0</v>
      </c>
    </row>
    <row r="170" spans="1:5" x14ac:dyDescent="0.3">
      <c r="A170" s="2" t="s">
        <v>253</v>
      </c>
      <c r="B170" s="5">
        <v>18</v>
      </c>
      <c r="C170">
        <v>18</v>
      </c>
      <c r="D170">
        <v>0</v>
      </c>
      <c r="E170">
        <v>0</v>
      </c>
    </row>
    <row r="171" spans="1:5" x14ac:dyDescent="0.3">
      <c r="A171" s="2" t="s">
        <v>265</v>
      </c>
      <c r="B171" s="5">
        <v>26</v>
      </c>
      <c r="C171">
        <v>26</v>
      </c>
      <c r="D171">
        <v>1</v>
      </c>
      <c r="E171">
        <v>1</v>
      </c>
    </row>
    <row r="172" spans="1:5" x14ac:dyDescent="0.3">
      <c r="A172" s="2" t="s">
        <v>720</v>
      </c>
      <c r="B172" s="5">
        <v>18</v>
      </c>
      <c r="C172">
        <v>18</v>
      </c>
      <c r="D172">
        <v>0</v>
      </c>
      <c r="E172">
        <v>0</v>
      </c>
    </row>
    <row r="173" spans="1:5" x14ac:dyDescent="0.3">
      <c r="A173" s="2" t="s">
        <v>269</v>
      </c>
      <c r="B173" s="5">
        <v>20</v>
      </c>
      <c r="C173">
        <v>20</v>
      </c>
      <c r="D173">
        <v>0</v>
      </c>
      <c r="E173">
        <v>2</v>
      </c>
    </row>
    <row r="174" spans="1:5" x14ac:dyDescent="0.3">
      <c r="A174" s="2" t="s">
        <v>288</v>
      </c>
      <c r="B174" s="5">
        <v>34</v>
      </c>
      <c r="C174">
        <v>34</v>
      </c>
      <c r="D174">
        <v>0</v>
      </c>
      <c r="E174">
        <v>0</v>
      </c>
    </row>
    <row r="175" spans="1:5" x14ac:dyDescent="0.3">
      <c r="A175" s="2" t="s">
        <v>287</v>
      </c>
      <c r="B175" s="5">
        <v>31</v>
      </c>
      <c r="C175">
        <v>31</v>
      </c>
      <c r="D175">
        <v>0</v>
      </c>
      <c r="E175">
        <v>0</v>
      </c>
    </row>
    <row r="176" spans="1:5" x14ac:dyDescent="0.3">
      <c r="A176" s="2" t="s">
        <v>721</v>
      </c>
      <c r="B176" s="5">
        <v>26</v>
      </c>
      <c r="C176">
        <v>26</v>
      </c>
      <c r="D176">
        <v>8</v>
      </c>
      <c r="E176">
        <v>6</v>
      </c>
    </row>
    <row r="177" spans="1:5" x14ac:dyDescent="0.3">
      <c r="A177" s="2" t="s">
        <v>278</v>
      </c>
      <c r="B177" s="5">
        <v>24</v>
      </c>
      <c r="C177">
        <v>24</v>
      </c>
      <c r="D177">
        <v>1</v>
      </c>
      <c r="E177">
        <v>0</v>
      </c>
    </row>
    <row r="178" spans="1:5" x14ac:dyDescent="0.3">
      <c r="A178" s="2" t="s">
        <v>274</v>
      </c>
      <c r="B178" s="5">
        <v>21</v>
      </c>
      <c r="C178">
        <v>21</v>
      </c>
      <c r="D178">
        <v>0</v>
      </c>
      <c r="E178">
        <v>0</v>
      </c>
    </row>
    <row r="179" spans="1:5" x14ac:dyDescent="0.3">
      <c r="A179" s="2" t="s">
        <v>283</v>
      </c>
      <c r="B179" s="5">
        <v>25</v>
      </c>
      <c r="C179">
        <v>25</v>
      </c>
      <c r="D179">
        <v>3</v>
      </c>
      <c r="E179">
        <v>1</v>
      </c>
    </row>
    <row r="180" spans="1:5" x14ac:dyDescent="0.3">
      <c r="A180" s="2" t="s">
        <v>280</v>
      </c>
      <c r="B180" s="5">
        <v>28</v>
      </c>
      <c r="C180">
        <v>28</v>
      </c>
      <c r="D180">
        <v>4</v>
      </c>
      <c r="E180">
        <v>5</v>
      </c>
    </row>
    <row r="181" spans="1:5" x14ac:dyDescent="0.3">
      <c r="A181" s="2" t="s">
        <v>297</v>
      </c>
      <c r="B181" s="5">
        <v>24</v>
      </c>
      <c r="C181">
        <v>24</v>
      </c>
      <c r="D181">
        <v>0</v>
      </c>
      <c r="E181">
        <v>5</v>
      </c>
    </row>
    <row r="182" spans="1:5" x14ac:dyDescent="0.3">
      <c r="A182" s="2" t="s">
        <v>285</v>
      </c>
      <c r="B182" s="5">
        <v>27</v>
      </c>
      <c r="C182">
        <v>27</v>
      </c>
      <c r="D182">
        <v>14</v>
      </c>
      <c r="E182">
        <v>2</v>
      </c>
    </row>
    <row r="183" spans="1:5" x14ac:dyDescent="0.3">
      <c r="A183" s="2" t="s">
        <v>286</v>
      </c>
      <c r="B183" s="5">
        <v>29</v>
      </c>
      <c r="C183">
        <v>29</v>
      </c>
      <c r="D183">
        <v>0</v>
      </c>
      <c r="E183">
        <v>1</v>
      </c>
    </row>
    <row r="184" spans="1:5" x14ac:dyDescent="0.3">
      <c r="A184" s="2" t="s">
        <v>294</v>
      </c>
      <c r="B184" s="5">
        <v>24</v>
      </c>
      <c r="C184">
        <v>24</v>
      </c>
      <c r="D184">
        <v>1</v>
      </c>
      <c r="E184">
        <v>1</v>
      </c>
    </row>
    <row r="185" spans="1:5" x14ac:dyDescent="0.3">
      <c r="A185" s="2" t="s">
        <v>273</v>
      </c>
      <c r="B185" s="5">
        <v>18</v>
      </c>
      <c r="C185">
        <v>18</v>
      </c>
      <c r="D185">
        <v>0</v>
      </c>
      <c r="E185">
        <v>0</v>
      </c>
    </row>
    <row r="186" spans="1:5" x14ac:dyDescent="0.3">
      <c r="A186" s="2" t="s">
        <v>279</v>
      </c>
      <c r="B186" s="5">
        <v>27</v>
      </c>
      <c r="C186">
        <v>27</v>
      </c>
      <c r="D186">
        <v>0</v>
      </c>
      <c r="E186">
        <v>0</v>
      </c>
    </row>
    <row r="187" spans="1:5" x14ac:dyDescent="0.3">
      <c r="A187" s="2" t="s">
        <v>298</v>
      </c>
      <c r="B187" s="5">
        <v>29</v>
      </c>
      <c r="C187">
        <v>29</v>
      </c>
      <c r="D187">
        <v>0</v>
      </c>
      <c r="E187">
        <v>3</v>
      </c>
    </row>
    <row r="188" spans="1:5" x14ac:dyDescent="0.3">
      <c r="A188" s="2" t="s">
        <v>281</v>
      </c>
      <c r="B188" s="5">
        <v>27</v>
      </c>
      <c r="C188">
        <v>27</v>
      </c>
      <c r="D188">
        <v>0</v>
      </c>
      <c r="E188">
        <v>0</v>
      </c>
    </row>
    <row r="189" spans="1:5" x14ac:dyDescent="0.3">
      <c r="A189" s="2" t="s">
        <v>292</v>
      </c>
      <c r="B189" s="5">
        <v>24</v>
      </c>
      <c r="C189">
        <v>24</v>
      </c>
      <c r="D189">
        <v>3</v>
      </c>
      <c r="E189">
        <v>2</v>
      </c>
    </row>
    <row r="190" spans="1:5" x14ac:dyDescent="0.3">
      <c r="A190" s="2" t="s">
        <v>293</v>
      </c>
      <c r="B190" s="5">
        <v>20</v>
      </c>
      <c r="C190">
        <v>20</v>
      </c>
      <c r="D190">
        <v>1</v>
      </c>
      <c r="E190">
        <v>0</v>
      </c>
    </row>
    <row r="191" spans="1:5" x14ac:dyDescent="0.3">
      <c r="A191" s="2" t="s">
        <v>282</v>
      </c>
      <c r="B191" s="5">
        <v>26</v>
      </c>
      <c r="C191">
        <v>26</v>
      </c>
      <c r="D191">
        <v>8</v>
      </c>
      <c r="E191">
        <v>8</v>
      </c>
    </row>
    <row r="192" spans="1:5" x14ac:dyDescent="0.3">
      <c r="A192" s="2" t="s">
        <v>296</v>
      </c>
      <c r="B192" s="5">
        <v>19</v>
      </c>
      <c r="C192">
        <v>19</v>
      </c>
      <c r="D192">
        <v>1</v>
      </c>
      <c r="E192">
        <v>1</v>
      </c>
    </row>
    <row r="193" spans="1:5" x14ac:dyDescent="0.3">
      <c r="A193" s="2" t="s">
        <v>412</v>
      </c>
      <c r="B193" s="5">
        <v>26</v>
      </c>
      <c r="C193">
        <v>26</v>
      </c>
      <c r="D193">
        <v>0</v>
      </c>
      <c r="E193">
        <v>0</v>
      </c>
    </row>
    <row r="194" spans="1:5" x14ac:dyDescent="0.3">
      <c r="A194" s="2" t="s">
        <v>276</v>
      </c>
      <c r="B194" s="5">
        <v>24</v>
      </c>
      <c r="C194">
        <v>24</v>
      </c>
      <c r="D194">
        <v>0</v>
      </c>
      <c r="E194">
        <v>0</v>
      </c>
    </row>
    <row r="195" spans="1:5" x14ac:dyDescent="0.3">
      <c r="A195" s="2" t="s">
        <v>290</v>
      </c>
      <c r="B195" s="5">
        <v>20</v>
      </c>
      <c r="C195">
        <v>20</v>
      </c>
      <c r="D195">
        <v>1</v>
      </c>
      <c r="E195">
        <v>1</v>
      </c>
    </row>
    <row r="196" spans="1:5" x14ac:dyDescent="0.3">
      <c r="A196" s="2" t="s">
        <v>295</v>
      </c>
      <c r="B196" s="5">
        <v>33</v>
      </c>
      <c r="C196">
        <v>33</v>
      </c>
      <c r="D196">
        <v>0</v>
      </c>
      <c r="E196">
        <v>0</v>
      </c>
    </row>
    <row r="197" spans="1:5" x14ac:dyDescent="0.3">
      <c r="A197" s="2" t="s">
        <v>272</v>
      </c>
      <c r="B197" s="5">
        <v>27</v>
      </c>
      <c r="C197">
        <v>27</v>
      </c>
      <c r="D197">
        <v>1</v>
      </c>
      <c r="E197">
        <v>0</v>
      </c>
    </row>
    <row r="198" spans="1:5" x14ac:dyDescent="0.3">
      <c r="A198" s="2" t="s">
        <v>266</v>
      </c>
      <c r="B198" s="5">
        <v>25</v>
      </c>
      <c r="C198">
        <v>25</v>
      </c>
      <c r="D198">
        <v>3</v>
      </c>
      <c r="E198">
        <v>0</v>
      </c>
    </row>
    <row r="199" spans="1:5" x14ac:dyDescent="0.3">
      <c r="A199" s="2" t="s">
        <v>289</v>
      </c>
      <c r="B199" s="5">
        <v>32</v>
      </c>
      <c r="C199">
        <v>32</v>
      </c>
      <c r="D199">
        <v>0</v>
      </c>
      <c r="E199">
        <v>0</v>
      </c>
    </row>
    <row r="200" spans="1:5" x14ac:dyDescent="0.3">
      <c r="A200" s="2" t="s">
        <v>341</v>
      </c>
      <c r="B200" s="5">
        <v>28</v>
      </c>
      <c r="C200">
        <v>28</v>
      </c>
      <c r="D200">
        <v>0</v>
      </c>
      <c r="E200">
        <v>0</v>
      </c>
    </row>
    <row r="201" spans="1:5" x14ac:dyDescent="0.3">
      <c r="A201" s="2" t="s">
        <v>271</v>
      </c>
      <c r="B201" s="5">
        <v>18</v>
      </c>
      <c r="C201">
        <v>18</v>
      </c>
      <c r="D201">
        <v>0</v>
      </c>
      <c r="E201">
        <v>0</v>
      </c>
    </row>
    <row r="202" spans="1:5" x14ac:dyDescent="0.3">
      <c r="A202" s="2" t="s">
        <v>304</v>
      </c>
      <c r="B202" s="5">
        <v>39</v>
      </c>
      <c r="C202">
        <v>39</v>
      </c>
      <c r="D202">
        <v>1</v>
      </c>
      <c r="E202">
        <v>3</v>
      </c>
    </row>
    <row r="203" spans="1:5" x14ac:dyDescent="0.3">
      <c r="A203" s="2" t="s">
        <v>316</v>
      </c>
      <c r="B203" s="5">
        <v>31</v>
      </c>
      <c r="C203">
        <v>31</v>
      </c>
      <c r="D203">
        <v>1</v>
      </c>
      <c r="E203">
        <v>1</v>
      </c>
    </row>
    <row r="204" spans="1:5" x14ac:dyDescent="0.3">
      <c r="A204" s="2" t="s">
        <v>319</v>
      </c>
      <c r="B204" s="5">
        <v>30</v>
      </c>
      <c r="C204">
        <v>30</v>
      </c>
      <c r="D204">
        <v>0</v>
      </c>
      <c r="E204">
        <v>1</v>
      </c>
    </row>
    <row r="205" spans="1:5" x14ac:dyDescent="0.3">
      <c r="A205" s="2" t="s">
        <v>321</v>
      </c>
      <c r="B205" s="5">
        <v>22</v>
      </c>
      <c r="C205">
        <v>22</v>
      </c>
      <c r="D205">
        <v>0</v>
      </c>
      <c r="E205">
        <v>1</v>
      </c>
    </row>
    <row r="206" spans="1:5" x14ac:dyDescent="0.3">
      <c r="A206" s="2" t="s">
        <v>314</v>
      </c>
      <c r="B206" s="5">
        <v>23</v>
      </c>
      <c r="C206">
        <v>23</v>
      </c>
      <c r="D206">
        <v>2</v>
      </c>
      <c r="E206">
        <v>0</v>
      </c>
    </row>
    <row r="207" spans="1:5" x14ac:dyDescent="0.3">
      <c r="A207" s="2" t="s">
        <v>312</v>
      </c>
      <c r="B207" s="5">
        <v>24</v>
      </c>
      <c r="C207">
        <v>24</v>
      </c>
      <c r="D207">
        <v>9</v>
      </c>
      <c r="E207">
        <v>0</v>
      </c>
    </row>
    <row r="208" spans="1:5" x14ac:dyDescent="0.3">
      <c r="A208" s="2" t="s">
        <v>722</v>
      </c>
      <c r="B208" s="5">
        <v>25</v>
      </c>
      <c r="C208">
        <v>25</v>
      </c>
      <c r="D208">
        <v>1</v>
      </c>
      <c r="E208">
        <v>2</v>
      </c>
    </row>
    <row r="209" spans="1:5" x14ac:dyDescent="0.3">
      <c r="A209" s="2" t="s">
        <v>309</v>
      </c>
      <c r="B209" s="5">
        <v>24</v>
      </c>
      <c r="C209">
        <v>24</v>
      </c>
      <c r="D209">
        <v>4</v>
      </c>
      <c r="E209">
        <v>6</v>
      </c>
    </row>
    <row r="210" spans="1:5" x14ac:dyDescent="0.3">
      <c r="A210" s="2" t="s">
        <v>322</v>
      </c>
      <c r="B210" s="5">
        <v>26</v>
      </c>
      <c r="C210">
        <v>26</v>
      </c>
      <c r="D210">
        <v>1</v>
      </c>
      <c r="E210">
        <v>0</v>
      </c>
    </row>
    <row r="211" spans="1:5" x14ac:dyDescent="0.3">
      <c r="A211" s="2" t="s">
        <v>318</v>
      </c>
      <c r="B211" s="5">
        <v>24</v>
      </c>
      <c r="C211">
        <v>24</v>
      </c>
      <c r="D211">
        <v>0</v>
      </c>
      <c r="E211">
        <v>1</v>
      </c>
    </row>
    <row r="212" spans="1:5" x14ac:dyDescent="0.3">
      <c r="A212" s="2" t="s">
        <v>320</v>
      </c>
      <c r="B212" s="5">
        <v>31</v>
      </c>
      <c r="C212">
        <v>31</v>
      </c>
      <c r="D212">
        <v>3</v>
      </c>
      <c r="E212">
        <v>0</v>
      </c>
    </row>
    <row r="213" spans="1:5" x14ac:dyDescent="0.3">
      <c r="A213" s="2" t="s">
        <v>325</v>
      </c>
      <c r="B213" s="5">
        <v>21</v>
      </c>
      <c r="C213">
        <v>21</v>
      </c>
      <c r="D213">
        <v>0</v>
      </c>
      <c r="E213">
        <v>1</v>
      </c>
    </row>
    <row r="214" spans="1:5" x14ac:dyDescent="0.3">
      <c r="A214" s="2" t="s">
        <v>587</v>
      </c>
      <c r="B214" s="5">
        <v>27</v>
      </c>
      <c r="C214">
        <v>27</v>
      </c>
      <c r="D214">
        <v>0</v>
      </c>
      <c r="E214">
        <v>0</v>
      </c>
    </row>
    <row r="215" spans="1:5" x14ac:dyDescent="0.3">
      <c r="A215" s="2" t="s">
        <v>313</v>
      </c>
      <c r="B215" s="5">
        <v>27</v>
      </c>
      <c r="C215">
        <v>27</v>
      </c>
      <c r="D215">
        <v>1</v>
      </c>
      <c r="E215">
        <v>0</v>
      </c>
    </row>
    <row r="216" spans="1:5" x14ac:dyDescent="0.3">
      <c r="A216" s="2" t="s">
        <v>315</v>
      </c>
      <c r="B216" s="5">
        <v>23</v>
      </c>
      <c r="C216">
        <v>23</v>
      </c>
      <c r="D216">
        <v>0</v>
      </c>
      <c r="E216">
        <v>1</v>
      </c>
    </row>
    <row r="217" spans="1:5" x14ac:dyDescent="0.3">
      <c r="A217" s="2" t="s">
        <v>723</v>
      </c>
      <c r="B217" s="5">
        <v>34</v>
      </c>
      <c r="C217">
        <v>34</v>
      </c>
      <c r="D217">
        <v>0</v>
      </c>
      <c r="E217">
        <v>3</v>
      </c>
    </row>
    <row r="218" spans="1:5" x14ac:dyDescent="0.3">
      <c r="A218" s="2" t="s">
        <v>299</v>
      </c>
      <c r="B218" s="5">
        <v>31</v>
      </c>
      <c r="C218">
        <v>31</v>
      </c>
      <c r="D218">
        <v>3</v>
      </c>
      <c r="E218">
        <v>2</v>
      </c>
    </row>
    <row r="219" spans="1:5" x14ac:dyDescent="0.3">
      <c r="A219" s="2" t="s">
        <v>323</v>
      </c>
      <c r="B219" s="5">
        <v>19</v>
      </c>
      <c r="C219">
        <v>19</v>
      </c>
      <c r="D219">
        <v>0</v>
      </c>
      <c r="E219">
        <v>0</v>
      </c>
    </row>
    <row r="220" spans="1:5" x14ac:dyDescent="0.3">
      <c r="A220" s="2" t="s">
        <v>324</v>
      </c>
      <c r="B220" s="5">
        <v>35</v>
      </c>
      <c r="C220">
        <v>35</v>
      </c>
      <c r="D220">
        <v>0</v>
      </c>
      <c r="E220">
        <v>0</v>
      </c>
    </row>
    <row r="221" spans="1:5" x14ac:dyDescent="0.3">
      <c r="A221" s="2" t="s">
        <v>327</v>
      </c>
      <c r="B221" s="5">
        <v>20</v>
      </c>
      <c r="C221">
        <v>20</v>
      </c>
      <c r="D221">
        <v>0</v>
      </c>
      <c r="E221">
        <v>0</v>
      </c>
    </row>
    <row r="222" spans="1:5" x14ac:dyDescent="0.3">
      <c r="A222" s="2" t="s">
        <v>308</v>
      </c>
      <c r="B222" s="5">
        <v>27</v>
      </c>
      <c r="C222">
        <v>27</v>
      </c>
      <c r="D222">
        <v>3</v>
      </c>
      <c r="E222">
        <v>1</v>
      </c>
    </row>
    <row r="223" spans="1:5" x14ac:dyDescent="0.3">
      <c r="A223" s="2" t="s">
        <v>302</v>
      </c>
      <c r="B223" s="5">
        <v>22</v>
      </c>
      <c r="C223">
        <v>22</v>
      </c>
      <c r="D223">
        <v>0</v>
      </c>
      <c r="E223">
        <v>0</v>
      </c>
    </row>
    <row r="224" spans="1:5" x14ac:dyDescent="0.3">
      <c r="A224" s="2" t="s">
        <v>317</v>
      </c>
      <c r="B224" s="5">
        <v>22</v>
      </c>
      <c r="C224">
        <v>22</v>
      </c>
      <c r="D224">
        <v>0</v>
      </c>
      <c r="E224">
        <v>1</v>
      </c>
    </row>
    <row r="225" spans="1:5" x14ac:dyDescent="0.3">
      <c r="A225" s="2" t="s">
        <v>305</v>
      </c>
      <c r="B225" s="5">
        <v>26</v>
      </c>
      <c r="C225">
        <v>26</v>
      </c>
      <c r="D225">
        <v>8</v>
      </c>
      <c r="E225">
        <v>0</v>
      </c>
    </row>
    <row r="226" spans="1:5" x14ac:dyDescent="0.3">
      <c r="A226" s="2" t="s">
        <v>310</v>
      </c>
      <c r="B226" s="5">
        <v>17</v>
      </c>
      <c r="C226">
        <v>17</v>
      </c>
      <c r="D226">
        <v>0</v>
      </c>
      <c r="E226">
        <v>0</v>
      </c>
    </row>
    <row r="227" spans="1:5" x14ac:dyDescent="0.3">
      <c r="A227" s="2" t="s">
        <v>307</v>
      </c>
      <c r="B227" s="5">
        <v>21</v>
      </c>
      <c r="C227">
        <v>21</v>
      </c>
      <c r="D227">
        <v>2</v>
      </c>
      <c r="E227">
        <v>3</v>
      </c>
    </row>
    <row r="228" spans="1:5" x14ac:dyDescent="0.3">
      <c r="A228" s="2" t="s">
        <v>338</v>
      </c>
      <c r="B228" s="5">
        <v>27</v>
      </c>
      <c r="C228">
        <v>27</v>
      </c>
      <c r="D228">
        <v>6</v>
      </c>
      <c r="E228">
        <v>1</v>
      </c>
    </row>
    <row r="229" spans="1:5" x14ac:dyDescent="0.3">
      <c r="A229" s="2" t="s">
        <v>354</v>
      </c>
      <c r="B229" s="5">
        <v>35</v>
      </c>
      <c r="C229">
        <v>35</v>
      </c>
      <c r="D229">
        <v>0</v>
      </c>
      <c r="E229">
        <v>0</v>
      </c>
    </row>
    <row r="230" spans="1:5" x14ac:dyDescent="0.3">
      <c r="A230" s="2" t="s">
        <v>335</v>
      </c>
      <c r="B230" s="5">
        <v>29</v>
      </c>
      <c r="C230">
        <v>29</v>
      </c>
      <c r="D230">
        <v>0</v>
      </c>
      <c r="E230">
        <v>0</v>
      </c>
    </row>
    <row r="231" spans="1:5" x14ac:dyDescent="0.3">
      <c r="A231" s="2" t="s">
        <v>328</v>
      </c>
      <c r="B231" s="5">
        <v>28</v>
      </c>
      <c r="C231">
        <v>28</v>
      </c>
      <c r="D231">
        <v>2</v>
      </c>
      <c r="E231">
        <v>7</v>
      </c>
    </row>
    <row r="232" spans="1:5" x14ac:dyDescent="0.3">
      <c r="A232" s="2" t="s">
        <v>344</v>
      </c>
      <c r="B232" s="5">
        <v>28</v>
      </c>
      <c r="C232">
        <v>28</v>
      </c>
      <c r="D232">
        <v>0</v>
      </c>
      <c r="E232">
        <v>2</v>
      </c>
    </row>
    <row r="233" spans="1:5" x14ac:dyDescent="0.3">
      <c r="A233" s="2" t="s">
        <v>340</v>
      </c>
      <c r="B233" s="5">
        <v>21</v>
      </c>
      <c r="C233">
        <v>21</v>
      </c>
      <c r="D233">
        <v>0</v>
      </c>
      <c r="E233">
        <v>0</v>
      </c>
    </row>
    <row r="234" spans="1:5" x14ac:dyDescent="0.3">
      <c r="A234" s="2" t="s">
        <v>336</v>
      </c>
      <c r="B234" s="5">
        <v>24</v>
      </c>
      <c r="C234">
        <v>24</v>
      </c>
      <c r="D234">
        <v>6</v>
      </c>
      <c r="E234">
        <v>3</v>
      </c>
    </row>
    <row r="235" spans="1:5" x14ac:dyDescent="0.3">
      <c r="A235" s="2" t="s">
        <v>349</v>
      </c>
      <c r="B235" s="5">
        <v>24</v>
      </c>
      <c r="C235">
        <v>24</v>
      </c>
      <c r="D235">
        <v>4</v>
      </c>
      <c r="E235">
        <v>2</v>
      </c>
    </row>
    <row r="236" spans="1:5" x14ac:dyDescent="0.3">
      <c r="A236" s="2" t="s">
        <v>332</v>
      </c>
      <c r="B236" s="5">
        <v>26</v>
      </c>
      <c r="C236">
        <v>26</v>
      </c>
      <c r="D236">
        <v>0</v>
      </c>
      <c r="E236">
        <v>10</v>
      </c>
    </row>
    <row r="237" spans="1:5" x14ac:dyDescent="0.3">
      <c r="A237" s="2" t="s">
        <v>337</v>
      </c>
      <c r="B237" s="5">
        <v>29</v>
      </c>
      <c r="C237">
        <v>29</v>
      </c>
      <c r="D237">
        <v>0</v>
      </c>
      <c r="E237">
        <v>0</v>
      </c>
    </row>
    <row r="238" spans="1:5" x14ac:dyDescent="0.3">
      <c r="A238" s="2" t="s">
        <v>331</v>
      </c>
      <c r="B238" s="5">
        <v>28</v>
      </c>
      <c r="C238">
        <v>28</v>
      </c>
      <c r="D238">
        <v>2</v>
      </c>
      <c r="E238">
        <v>4</v>
      </c>
    </row>
    <row r="239" spans="1:5" x14ac:dyDescent="0.3">
      <c r="A239" s="2" t="s">
        <v>347</v>
      </c>
      <c r="B239" s="5">
        <v>24</v>
      </c>
      <c r="C239">
        <v>24</v>
      </c>
      <c r="D239">
        <v>1</v>
      </c>
      <c r="E239">
        <v>1</v>
      </c>
    </row>
    <row r="240" spans="1:5" x14ac:dyDescent="0.3">
      <c r="A240" s="2" t="s">
        <v>348</v>
      </c>
      <c r="B240" s="5">
        <v>23</v>
      </c>
      <c r="C240">
        <v>23</v>
      </c>
      <c r="D240">
        <v>8</v>
      </c>
      <c r="E240">
        <v>1</v>
      </c>
    </row>
    <row r="241" spans="1:5" x14ac:dyDescent="0.3">
      <c r="A241" s="2" t="s">
        <v>724</v>
      </c>
      <c r="B241" s="5">
        <v>27</v>
      </c>
      <c r="C241">
        <v>27</v>
      </c>
      <c r="D241">
        <v>0</v>
      </c>
      <c r="E241">
        <v>2</v>
      </c>
    </row>
    <row r="242" spans="1:5" x14ac:dyDescent="0.3">
      <c r="A242" s="2" t="s">
        <v>333</v>
      </c>
      <c r="B242" s="5">
        <v>32</v>
      </c>
      <c r="C242">
        <v>32</v>
      </c>
      <c r="D242">
        <v>0</v>
      </c>
      <c r="E242">
        <v>1</v>
      </c>
    </row>
    <row r="243" spans="1:5" x14ac:dyDescent="0.3">
      <c r="A243" s="2" t="s">
        <v>725</v>
      </c>
      <c r="B243" s="5">
        <v>17</v>
      </c>
      <c r="C243">
        <v>17</v>
      </c>
      <c r="D243">
        <v>0</v>
      </c>
      <c r="E243">
        <v>0</v>
      </c>
    </row>
    <row r="244" spans="1:5" x14ac:dyDescent="0.3">
      <c r="A244" s="2" t="s">
        <v>346</v>
      </c>
      <c r="B244" s="5">
        <v>33</v>
      </c>
      <c r="C244">
        <v>33</v>
      </c>
      <c r="D244">
        <v>12</v>
      </c>
      <c r="E244">
        <v>3</v>
      </c>
    </row>
    <row r="245" spans="1:5" x14ac:dyDescent="0.3">
      <c r="A245" s="2" t="s">
        <v>330</v>
      </c>
      <c r="B245" s="5">
        <v>28</v>
      </c>
      <c r="C245">
        <v>28</v>
      </c>
      <c r="D245">
        <v>9</v>
      </c>
      <c r="E245">
        <v>6</v>
      </c>
    </row>
    <row r="246" spans="1:5" x14ac:dyDescent="0.3">
      <c r="A246" s="2" t="s">
        <v>345</v>
      </c>
      <c r="B246" s="5">
        <v>21</v>
      </c>
      <c r="C246">
        <v>21</v>
      </c>
      <c r="D246">
        <v>0</v>
      </c>
      <c r="E246">
        <v>0</v>
      </c>
    </row>
    <row r="247" spans="1:5" x14ac:dyDescent="0.3">
      <c r="A247" s="2" t="s">
        <v>339</v>
      </c>
      <c r="B247" s="5">
        <v>27</v>
      </c>
      <c r="C247">
        <v>27</v>
      </c>
      <c r="D247">
        <v>0</v>
      </c>
      <c r="E247">
        <v>0</v>
      </c>
    </row>
    <row r="248" spans="1:5" x14ac:dyDescent="0.3">
      <c r="A248" s="2" t="s">
        <v>342</v>
      </c>
      <c r="B248" s="5">
        <v>24</v>
      </c>
      <c r="C248">
        <v>24</v>
      </c>
      <c r="D248">
        <v>0</v>
      </c>
      <c r="E248">
        <v>0</v>
      </c>
    </row>
    <row r="249" spans="1:5" x14ac:dyDescent="0.3">
      <c r="A249" s="2" t="s">
        <v>352</v>
      </c>
      <c r="B249" s="5">
        <v>28</v>
      </c>
      <c r="C249">
        <v>28</v>
      </c>
      <c r="D249">
        <v>0</v>
      </c>
      <c r="E249">
        <v>1</v>
      </c>
    </row>
    <row r="250" spans="1:5" x14ac:dyDescent="0.3">
      <c r="A250" s="2" t="s">
        <v>353</v>
      </c>
      <c r="B250" s="5">
        <v>33</v>
      </c>
      <c r="C250">
        <v>33</v>
      </c>
      <c r="D250">
        <v>2</v>
      </c>
      <c r="E250">
        <v>0</v>
      </c>
    </row>
    <row r="251" spans="1:5" x14ac:dyDescent="0.3">
      <c r="A251" s="2" t="s">
        <v>350</v>
      </c>
      <c r="B251" s="5">
        <v>26</v>
      </c>
      <c r="C251">
        <v>26</v>
      </c>
      <c r="D251">
        <v>0</v>
      </c>
      <c r="E251">
        <v>0</v>
      </c>
    </row>
    <row r="252" spans="1:5" x14ac:dyDescent="0.3">
      <c r="A252" s="2" t="s">
        <v>334</v>
      </c>
      <c r="B252" s="5">
        <v>24</v>
      </c>
      <c r="C252">
        <v>24</v>
      </c>
      <c r="D252">
        <v>1</v>
      </c>
      <c r="E252">
        <v>0</v>
      </c>
    </row>
    <row r="253" spans="1:5" x14ac:dyDescent="0.3">
      <c r="A253" s="2" t="s">
        <v>341</v>
      </c>
      <c r="B253" s="5">
        <v>28</v>
      </c>
      <c r="C253">
        <v>28</v>
      </c>
      <c r="D253">
        <v>0</v>
      </c>
      <c r="E253">
        <v>0</v>
      </c>
    </row>
    <row r="254" spans="1:5" x14ac:dyDescent="0.3">
      <c r="A254" s="2" t="s">
        <v>382</v>
      </c>
      <c r="B254" s="5">
        <v>25</v>
      </c>
      <c r="C254">
        <v>25</v>
      </c>
      <c r="D254">
        <v>0</v>
      </c>
      <c r="E254">
        <v>0</v>
      </c>
    </row>
    <row r="255" spans="1:5" x14ac:dyDescent="0.3">
      <c r="A255" s="2" t="s">
        <v>366</v>
      </c>
      <c r="B255" s="5">
        <v>28</v>
      </c>
      <c r="C255">
        <v>28</v>
      </c>
      <c r="D255">
        <v>0</v>
      </c>
      <c r="E255">
        <v>0</v>
      </c>
    </row>
    <row r="256" spans="1:5" x14ac:dyDescent="0.3">
      <c r="A256" s="2" t="s">
        <v>361</v>
      </c>
      <c r="B256" s="5">
        <v>26</v>
      </c>
      <c r="C256">
        <v>26</v>
      </c>
      <c r="D256">
        <v>0</v>
      </c>
      <c r="E256">
        <v>1</v>
      </c>
    </row>
    <row r="257" spans="1:5" x14ac:dyDescent="0.3">
      <c r="A257" s="2" t="s">
        <v>368</v>
      </c>
      <c r="B257" s="5">
        <v>31</v>
      </c>
      <c r="C257">
        <v>31</v>
      </c>
      <c r="D257">
        <v>0</v>
      </c>
      <c r="E257">
        <v>1</v>
      </c>
    </row>
    <row r="258" spans="1:5" x14ac:dyDescent="0.3">
      <c r="A258" s="2" t="s">
        <v>374</v>
      </c>
      <c r="B258" s="5">
        <v>26</v>
      </c>
      <c r="C258">
        <v>26</v>
      </c>
      <c r="D258">
        <v>1</v>
      </c>
      <c r="E258">
        <v>0</v>
      </c>
    </row>
    <row r="259" spans="1:5" x14ac:dyDescent="0.3">
      <c r="A259" s="2" t="s">
        <v>726</v>
      </c>
      <c r="B259" s="5">
        <v>28</v>
      </c>
      <c r="C259">
        <v>28</v>
      </c>
      <c r="D259">
        <v>4</v>
      </c>
      <c r="E259">
        <v>0</v>
      </c>
    </row>
    <row r="260" spans="1:5" x14ac:dyDescent="0.3">
      <c r="A260" s="2" t="s">
        <v>707</v>
      </c>
      <c r="B260" s="5">
        <v>22</v>
      </c>
      <c r="C260">
        <v>22</v>
      </c>
      <c r="D260">
        <v>2</v>
      </c>
      <c r="E260">
        <v>0</v>
      </c>
    </row>
    <row r="261" spans="1:5" x14ac:dyDescent="0.3">
      <c r="A261" s="2" t="s">
        <v>379</v>
      </c>
      <c r="B261" s="5">
        <v>28</v>
      </c>
      <c r="C261">
        <v>28</v>
      </c>
      <c r="D261">
        <v>0</v>
      </c>
      <c r="E261">
        <v>0</v>
      </c>
    </row>
    <row r="262" spans="1:5" x14ac:dyDescent="0.3">
      <c r="A262" s="2" t="s">
        <v>355</v>
      </c>
      <c r="B262" s="5">
        <v>27</v>
      </c>
      <c r="C262">
        <v>27</v>
      </c>
      <c r="D262">
        <v>0</v>
      </c>
      <c r="E262">
        <v>0</v>
      </c>
    </row>
    <row r="263" spans="1:5" x14ac:dyDescent="0.3">
      <c r="A263" s="2" t="s">
        <v>575</v>
      </c>
      <c r="B263" s="5">
        <v>27</v>
      </c>
      <c r="C263">
        <v>27</v>
      </c>
      <c r="D263">
        <v>0</v>
      </c>
      <c r="E263">
        <v>0</v>
      </c>
    </row>
    <row r="264" spans="1:5" x14ac:dyDescent="0.3">
      <c r="A264" s="2" t="s">
        <v>369</v>
      </c>
      <c r="B264" s="5">
        <v>25</v>
      </c>
      <c r="C264">
        <v>25</v>
      </c>
      <c r="D264">
        <v>0</v>
      </c>
      <c r="E264">
        <v>2</v>
      </c>
    </row>
    <row r="265" spans="1:5" x14ac:dyDescent="0.3">
      <c r="A265" s="2" t="s">
        <v>359</v>
      </c>
      <c r="B265" s="5">
        <v>25</v>
      </c>
      <c r="C265">
        <v>25</v>
      </c>
      <c r="D265">
        <v>0</v>
      </c>
      <c r="E265">
        <v>0</v>
      </c>
    </row>
    <row r="266" spans="1:5" x14ac:dyDescent="0.3">
      <c r="A266" s="2" t="s">
        <v>387</v>
      </c>
      <c r="B266" s="5">
        <v>32</v>
      </c>
      <c r="C266">
        <v>32</v>
      </c>
      <c r="D266">
        <v>1</v>
      </c>
      <c r="E266">
        <v>1</v>
      </c>
    </row>
    <row r="267" spans="1:5" x14ac:dyDescent="0.3">
      <c r="A267" s="2" t="s">
        <v>384</v>
      </c>
      <c r="B267" s="5">
        <v>31</v>
      </c>
      <c r="C267">
        <v>31</v>
      </c>
      <c r="D267">
        <v>0</v>
      </c>
      <c r="E267">
        <v>0</v>
      </c>
    </row>
    <row r="268" spans="1:5" x14ac:dyDescent="0.3">
      <c r="A268" s="2" t="s">
        <v>363</v>
      </c>
      <c r="B268" s="5">
        <v>24</v>
      </c>
      <c r="C268">
        <v>24</v>
      </c>
      <c r="D268">
        <v>1</v>
      </c>
      <c r="E268">
        <v>2</v>
      </c>
    </row>
    <row r="269" spans="1:5" x14ac:dyDescent="0.3">
      <c r="A269" s="2" t="s">
        <v>386</v>
      </c>
      <c r="B269" s="5">
        <v>20</v>
      </c>
      <c r="C269">
        <v>20</v>
      </c>
      <c r="D269">
        <v>3</v>
      </c>
      <c r="E269">
        <v>2</v>
      </c>
    </row>
    <row r="270" spans="1:5" x14ac:dyDescent="0.3">
      <c r="A270" s="2" t="s">
        <v>371</v>
      </c>
      <c r="B270" s="5">
        <v>25</v>
      </c>
      <c r="C270">
        <v>25</v>
      </c>
      <c r="D270">
        <v>3</v>
      </c>
      <c r="E270">
        <v>1</v>
      </c>
    </row>
    <row r="271" spans="1:5" x14ac:dyDescent="0.3">
      <c r="A271" s="2" t="s">
        <v>383</v>
      </c>
      <c r="B271" s="5">
        <v>28</v>
      </c>
      <c r="C271">
        <v>28</v>
      </c>
      <c r="D271">
        <v>0</v>
      </c>
      <c r="E271">
        <v>0</v>
      </c>
    </row>
    <row r="272" spans="1:5" x14ac:dyDescent="0.3">
      <c r="A272" s="2" t="s">
        <v>727</v>
      </c>
      <c r="B272" s="5">
        <v>22</v>
      </c>
      <c r="C272">
        <v>22</v>
      </c>
      <c r="D272">
        <v>0</v>
      </c>
      <c r="E272">
        <v>0</v>
      </c>
    </row>
    <row r="273" spans="1:5" x14ac:dyDescent="0.3">
      <c r="A273" s="2" t="s">
        <v>375</v>
      </c>
      <c r="B273" s="5">
        <v>23</v>
      </c>
      <c r="C273">
        <v>23</v>
      </c>
      <c r="D273">
        <v>1</v>
      </c>
      <c r="E273">
        <v>0</v>
      </c>
    </row>
    <row r="274" spans="1:5" x14ac:dyDescent="0.3">
      <c r="A274" s="2" t="s">
        <v>362</v>
      </c>
      <c r="B274" s="5">
        <v>26</v>
      </c>
      <c r="C274">
        <v>26</v>
      </c>
      <c r="D274">
        <v>0</v>
      </c>
      <c r="E274">
        <v>0</v>
      </c>
    </row>
    <row r="275" spans="1:5" x14ac:dyDescent="0.3">
      <c r="A275" s="2" t="s">
        <v>378</v>
      </c>
      <c r="B275" s="5">
        <v>20</v>
      </c>
      <c r="C275">
        <v>20</v>
      </c>
      <c r="D275">
        <v>2</v>
      </c>
      <c r="E275">
        <v>3</v>
      </c>
    </row>
    <row r="276" spans="1:5" x14ac:dyDescent="0.3">
      <c r="A276" s="2" t="s">
        <v>370</v>
      </c>
      <c r="B276" s="5">
        <v>26</v>
      </c>
      <c r="C276">
        <v>26</v>
      </c>
      <c r="D276">
        <v>0</v>
      </c>
      <c r="E276">
        <v>0</v>
      </c>
    </row>
    <row r="277" spans="1:5" x14ac:dyDescent="0.3">
      <c r="A277" s="2" t="s">
        <v>381</v>
      </c>
      <c r="B277" s="5">
        <v>21</v>
      </c>
      <c r="C277">
        <v>21</v>
      </c>
      <c r="D277">
        <v>12</v>
      </c>
      <c r="E277">
        <v>2</v>
      </c>
    </row>
    <row r="278" spans="1:5" x14ac:dyDescent="0.3">
      <c r="A278" s="2" t="s">
        <v>380</v>
      </c>
      <c r="B278" s="5">
        <v>24</v>
      </c>
      <c r="C278">
        <v>24</v>
      </c>
      <c r="D278">
        <v>1</v>
      </c>
      <c r="E278">
        <v>2</v>
      </c>
    </row>
    <row r="279" spans="1:5" x14ac:dyDescent="0.3">
      <c r="A279" s="2" t="s">
        <v>373</v>
      </c>
      <c r="B279" s="5">
        <v>23</v>
      </c>
      <c r="C279">
        <v>23</v>
      </c>
      <c r="D279">
        <v>0</v>
      </c>
      <c r="E279">
        <v>4</v>
      </c>
    </row>
    <row r="280" spans="1:5" x14ac:dyDescent="0.3">
      <c r="A280" s="2" t="s">
        <v>372</v>
      </c>
      <c r="B280" s="5">
        <v>23</v>
      </c>
      <c r="C280">
        <v>23</v>
      </c>
      <c r="D280">
        <v>0</v>
      </c>
      <c r="E280">
        <v>0</v>
      </c>
    </row>
    <row r="281" spans="1:5" x14ac:dyDescent="0.3">
      <c r="A281" s="2" t="s">
        <v>367</v>
      </c>
      <c r="B281" s="5">
        <v>27</v>
      </c>
      <c r="C281">
        <v>27</v>
      </c>
      <c r="D281">
        <v>1</v>
      </c>
      <c r="E281">
        <v>1</v>
      </c>
    </row>
    <row r="282" spans="1:5" x14ac:dyDescent="0.3">
      <c r="A282" s="2" t="s">
        <v>377</v>
      </c>
      <c r="B282" s="5">
        <v>24</v>
      </c>
      <c r="C282">
        <v>24</v>
      </c>
      <c r="D282">
        <v>1</v>
      </c>
      <c r="E282">
        <v>1</v>
      </c>
    </row>
    <row r="283" spans="1:5" x14ac:dyDescent="0.3">
      <c r="A283" s="2" t="s">
        <v>486</v>
      </c>
      <c r="B283" s="5">
        <v>29</v>
      </c>
      <c r="C283">
        <v>29</v>
      </c>
      <c r="D283">
        <v>0</v>
      </c>
      <c r="E283">
        <v>1</v>
      </c>
    </row>
    <row r="284" spans="1:5" x14ac:dyDescent="0.3">
      <c r="A284" s="2" t="s">
        <v>364</v>
      </c>
      <c r="B284" s="5">
        <v>28</v>
      </c>
      <c r="C284">
        <v>28</v>
      </c>
      <c r="D284">
        <v>0</v>
      </c>
      <c r="E284">
        <v>2</v>
      </c>
    </row>
    <row r="285" spans="1:5" x14ac:dyDescent="0.3">
      <c r="A285" s="2" t="s">
        <v>385</v>
      </c>
      <c r="B285" s="5">
        <v>26</v>
      </c>
      <c r="C285">
        <v>26</v>
      </c>
      <c r="D285">
        <v>2</v>
      </c>
      <c r="E285">
        <v>0</v>
      </c>
    </row>
    <row r="286" spans="1:5" x14ac:dyDescent="0.3">
      <c r="A286" s="2" t="s">
        <v>401</v>
      </c>
      <c r="B286" s="5">
        <v>28</v>
      </c>
      <c r="C286">
        <v>28</v>
      </c>
      <c r="D286">
        <v>0</v>
      </c>
      <c r="E286">
        <v>2</v>
      </c>
    </row>
    <row r="287" spans="1:5" x14ac:dyDescent="0.3">
      <c r="A287" s="2" t="s">
        <v>397</v>
      </c>
      <c r="B287" s="5">
        <v>31</v>
      </c>
      <c r="C287">
        <v>31</v>
      </c>
      <c r="D287">
        <v>0</v>
      </c>
      <c r="E287">
        <v>0</v>
      </c>
    </row>
    <row r="288" spans="1:5" x14ac:dyDescent="0.3">
      <c r="A288" s="2" t="s">
        <v>406</v>
      </c>
      <c r="B288" s="5">
        <v>31</v>
      </c>
      <c r="C288">
        <v>31</v>
      </c>
      <c r="D288">
        <v>0</v>
      </c>
      <c r="E288">
        <v>0</v>
      </c>
    </row>
    <row r="289" spans="1:5" x14ac:dyDescent="0.3">
      <c r="A289" s="2" t="s">
        <v>405</v>
      </c>
      <c r="B289" s="5">
        <v>37</v>
      </c>
      <c r="C289">
        <v>37</v>
      </c>
      <c r="D289">
        <v>9</v>
      </c>
      <c r="E289">
        <v>4</v>
      </c>
    </row>
    <row r="290" spans="1:5" x14ac:dyDescent="0.3">
      <c r="A290" s="2" t="s">
        <v>409</v>
      </c>
      <c r="B290" s="5">
        <v>23</v>
      </c>
      <c r="C290">
        <v>23</v>
      </c>
      <c r="D290">
        <v>0</v>
      </c>
      <c r="E290">
        <v>0</v>
      </c>
    </row>
    <row r="291" spans="1:5" x14ac:dyDescent="0.3">
      <c r="A291" s="2" t="s">
        <v>403</v>
      </c>
      <c r="B291" s="5">
        <v>23</v>
      </c>
      <c r="C291">
        <v>23</v>
      </c>
      <c r="D291">
        <v>0</v>
      </c>
      <c r="E291">
        <v>0</v>
      </c>
    </row>
    <row r="292" spans="1:5" x14ac:dyDescent="0.3">
      <c r="A292" s="2" t="s">
        <v>394</v>
      </c>
      <c r="B292" s="5">
        <v>25</v>
      </c>
      <c r="C292">
        <v>25</v>
      </c>
      <c r="D292">
        <v>0</v>
      </c>
      <c r="E292">
        <v>0</v>
      </c>
    </row>
    <row r="293" spans="1:5" x14ac:dyDescent="0.3">
      <c r="A293" s="2" t="s">
        <v>414</v>
      </c>
      <c r="B293" s="5">
        <v>23</v>
      </c>
      <c r="C293">
        <v>23</v>
      </c>
      <c r="D293">
        <v>0</v>
      </c>
      <c r="E293">
        <v>0</v>
      </c>
    </row>
    <row r="294" spans="1:5" x14ac:dyDescent="0.3">
      <c r="A294" s="2" t="s">
        <v>417</v>
      </c>
      <c r="B294" s="5">
        <v>30</v>
      </c>
      <c r="C294">
        <v>30</v>
      </c>
      <c r="D294">
        <v>0</v>
      </c>
      <c r="E294">
        <v>0</v>
      </c>
    </row>
    <row r="295" spans="1:5" x14ac:dyDescent="0.3">
      <c r="A295" s="2" t="s">
        <v>395</v>
      </c>
      <c r="B295" s="5">
        <v>23</v>
      </c>
      <c r="C295">
        <v>23</v>
      </c>
      <c r="D295">
        <v>1</v>
      </c>
      <c r="E295">
        <v>0</v>
      </c>
    </row>
    <row r="296" spans="1:5" x14ac:dyDescent="0.3">
      <c r="A296" s="2" t="s">
        <v>420</v>
      </c>
      <c r="B296" s="5">
        <v>27</v>
      </c>
      <c r="C296">
        <v>27</v>
      </c>
      <c r="D296">
        <v>0</v>
      </c>
      <c r="E296">
        <v>5</v>
      </c>
    </row>
    <row r="297" spans="1:5" x14ac:dyDescent="0.3">
      <c r="A297" s="2" t="s">
        <v>407</v>
      </c>
      <c r="B297" s="5">
        <v>15</v>
      </c>
      <c r="C297">
        <v>15</v>
      </c>
      <c r="D297">
        <v>0</v>
      </c>
      <c r="E297">
        <v>0</v>
      </c>
    </row>
    <row r="298" spans="1:5" x14ac:dyDescent="0.3">
      <c r="A298" s="2" t="s">
        <v>408</v>
      </c>
      <c r="B298" s="5">
        <v>22</v>
      </c>
      <c r="C298">
        <v>22</v>
      </c>
      <c r="D298">
        <v>1</v>
      </c>
      <c r="E298">
        <v>1</v>
      </c>
    </row>
    <row r="299" spans="1:5" x14ac:dyDescent="0.3">
      <c r="A299" s="2" t="s">
        <v>418</v>
      </c>
      <c r="B299" s="5">
        <v>26</v>
      </c>
      <c r="C299">
        <v>26</v>
      </c>
      <c r="D299">
        <v>4</v>
      </c>
      <c r="E299">
        <v>1</v>
      </c>
    </row>
    <row r="300" spans="1:5" x14ac:dyDescent="0.3">
      <c r="A300" s="2" t="s">
        <v>392</v>
      </c>
      <c r="B300" s="5">
        <v>20</v>
      </c>
      <c r="C300">
        <v>20</v>
      </c>
      <c r="D300">
        <v>2</v>
      </c>
      <c r="E300">
        <v>3</v>
      </c>
    </row>
    <row r="301" spans="1:5" x14ac:dyDescent="0.3">
      <c r="A301" s="2" t="s">
        <v>404</v>
      </c>
      <c r="B301" s="5">
        <v>26</v>
      </c>
      <c r="C301">
        <v>26</v>
      </c>
      <c r="D301">
        <v>2</v>
      </c>
      <c r="E301">
        <v>2</v>
      </c>
    </row>
    <row r="302" spans="1:5" x14ac:dyDescent="0.3">
      <c r="A302" s="2" t="s">
        <v>410</v>
      </c>
      <c r="B302" s="5">
        <v>24</v>
      </c>
      <c r="C302">
        <v>24</v>
      </c>
      <c r="D302">
        <v>0</v>
      </c>
      <c r="E302">
        <v>0</v>
      </c>
    </row>
    <row r="303" spans="1:5" x14ac:dyDescent="0.3">
      <c r="A303" s="2" t="s">
        <v>411</v>
      </c>
      <c r="B303" s="5">
        <v>18</v>
      </c>
      <c r="C303">
        <v>18</v>
      </c>
      <c r="D303">
        <v>0</v>
      </c>
      <c r="E303">
        <v>0</v>
      </c>
    </row>
    <row r="304" spans="1:5" x14ac:dyDescent="0.3">
      <c r="A304" s="2" t="s">
        <v>728</v>
      </c>
      <c r="B304" s="5">
        <v>20</v>
      </c>
      <c r="C304">
        <v>20</v>
      </c>
      <c r="D304">
        <v>0</v>
      </c>
      <c r="E304">
        <v>2</v>
      </c>
    </row>
    <row r="305" spans="1:5" x14ac:dyDescent="0.3">
      <c r="A305" s="2" t="s">
        <v>422</v>
      </c>
      <c r="B305" s="5">
        <v>26</v>
      </c>
      <c r="C305">
        <v>26</v>
      </c>
      <c r="D305">
        <v>1</v>
      </c>
      <c r="E305">
        <v>0</v>
      </c>
    </row>
    <row r="306" spans="1:5" x14ac:dyDescent="0.3">
      <c r="A306" s="2" t="s">
        <v>402</v>
      </c>
      <c r="B306" s="5">
        <v>16</v>
      </c>
      <c r="C306">
        <v>16</v>
      </c>
      <c r="D306">
        <v>0</v>
      </c>
      <c r="E306">
        <v>0</v>
      </c>
    </row>
    <row r="307" spans="1:5" x14ac:dyDescent="0.3">
      <c r="A307" s="2" t="s">
        <v>412</v>
      </c>
      <c r="B307" s="5">
        <v>26</v>
      </c>
      <c r="C307">
        <v>26</v>
      </c>
      <c r="D307">
        <v>0</v>
      </c>
      <c r="E307">
        <v>0</v>
      </c>
    </row>
    <row r="308" spans="1:5" x14ac:dyDescent="0.3">
      <c r="A308" s="2" t="s">
        <v>393</v>
      </c>
      <c r="B308" s="5">
        <v>31</v>
      </c>
      <c r="C308">
        <v>31</v>
      </c>
      <c r="D308">
        <v>1</v>
      </c>
      <c r="E308">
        <v>2</v>
      </c>
    </row>
    <row r="309" spans="1:5" x14ac:dyDescent="0.3">
      <c r="A309" s="2" t="s">
        <v>415</v>
      </c>
      <c r="B309" s="5">
        <v>25</v>
      </c>
      <c r="C309">
        <v>25</v>
      </c>
      <c r="D309">
        <v>1</v>
      </c>
      <c r="E309">
        <v>0</v>
      </c>
    </row>
    <row r="310" spans="1:5" x14ac:dyDescent="0.3">
      <c r="A310" s="2" t="s">
        <v>423</v>
      </c>
      <c r="B310" s="5">
        <v>25</v>
      </c>
      <c r="C310">
        <v>25</v>
      </c>
      <c r="D310">
        <v>0</v>
      </c>
      <c r="E310">
        <v>0</v>
      </c>
    </row>
    <row r="311" spans="1:5" x14ac:dyDescent="0.3">
      <c r="A311" s="2" t="s">
        <v>396</v>
      </c>
      <c r="B311" s="5">
        <v>31</v>
      </c>
      <c r="C311">
        <v>31</v>
      </c>
      <c r="D311">
        <v>1</v>
      </c>
      <c r="E311">
        <v>0</v>
      </c>
    </row>
    <row r="312" spans="1:5" x14ac:dyDescent="0.3">
      <c r="A312" s="2" t="s">
        <v>399</v>
      </c>
      <c r="B312" s="5">
        <v>26</v>
      </c>
      <c r="C312">
        <v>26</v>
      </c>
      <c r="D312">
        <v>0</v>
      </c>
      <c r="E312">
        <v>0</v>
      </c>
    </row>
    <row r="313" spans="1:5" x14ac:dyDescent="0.3">
      <c r="A313" s="2" t="s">
        <v>398</v>
      </c>
      <c r="B313" s="5">
        <v>19</v>
      </c>
      <c r="C313">
        <v>19</v>
      </c>
      <c r="D313">
        <v>5</v>
      </c>
      <c r="E313">
        <v>2</v>
      </c>
    </row>
    <row r="314" spans="1:5" x14ac:dyDescent="0.3">
      <c r="A314" s="2" t="s">
        <v>729</v>
      </c>
      <c r="B314" s="5">
        <v>21</v>
      </c>
      <c r="C314">
        <v>21</v>
      </c>
      <c r="D314">
        <v>0</v>
      </c>
      <c r="E314">
        <v>1</v>
      </c>
    </row>
    <row r="315" spans="1:5" x14ac:dyDescent="0.3">
      <c r="A315" s="2" t="s">
        <v>289</v>
      </c>
      <c r="B315" s="5">
        <v>32</v>
      </c>
      <c r="C315">
        <v>32</v>
      </c>
      <c r="D315">
        <v>5</v>
      </c>
      <c r="E315">
        <v>0</v>
      </c>
    </row>
    <row r="316" spans="1:5" x14ac:dyDescent="0.3">
      <c r="A316" s="2" t="s">
        <v>421</v>
      </c>
      <c r="B316" s="5">
        <v>19</v>
      </c>
      <c r="C316">
        <v>19</v>
      </c>
      <c r="D316">
        <v>0</v>
      </c>
      <c r="E316">
        <v>0</v>
      </c>
    </row>
    <row r="317" spans="1:5" x14ac:dyDescent="0.3">
      <c r="A317" s="2" t="s">
        <v>413</v>
      </c>
      <c r="B317" s="5">
        <v>18</v>
      </c>
      <c r="C317">
        <v>18</v>
      </c>
      <c r="D317">
        <v>0</v>
      </c>
      <c r="E317">
        <v>0</v>
      </c>
    </row>
    <row r="318" spans="1:5" x14ac:dyDescent="0.3">
      <c r="A318" s="2" t="s">
        <v>448</v>
      </c>
      <c r="B318" s="5">
        <v>33</v>
      </c>
      <c r="C318">
        <v>33</v>
      </c>
      <c r="D318">
        <v>3</v>
      </c>
      <c r="E318">
        <v>1</v>
      </c>
    </row>
    <row r="319" spans="1:5" x14ac:dyDescent="0.3">
      <c r="A319" s="2" t="s">
        <v>442</v>
      </c>
      <c r="B319" s="5">
        <v>28</v>
      </c>
      <c r="C319">
        <v>28</v>
      </c>
      <c r="D319">
        <v>0</v>
      </c>
      <c r="E319">
        <v>1</v>
      </c>
    </row>
    <row r="320" spans="1:5" x14ac:dyDescent="0.3">
      <c r="A320" s="2" t="s">
        <v>435</v>
      </c>
      <c r="B320" s="5">
        <v>23</v>
      </c>
      <c r="C320">
        <v>23</v>
      </c>
      <c r="D320">
        <v>6</v>
      </c>
      <c r="E320">
        <v>6</v>
      </c>
    </row>
    <row r="321" spans="1:5" x14ac:dyDescent="0.3">
      <c r="A321" s="2" t="s">
        <v>445</v>
      </c>
      <c r="B321" s="5">
        <v>32</v>
      </c>
      <c r="C321">
        <v>32</v>
      </c>
      <c r="D321">
        <v>29</v>
      </c>
      <c r="E321">
        <v>18</v>
      </c>
    </row>
    <row r="322" spans="1:5" x14ac:dyDescent="0.3">
      <c r="A322" s="2" t="s">
        <v>730</v>
      </c>
      <c r="B322" s="5">
        <v>30</v>
      </c>
      <c r="C322">
        <v>30</v>
      </c>
      <c r="D322">
        <v>0</v>
      </c>
      <c r="E322">
        <v>1</v>
      </c>
    </row>
    <row r="323" spans="1:5" x14ac:dyDescent="0.3">
      <c r="A323" s="2" t="s">
        <v>439</v>
      </c>
      <c r="B323" s="5">
        <v>21</v>
      </c>
      <c r="C323">
        <v>21</v>
      </c>
      <c r="D323">
        <v>0</v>
      </c>
      <c r="E323">
        <v>0</v>
      </c>
    </row>
    <row r="324" spans="1:5" x14ac:dyDescent="0.3">
      <c r="A324" s="2" t="s">
        <v>432</v>
      </c>
      <c r="B324" s="5">
        <v>25</v>
      </c>
      <c r="C324">
        <v>25</v>
      </c>
      <c r="D324">
        <v>5</v>
      </c>
      <c r="E324">
        <v>2</v>
      </c>
    </row>
    <row r="325" spans="1:5" x14ac:dyDescent="0.3">
      <c r="A325" s="2" t="s">
        <v>424</v>
      </c>
      <c r="B325" s="5">
        <v>25</v>
      </c>
      <c r="C325">
        <v>25</v>
      </c>
      <c r="D325">
        <v>5</v>
      </c>
      <c r="E325">
        <v>5</v>
      </c>
    </row>
    <row r="326" spans="1:5" x14ac:dyDescent="0.3">
      <c r="A326" s="2" t="s">
        <v>438</v>
      </c>
      <c r="B326" s="5">
        <v>25</v>
      </c>
      <c r="C326">
        <v>25</v>
      </c>
      <c r="D326">
        <v>1</v>
      </c>
      <c r="E326">
        <v>2</v>
      </c>
    </row>
    <row r="327" spans="1:5" x14ac:dyDescent="0.3">
      <c r="A327" s="2" t="s">
        <v>428</v>
      </c>
      <c r="B327" s="5">
        <v>25</v>
      </c>
      <c r="C327">
        <v>25</v>
      </c>
      <c r="D327">
        <v>0</v>
      </c>
      <c r="E327">
        <v>0</v>
      </c>
    </row>
    <row r="328" spans="1:5" x14ac:dyDescent="0.3">
      <c r="A328" s="2" t="s">
        <v>434</v>
      </c>
      <c r="B328" s="5">
        <v>27</v>
      </c>
      <c r="C328">
        <v>27</v>
      </c>
      <c r="D328">
        <v>6</v>
      </c>
      <c r="E328">
        <v>3</v>
      </c>
    </row>
    <row r="329" spans="1:5" x14ac:dyDescent="0.3">
      <c r="A329" s="2" t="s">
        <v>431</v>
      </c>
      <c r="B329" s="5">
        <v>23</v>
      </c>
      <c r="C329">
        <v>23</v>
      </c>
      <c r="D329">
        <v>3</v>
      </c>
      <c r="E329">
        <v>3</v>
      </c>
    </row>
    <row r="330" spans="1:5" x14ac:dyDescent="0.3">
      <c r="A330" s="2" t="s">
        <v>731</v>
      </c>
      <c r="B330" s="5">
        <v>23</v>
      </c>
      <c r="C330">
        <v>23</v>
      </c>
      <c r="D330">
        <v>0</v>
      </c>
      <c r="E330">
        <v>0</v>
      </c>
    </row>
    <row r="331" spans="1:5" x14ac:dyDescent="0.3">
      <c r="A331" s="2" t="s">
        <v>446</v>
      </c>
      <c r="B331" s="5">
        <v>22</v>
      </c>
      <c r="C331">
        <v>22</v>
      </c>
      <c r="D331">
        <v>0</v>
      </c>
      <c r="E331">
        <v>4</v>
      </c>
    </row>
    <row r="332" spans="1:5" x14ac:dyDescent="0.3">
      <c r="A332" s="2" t="s">
        <v>441</v>
      </c>
      <c r="B332" s="5">
        <v>27</v>
      </c>
      <c r="C332">
        <v>27</v>
      </c>
      <c r="D332">
        <v>0</v>
      </c>
      <c r="E332">
        <v>0</v>
      </c>
    </row>
    <row r="333" spans="1:5" x14ac:dyDescent="0.3">
      <c r="A333" s="2" t="s">
        <v>429</v>
      </c>
      <c r="B333" s="5">
        <v>25</v>
      </c>
      <c r="C333">
        <v>25</v>
      </c>
      <c r="D333">
        <v>10</v>
      </c>
      <c r="E333">
        <v>4</v>
      </c>
    </row>
    <row r="334" spans="1:5" x14ac:dyDescent="0.3">
      <c r="A334" s="2" t="s">
        <v>451</v>
      </c>
      <c r="B334" s="5">
        <v>31</v>
      </c>
      <c r="C334">
        <v>31</v>
      </c>
      <c r="D334">
        <v>0</v>
      </c>
      <c r="E334">
        <v>0</v>
      </c>
    </row>
    <row r="335" spans="1:5" x14ac:dyDescent="0.3">
      <c r="A335" s="2" t="s">
        <v>437</v>
      </c>
      <c r="B335" s="5">
        <v>21</v>
      </c>
      <c r="C335">
        <v>21</v>
      </c>
      <c r="D335">
        <v>1</v>
      </c>
      <c r="E335">
        <v>2</v>
      </c>
    </row>
    <row r="336" spans="1:5" x14ac:dyDescent="0.3">
      <c r="A336" s="2" t="s">
        <v>444</v>
      </c>
      <c r="B336" s="5">
        <v>27</v>
      </c>
      <c r="C336">
        <v>27</v>
      </c>
      <c r="D336">
        <v>13</v>
      </c>
      <c r="E336">
        <v>5</v>
      </c>
    </row>
    <row r="337" spans="1:5" x14ac:dyDescent="0.3">
      <c r="A337" s="2" t="s">
        <v>440</v>
      </c>
      <c r="B337" s="5">
        <v>18</v>
      </c>
      <c r="C337">
        <v>18</v>
      </c>
      <c r="D337">
        <v>0</v>
      </c>
      <c r="E337">
        <v>0</v>
      </c>
    </row>
    <row r="338" spans="1:5" x14ac:dyDescent="0.3">
      <c r="A338" s="2" t="s">
        <v>436</v>
      </c>
      <c r="B338" s="5">
        <v>26</v>
      </c>
      <c r="C338">
        <v>26</v>
      </c>
      <c r="D338">
        <v>0</v>
      </c>
      <c r="E338">
        <v>0</v>
      </c>
    </row>
    <row r="339" spans="1:5" x14ac:dyDescent="0.3">
      <c r="A339" s="2" t="s">
        <v>430</v>
      </c>
      <c r="B339" s="5">
        <v>21</v>
      </c>
      <c r="C339">
        <v>21</v>
      </c>
      <c r="D339">
        <v>0</v>
      </c>
      <c r="E339">
        <v>2</v>
      </c>
    </row>
    <row r="340" spans="1:5" x14ac:dyDescent="0.3">
      <c r="A340" s="2" t="s">
        <v>732</v>
      </c>
      <c r="B340" s="5">
        <v>31</v>
      </c>
      <c r="C340">
        <v>31</v>
      </c>
      <c r="D340">
        <v>0</v>
      </c>
      <c r="E340">
        <v>0</v>
      </c>
    </row>
    <row r="341" spans="1:5" x14ac:dyDescent="0.3">
      <c r="A341" s="2" t="s">
        <v>447</v>
      </c>
      <c r="B341" s="5">
        <v>25</v>
      </c>
      <c r="C341">
        <v>25</v>
      </c>
      <c r="D341">
        <v>3</v>
      </c>
      <c r="E341">
        <v>6</v>
      </c>
    </row>
    <row r="342" spans="1:5" x14ac:dyDescent="0.3">
      <c r="A342" s="2" t="s">
        <v>469</v>
      </c>
      <c r="B342" s="5">
        <v>34</v>
      </c>
      <c r="C342">
        <v>34</v>
      </c>
      <c r="D342">
        <v>0</v>
      </c>
      <c r="E342">
        <v>0</v>
      </c>
    </row>
    <row r="343" spans="1:5" x14ac:dyDescent="0.3">
      <c r="A343" s="2" t="s">
        <v>465</v>
      </c>
      <c r="B343" s="5">
        <v>30</v>
      </c>
      <c r="C343">
        <v>30</v>
      </c>
      <c r="D343">
        <v>2</v>
      </c>
      <c r="E343">
        <v>0</v>
      </c>
    </row>
    <row r="344" spans="1:5" x14ac:dyDescent="0.3">
      <c r="A344" s="2" t="s">
        <v>462</v>
      </c>
      <c r="B344" s="5">
        <v>18</v>
      </c>
      <c r="C344">
        <v>18</v>
      </c>
      <c r="D344">
        <v>0</v>
      </c>
      <c r="E344">
        <v>0</v>
      </c>
    </row>
    <row r="345" spans="1:5" x14ac:dyDescent="0.3">
      <c r="A345" s="2" t="s">
        <v>455</v>
      </c>
      <c r="B345" s="5">
        <v>29</v>
      </c>
      <c r="C345">
        <v>29</v>
      </c>
      <c r="D345">
        <v>4</v>
      </c>
      <c r="E345">
        <v>4</v>
      </c>
    </row>
    <row r="346" spans="1:5" x14ac:dyDescent="0.3">
      <c r="A346" s="2" t="s">
        <v>733</v>
      </c>
      <c r="B346" s="5">
        <v>20</v>
      </c>
      <c r="C346">
        <v>20</v>
      </c>
      <c r="D346">
        <v>1</v>
      </c>
      <c r="E346">
        <v>8</v>
      </c>
    </row>
    <row r="347" spans="1:5" x14ac:dyDescent="0.3">
      <c r="A347" s="2" t="s">
        <v>481</v>
      </c>
      <c r="B347" s="5">
        <v>28</v>
      </c>
      <c r="C347">
        <v>28</v>
      </c>
      <c r="D347">
        <v>0</v>
      </c>
      <c r="E347">
        <v>0</v>
      </c>
    </row>
    <row r="348" spans="1:5" x14ac:dyDescent="0.3">
      <c r="A348" s="2" t="s">
        <v>485</v>
      </c>
      <c r="B348" s="5">
        <v>18</v>
      </c>
      <c r="C348">
        <v>18</v>
      </c>
      <c r="D348">
        <v>0</v>
      </c>
      <c r="E348">
        <v>0</v>
      </c>
    </row>
    <row r="349" spans="1:5" x14ac:dyDescent="0.3">
      <c r="A349" s="2" t="s">
        <v>734</v>
      </c>
      <c r="B349" s="5">
        <v>19</v>
      </c>
      <c r="C349">
        <v>19</v>
      </c>
      <c r="D349">
        <v>2</v>
      </c>
      <c r="E349">
        <v>0</v>
      </c>
    </row>
    <row r="350" spans="1:5" x14ac:dyDescent="0.3">
      <c r="A350" s="2" t="s">
        <v>484</v>
      </c>
      <c r="B350" s="5">
        <v>31</v>
      </c>
      <c r="C350">
        <v>31</v>
      </c>
      <c r="D350">
        <v>0</v>
      </c>
      <c r="E350">
        <v>0</v>
      </c>
    </row>
    <row r="351" spans="1:5" x14ac:dyDescent="0.3">
      <c r="A351" s="2" t="s">
        <v>473</v>
      </c>
      <c r="B351" s="5">
        <v>25</v>
      </c>
      <c r="C351">
        <v>25</v>
      </c>
      <c r="D351">
        <v>1</v>
      </c>
      <c r="E351">
        <v>6</v>
      </c>
    </row>
    <row r="352" spans="1:5" x14ac:dyDescent="0.3">
      <c r="A352" s="2" t="s">
        <v>457</v>
      </c>
      <c r="B352" s="5">
        <v>19</v>
      </c>
      <c r="C352">
        <v>19</v>
      </c>
      <c r="D352">
        <v>0</v>
      </c>
      <c r="E352">
        <v>0</v>
      </c>
    </row>
    <row r="353" spans="1:5" x14ac:dyDescent="0.3">
      <c r="A353" s="2" t="s">
        <v>735</v>
      </c>
      <c r="B353" s="5">
        <v>21</v>
      </c>
      <c r="C353">
        <v>21</v>
      </c>
      <c r="D353">
        <v>3</v>
      </c>
      <c r="E353">
        <v>0</v>
      </c>
    </row>
    <row r="354" spans="1:5" x14ac:dyDescent="0.3">
      <c r="A354" s="2" t="s">
        <v>477</v>
      </c>
      <c r="B354" s="5">
        <v>25</v>
      </c>
      <c r="C354">
        <v>25</v>
      </c>
      <c r="D354">
        <v>7</v>
      </c>
      <c r="E354">
        <v>0</v>
      </c>
    </row>
    <row r="355" spans="1:5" x14ac:dyDescent="0.3">
      <c r="A355" s="2" t="s">
        <v>480</v>
      </c>
      <c r="B355" s="5">
        <v>19</v>
      </c>
      <c r="C355">
        <v>19</v>
      </c>
      <c r="D355">
        <v>1</v>
      </c>
      <c r="E355">
        <v>2</v>
      </c>
    </row>
    <row r="356" spans="1:5" x14ac:dyDescent="0.3">
      <c r="A356" s="2" t="s">
        <v>736</v>
      </c>
      <c r="B356" s="5">
        <v>30</v>
      </c>
      <c r="C356">
        <v>30</v>
      </c>
      <c r="D356">
        <v>6</v>
      </c>
      <c r="E356">
        <v>2</v>
      </c>
    </row>
    <row r="357" spans="1:5" x14ac:dyDescent="0.3">
      <c r="A357" s="2" t="s">
        <v>452</v>
      </c>
      <c r="B357" s="5">
        <v>20</v>
      </c>
      <c r="C357">
        <v>20</v>
      </c>
      <c r="D357">
        <v>0</v>
      </c>
      <c r="E357">
        <v>0</v>
      </c>
    </row>
    <row r="358" spans="1:5" x14ac:dyDescent="0.3">
      <c r="A358" s="2" t="s">
        <v>459</v>
      </c>
      <c r="B358" s="5">
        <v>24</v>
      </c>
      <c r="C358">
        <v>24</v>
      </c>
      <c r="D358">
        <v>22</v>
      </c>
      <c r="E358">
        <v>3</v>
      </c>
    </row>
    <row r="359" spans="1:5" x14ac:dyDescent="0.3">
      <c r="A359" s="2" t="s">
        <v>737</v>
      </c>
      <c r="B359" s="5">
        <v>22</v>
      </c>
      <c r="C359">
        <v>22</v>
      </c>
      <c r="D359">
        <v>5</v>
      </c>
      <c r="E359">
        <v>0</v>
      </c>
    </row>
    <row r="360" spans="1:5" x14ac:dyDescent="0.3">
      <c r="A360" s="2" t="s">
        <v>738</v>
      </c>
      <c r="B360" s="5">
        <v>33</v>
      </c>
      <c r="C360">
        <v>33</v>
      </c>
      <c r="D360">
        <v>1</v>
      </c>
      <c r="E360">
        <v>6</v>
      </c>
    </row>
    <row r="361" spans="1:5" x14ac:dyDescent="0.3">
      <c r="A361" s="2" t="s">
        <v>461</v>
      </c>
      <c r="B361" s="5">
        <v>28</v>
      </c>
      <c r="C361">
        <v>28</v>
      </c>
      <c r="D361">
        <v>1</v>
      </c>
      <c r="E361">
        <v>1</v>
      </c>
    </row>
    <row r="362" spans="1:5" x14ac:dyDescent="0.3">
      <c r="A362" s="2" t="s">
        <v>739</v>
      </c>
      <c r="B362" s="5">
        <v>22</v>
      </c>
      <c r="C362">
        <v>22</v>
      </c>
      <c r="D362">
        <v>1</v>
      </c>
      <c r="E362">
        <v>0</v>
      </c>
    </row>
    <row r="363" spans="1:5" x14ac:dyDescent="0.3">
      <c r="A363" s="2" t="s">
        <v>479</v>
      </c>
      <c r="B363" s="5">
        <v>24</v>
      </c>
      <c r="C363">
        <v>24</v>
      </c>
      <c r="D363">
        <v>7</v>
      </c>
      <c r="E363">
        <v>2</v>
      </c>
    </row>
    <row r="364" spans="1:5" x14ac:dyDescent="0.3">
      <c r="A364" s="2" t="s">
        <v>458</v>
      </c>
      <c r="B364" s="5">
        <v>30</v>
      </c>
      <c r="C364">
        <v>30</v>
      </c>
      <c r="D364">
        <v>0</v>
      </c>
      <c r="E364">
        <v>4</v>
      </c>
    </row>
    <row r="365" spans="1:5" x14ac:dyDescent="0.3">
      <c r="A365" s="2" t="s">
        <v>456</v>
      </c>
      <c r="B365" s="5">
        <v>18</v>
      </c>
      <c r="C365">
        <v>18</v>
      </c>
      <c r="D365">
        <v>0</v>
      </c>
      <c r="E365">
        <v>0</v>
      </c>
    </row>
    <row r="366" spans="1:5" x14ac:dyDescent="0.3">
      <c r="A366" s="2" t="s">
        <v>740</v>
      </c>
      <c r="B366" s="5">
        <v>22</v>
      </c>
      <c r="C366">
        <v>22</v>
      </c>
      <c r="D366">
        <v>3</v>
      </c>
      <c r="E366">
        <v>6</v>
      </c>
    </row>
    <row r="367" spans="1:5" x14ac:dyDescent="0.3">
      <c r="A367" s="2" t="s">
        <v>482</v>
      </c>
      <c r="B367" s="5">
        <v>27</v>
      </c>
      <c r="C367">
        <v>27</v>
      </c>
      <c r="D367">
        <v>0</v>
      </c>
      <c r="E367">
        <v>0</v>
      </c>
    </row>
    <row r="368" spans="1:5" x14ac:dyDescent="0.3">
      <c r="A368" s="2" t="s">
        <v>468</v>
      </c>
      <c r="B368" s="5">
        <v>33</v>
      </c>
      <c r="C368">
        <v>33</v>
      </c>
      <c r="D368">
        <v>4</v>
      </c>
      <c r="E368">
        <v>7</v>
      </c>
    </row>
    <row r="369" spans="1:5" x14ac:dyDescent="0.3">
      <c r="A369" s="2" t="s">
        <v>478</v>
      </c>
      <c r="B369" s="5">
        <v>21</v>
      </c>
      <c r="C369">
        <v>21</v>
      </c>
      <c r="D369">
        <v>0</v>
      </c>
      <c r="E369">
        <v>0</v>
      </c>
    </row>
    <row r="370" spans="1:5" x14ac:dyDescent="0.3">
      <c r="A370" s="2" t="s">
        <v>474</v>
      </c>
      <c r="B370" s="5">
        <v>29</v>
      </c>
      <c r="C370">
        <v>29</v>
      </c>
      <c r="D370">
        <v>0</v>
      </c>
      <c r="E370">
        <v>0</v>
      </c>
    </row>
    <row r="371" spans="1:5" x14ac:dyDescent="0.3">
      <c r="A371" s="2" t="s">
        <v>470</v>
      </c>
      <c r="B371" s="5">
        <v>29</v>
      </c>
      <c r="C371">
        <v>29</v>
      </c>
      <c r="D371">
        <v>0</v>
      </c>
      <c r="E371">
        <v>0</v>
      </c>
    </row>
    <row r="372" spans="1:5" x14ac:dyDescent="0.3">
      <c r="A372" s="2" t="s">
        <v>501</v>
      </c>
      <c r="B372" s="5">
        <v>23</v>
      </c>
      <c r="C372">
        <v>23</v>
      </c>
      <c r="D372">
        <v>3</v>
      </c>
      <c r="E372">
        <v>1</v>
      </c>
    </row>
    <row r="373" spans="1:5" x14ac:dyDescent="0.3">
      <c r="A373" s="2" t="s">
        <v>503</v>
      </c>
      <c r="B373" s="5">
        <v>18</v>
      </c>
      <c r="C373">
        <v>18</v>
      </c>
      <c r="D373">
        <v>0</v>
      </c>
      <c r="E373">
        <v>0</v>
      </c>
    </row>
    <row r="374" spans="1:5" x14ac:dyDescent="0.3">
      <c r="A374" s="2" t="s">
        <v>741</v>
      </c>
      <c r="B374" s="5">
        <v>23</v>
      </c>
      <c r="C374">
        <v>23</v>
      </c>
      <c r="D374">
        <v>1</v>
      </c>
      <c r="E374">
        <v>2</v>
      </c>
    </row>
    <row r="375" spans="1:5" x14ac:dyDescent="0.3">
      <c r="A375" s="2" t="s">
        <v>505</v>
      </c>
      <c r="B375" s="5">
        <v>29</v>
      </c>
      <c r="C375">
        <v>29</v>
      </c>
      <c r="D375">
        <v>0</v>
      </c>
      <c r="E375">
        <v>0</v>
      </c>
    </row>
    <row r="376" spans="1:5" x14ac:dyDescent="0.3">
      <c r="A376" s="2" t="s">
        <v>120</v>
      </c>
      <c r="B376" s="5">
        <v>26</v>
      </c>
      <c r="C376">
        <v>26</v>
      </c>
      <c r="D376">
        <v>4</v>
      </c>
      <c r="E376">
        <v>1</v>
      </c>
    </row>
    <row r="377" spans="1:5" x14ac:dyDescent="0.3">
      <c r="A377" s="2" t="s">
        <v>490</v>
      </c>
      <c r="B377" s="5">
        <v>28</v>
      </c>
      <c r="C377">
        <v>28</v>
      </c>
      <c r="D377">
        <v>0</v>
      </c>
      <c r="E377">
        <v>0</v>
      </c>
    </row>
    <row r="378" spans="1:5" x14ac:dyDescent="0.3">
      <c r="A378" s="2" t="s">
        <v>742</v>
      </c>
      <c r="B378" s="5">
        <v>16</v>
      </c>
      <c r="C378">
        <v>16</v>
      </c>
      <c r="D378">
        <v>0</v>
      </c>
      <c r="E378">
        <v>0</v>
      </c>
    </row>
    <row r="379" spans="1:5" x14ac:dyDescent="0.3">
      <c r="A379" s="2" t="s">
        <v>507</v>
      </c>
      <c r="B379" s="5">
        <v>25</v>
      </c>
      <c r="C379">
        <v>25</v>
      </c>
      <c r="D379">
        <v>1</v>
      </c>
      <c r="E379">
        <v>0</v>
      </c>
    </row>
    <row r="380" spans="1:5" x14ac:dyDescent="0.3">
      <c r="A380" s="2" t="s">
        <v>512</v>
      </c>
      <c r="B380" s="5">
        <v>27</v>
      </c>
      <c r="C380">
        <v>27</v>
      </c>
      <c r="D380">
        <v>0</v>
      </c>
      <c r="E380">
        <v>0</v>
      </c>
    </row>
    <row r="381" spans="1:5" x14ac:dyDescent="0.3">
      <c r="A381" s="2" t="s">
        <v>509</v>
      </c>
      <c r="B381" s="5">
        <v>26</v>
      </c>
      <c r="C381">
        <v>26</v>
      </c>
      <c r="D381">
        <v>0</v>
      </c>
      <c r="E381">
        <v>1</v>
      </c>
    </row>
    <row r="382" spans="1:5" x14ac:dyDescent="0.3">
      <c r="A382" s="2" t="s">
        <v>504</v>
      </c>
      <c r="B382" s="5">
        <v>26</v>
      </c>
      <c r="C382">
        <v>26</v>
      </c>
      <c r="D382">
        <v>2</v>
      </c>
      <c r="E382">
        <v>1</v>
      </c>
    </row>
    <row r="383" spans="1:5" x14ac:dyDescent="0.3">
      <c r="A383" s="2" t="s">
        <v>515</v>
      </c>
      <c r="B383" s="5">
        <v>24</v>
      </c>
      <c r="C383">
        <v>24</v>
      </c>
      <c r="D383">
        <v>0</v>
      </c>
      <c r="E383">
        <v>0</v>
      </c>
    </row>
    <row r="384" spans="1:5" x14ac:dyDescent="0.3">
      <c r="A384" s="2" t="s">
        <v>502</v>
      </c>
      <c r="B384" s="5">
        <v>19</v>
      </c>
      <c r="C384">
        <v>19</v>
      </c>
      <c r="D384">
        <v>0</v>
      </c>
      <c r="E384">
        <v>0</v>
      </c>
    </row>
    <row r="385" spans="1:5" x14ac:dyDescent="0.3">
      <c r="A385" s="2" t="s">
        <v>499</v>
      </c>
      <c r="B385" s="5">
        <v>31</v>
      </c>
      <c r="C385">
        <v>31</v>
      </c>
      <c r="D385">
        <v>1</v>
      </c>
      <c r="E385">
        <v>0</v>
      </c>
    </row>
    <row r="386" spans="1:5" x14ac:dyDescent="0.3">
      <c r="A386" s="2" t="s">
        <v>516</v>
      </c>
      <c r="B386" s="5">
        <v>30</v>
      </c>
      <c r="C386">
        <v>30</v>
      </c>
      <c r="D386">
        <v>0</v>
      </c>
      <c r="E386">
        <v>0</v>
      </c>
    </row>
    <row r="387" spans="1:5" x14ac:dyDescent="0.3">
      <c r="A387" s="2" t="s">
        <v>508</v>
      </c>
      <c r="B387" s="5">
        <v>24</v>
      </c>
      <c r="C387">
        <v>24</v>
      </c>
      <c r="D387">
        <v>2</v>
      </c>
      <c r="E387">
        <v>0</v>
      </c>
    </row>
    <row r="388" spans="1:5" x14ac:dyDescent="0.3">
      <c r="A388" s="2" t="s">
        <v>511</v>
      </c>
      <c r="B388" s="5">
        <v>21</v>
      </c>
      <c r="C388">
        <v>21</v>
      </c>
      <c r="D388">
        <v>4</v>
      </c>
      <c r="E388">
        <v>0</v>
      </c>
    </row>
    <row r="389" spans="1:5" x14ac:dyDescent="0.3">
      <c r="A389" s="2" t="s">
        <v>492</v>
      </c>
      <c r="B389" s="5">
        <v>17</v>
      </c>
      <c r="C389">
        <v>17</v>
      </c>
      <c r="D389">
        <v>0</v>
      </c>
      <c r="E389">
        <v>0</v>
      </c>
    </row>
    <row r="390" spans="1:5" x14ac:dyDescent="0.3">
      <c r="A390" s="2" t="s">
        <v>487</v>
      </c>
      <c r="B390" s="5">
        <v>20</v>
      </c>
      <c r="C390">
        <v>20</v>
      </c>
      <c r="D390">
        <v>6</v>
      </c>
      <c r="E390">
        <v>2</v>
      </c>
    </row>
    <row r="391" spans="1:5" x14ac:dyDescent="0.3">
      <c r="A391" s="2" t="s">
        <v>514</v>
      </c>
      <c r="B391" s="5">
        <v>19</v>
      </c>
      <c r="C391">
        <v>19</v>
      </c>
      <c r="D391">
        <v>0</v>
      </c>
      <c r="E391">
        <v>0</v>
      </c>
    </row>
    <row r="392" spans="1:5" x14ac:dyDescent="0.3">
      <c r="A392" s="2" t="s">
        <v>493</v>
      </c>
      <c r="B392" s="5">
        <v>29</v>
      </c>
      <c r="C392">
        <v>29</v>
      </c>
      <c r="D392">
        <v>8</v>
      </c>
      <c r="E392">
        <v>10</v>
      </c>
    </row>
    <row r="393" spans="1:5" x14ac:dyDescent="0.3">
      <c r="A393" s="2" t="s">
        <v>500</v>
      </c>
      <c r="B393" s="5">
        <v>36</v>
      </c>
      <c r="C393">
        <v>36</v>
      </c>
      <c r="D393">
        <v>0</v>
      </c>
      <c r="E393">
        <v>0</v>
      </c>
    </row>
    <row r="394" spans="1:5" x14ac:dyDescent="0.3">
      <c r="A394" s="2" t="s">
        <v>496</v>
      </c>
      <c r="B394" s="5">
        <v>32</v>
      </c>
      <c r="C394">
        <v>32</v>
      </c>
      <c r="D394">
        <v>1</v>
      </c>
      <c r="E394">
        <v>2</v>
      </c>
    </row>
    <row r="395" spans="1:5" x14ac:dyDescent="0.3">
      <c r="A395" s="2" t="s">
        <v>510</v>
      </c>
      <c r="B395" s="5">
        <v>19</v>
      </c>
      <c r="C395">
        <v>19</v>
      </c>
      <c r="D395">
        <v>0</v>
      </c>
      <c r="E395">
        <v>0</v>
      </c>
    </row>
    <row r="396" spans="1:5" x14ac:dyDescent="0.3">
      <c r="A396" s="2" t="s">
        <v>489</v>
      </c>
      <c r="B396" s="5">
        <v>22</v>
      </c>
      <c r="C396">
        <v>22</v>
      </c>
      <c r="D396">
        <v>8</v>
      </c>
      <c r="E396">
        <v>6</v>
      </c>
    </row>
    <row r="397" spans="1:5" x14ac:dyDescent="0.3">
      <c r="A397" s="2" t="s">
        <v>497</v>
      </c>
      <c r="B397" s="5">
        <v>25</v>
      </c>
      <c r="C397">
        <v>25</v>
      </c>
      <c r="D397">
        <v>0</v>
      </c>
      <c r="E397">
        <v>3</v>
      </c>
    </row>
    <row r="398" spans="1:5" x14ac:dyDescent="0.3">
      <c r="A398" s="2" t="s">
        <v>513</v>
      </c>
      <c r="B398" s="5">
        <v>20</v>
      </c>
      <c r="C398">
        <v>20</v>
      </c>
      <c r="D398">
        <v>0</v>
      </c>
      <c r="E398">
        <v>0</v>
      </c>
    </row>
    <row r="399" spans="1:5" x14ac:dyDescent="0.3">
      <c r="A399" s="2" t="s">
        <v>494</v>
      </c>
      <c r="B399" s="5">
        <v>32</v>
      </c>
      <c r="C399">
        <v>32</v>
      </c>
      <c r="D399">
        <v>1</v>
      </c>
      <c r="E399">
        <v>0</v>
      </c>
    </row>
    <row r="400" spans="1:5" x14ac:dyDescent="0.3">
      <c r="A400" s="2" t="s">
        <v>743</v>
      </c>
      <c r="B400" s="5">
        <v>26</v>
      </c>
      <c r="C400">
        <v>26</v>
      </c>
      <c r="D400">
        <v>0</v>
      </c>
      <c r="E400">
        <v>0</v>
      </c>
    </row>
    <row r="401" spans="1:5" x14ac:dyDescent="0.3">
      <c r="A401" s="2" t="s">
        <v>491</v>
      </c>
      <c r="B401" s="5">
        <v>24</v>
      </c>
      <c r="C401">
        <v>24</v>
      </c>
      <c r="D401">
        <v>0</v>
      </c>
      <c r="E401">
        <v>0</v>
      </c>
    </row>
    <row r="402" spans="1:5" x14ac:dyDescent="0.3">
      <c r="A402" s="2" t="s">
        <v>498</v>
      </c>
      <c r="B402" s="5">
        <v>17</v>
      </c>
      <c r="C402">
        <v>17</v>
      </c>
      <c r="D402">
        <v>0</v>
      </c>
      <c r="E402">
        <v>0</v>
      </c>
    </row>
    <row r="403" spans="1:5" x14ac:dyDescent="0.3">
      <c r="A403" s="2" t="s">
        <v>520</v>
      </c>
      <c r="B403" s="5">
        <v>32</v>
      </c>
      <c r="C403">
        <v>32</v>
      </c>
      <c r="D403">
        <v>0</v>
      </c>
      <c r="E403">
        <v>0</v>
      </c>
    </row>
    <row r="404" spans="1:5" x14ac:dyDescent="0.3">
      <c r="A404" s="2" t="s">
        <v>526</v>
      </c>
      <c r="B404" s="5">
        <v>24</v>
      </c>
      <c r="C404">
        <v>24</v>
      </c>
      <c r="D404">
        <v>0</v>
      </c>
      <c r="E404">
        <v>2</v>
      </c>
    </row>
    <row r="405" spans="1:5" x14ac:dyDescent="0.3">
      <c r="A405" s="2" t="s">
        <v>528</v>
      </c>
      <c r="B405" s="5">
        <v>33</v>
      </c>
      <c r="C405">
        <v>33</v>
      </c>
      <c r="D405">
        <v>0</v>
      </c>
      <c r="E405">
        <v>3</v>
      </c>
    </row>
    <row r="406" spans="1:5" x14ac:dyDescent="0.3">
      <c r="A406" s="2" t="s">
        <v>536</v>
      </c>
      <c r="B406" s="5">
        <v>24</v>
      </c>
      <c r="C406">
        <v>24</v>
      </c>
      <c r="D406">
        <v>4</v>
      </c>
      <c r="E406">
        <v>2</v>
      </c>
    </row>
    <row r="407" spans="1:5" x14ac:dyDescent="0.3">
      <c r="A407" s="2" t="s">
        <v>533</v>
      </c>
      <c r="B407" s="5">
        <v>28</v>
      </c>
      <c r="C407">
        <v>28</v>
      </c>
      <c r="D407">
        <v>0</v>
      </c>
      <c r="E407">
        <v>0</v>
      </c>
    </row>
    <row r="408" spans="1:5" x14ac:dyDescent="0.3">
      <c r="A408" s="2" t="s">
        <v>523</v>
      </c>
      <c r="B408" s="5">
        <v>32</v>
      </c>
      <c r="C408">
        <v>32</v>
      </c>
      <c r="D408">
        <v>4</v>
      </c>
      <c r="E408">
        <v>0</v>
      </c>
    </row>
    <row r="409" spans="1:5" x14ac:dyDescent="0.3">
      <c r="A409" s="2" t="s">
        <v>535</v>
      </c>
      <c r="B409" s="5">
        <v>32</v>
      </c>
      <c r="C409">
        <v>32</v>
      </c>
      <c r="D409">
        <v>0</v>
      </c>
      <c r="E409">
        <v>0</v>
      </c>
    </row>
    <row r="410" spans="1:5" x14ac:dyDescent="0.3">
      <c r="A410" s="2" t="s">
        <v>540</v>
      </c>
      <c r="B410" s="5">
        <v>20</v>
      </c>
      <c r="C410">
        <v>20</v>
      </c>
      <c r="D410">
        <v>1</v>
      </c>
      <c r="E410">
        <v>0</v>
      </c>
    </row>
    <row r="411" spans="1:5" x14ac:dyDescent="0.3">
      <c r="A411" s="2" t="s">
        <v>525</v>
      </c>
      <c r="B411" s="5">
        <v>29</v>
      </c>
      <c r="C411">
        <v>29</v>
      </c>
      <c r="D411">
        <v>8</v>
      </c>
      <c r="E411">
        <v>12</v>
      </c>
    </row>
    <row r="412" spans="1:5" x14ac:dyDescent="0.3">
      <c r="A412" s="2" t="s">
        <v>530</v>
      </c>
      <c r="B412" s="5">
        <v>18</v>
      </c>
      <c r="C412">
        <v>18</v>
      </c>
      <c r="D412">
        <v>1</v>
      </c>
      <c r="E412">
        <v>0</v>
      </c>
    </row>
    <row r="413" spans="1:5" x14ac:dyDescent="0.3">
      <c r="A413" s="2" t="s">
        <v>537</v>
      </c>
      <c r="B413" s="5">
        <v>26</v>
      </c>
      <c r="C413">
        <v>26</v>
      </c>
      <c r="D413">
        <v>0</v>
      </c>
      <c r="E413">
        <v>0</v>
      </c>
    </row>
    <row r="414" spans="1:5" x14ac:dyDescent="0.3">
      <c r="A414" s="2" t="s">
        <v>744</v>
      </c>
      <c r="B414" s="5">
        <v>21</v>
      </c>
      <c r="C414">
        <v>21</v>
      </c>
      <c r="D414">
        <v>0</v>
      </c>
      <c r="E414">
        <v>1</v>
      </c>
    </row>
    <row r="415" spans="1:5" x14ac:dyDescent="0.3">
      <c r="A415" s="2" t="s">
        <v>522</v>
      </c>
      <c r="B415" s="5">
        <v>29</v>
      </c>
      <c r="C415">
        <v>29</v>
      </c>
      <c r="D415">
        <v>0</v>
      </c>
      <c r="E415">
        <v>0</v>
      </c>
    </row>
    <row r="416" spans="1:5" x14ac:dyDescent="0.3">
      <c r="A416" s="2" t="s">
        <v>153</v>
      </c>
      <c r="B416" s="5">
        <v>25</v>
      </c>
      <c r="C416">
        <v>25</v>
      </c>
      <c r="D416">
        <v>0</v>
      </c>
      <c r="E416">
        <v>1</v>
      </c>
    </row>
    <row r="417" spans="1:5" x14ac:dyDescent="0.3">
      <c r="A417" s="2" t="s">
        <v>527</v>
      </c>
      <c r="B417" s="5">
        <v>27</v>
      </c>
      <c r="C417">
        <v>27</v>
      </c>
      <c r="D417">
        <v>4</v>
      </c>
      <c r="E417">
        <v>3</v>
      </c>
    </row>
    <row r="418" spans="1:5" x14ac:dyDescent="0.3">
      <c r="A418" s="2" t="s">
        <v>517</v>
      </c>
      <c r="B418" s="5">
        <v>24</v>
      </c>
      <c r="C418">
        <v>24</v>
      </c>
      <c r="D418">
        <v>23</v>
      </c>
      <c r="E418">
        <v>6</v>
      </c>
    </row>
    <row r="419" spans="1:5" x14ac:dyDescent="0.3">
      <c r="A419" s="2" t="s">
        <v>529</v>
      </c>
      <c r="B419" s="5">
        <v>19</v>
      </c>
      <c r="C419">
        <v>19</v>
      </c>
      <c r="D419">
        <v>0</v>
      </c>
      <c r="E419">
        <v>4</v>
      </c>
    </row>
    <row r="420" spans="1:5" x14ac:dyDescent="0.3">
      <c r="A420" s="2" t="s">
        <v>519</v>
      </c>
      <c r="B420" s="5">
        <v>26</v>
      </c>
      <c r="C420">
        <v>26</v>
      </c>
      <c r="D420">
        <v>5</v>
      </c>
      <c r="E420">
        <v>6</v>
      </c>
    </row>
    <row r="421" spans="1:5" x14ac:dyDescent="0.3">
      <c r="A421" s="2" t="s">
        <v>518</v>
      </c>
      <c r="B421" s="5">
        <v>23</v>
      </c>
      <c r="C421">
        <v>23</v>
      </c>
      <c r="D421">
        <v>6</v>
      </c>
      <c r="E421">
        <v>5</v>
      </c>
    </row>
    <row r="422" spans="1:5" x14ac:dyDescent="0.3">
      <c r="A422" s="2" t="s">
        <v>531</v>
      </c>
      <c r="B422" s="5">
        <v>35</v>
      </c>
      <c r="C422">
        <v>35</v>
      </c>
      <c r="D422">
        <v>0</v>
      </c>
      <c r="E422">
        <v>0</v>
      </c>
    </row>
    <row r="423" spans="1:5" x14ac:dyDescent="0.3">
      <c r="A423" s="2" t="s">
        <v>521</v>
      </c>
      <c r="B423" s="5">
        <v>32</v>
      </c>
      <c r="C423">
        <v>32</v>
      </c>
      <c r="D423">
        <v>1</v>
      </c>
      <c r="E423">
        <v>1</v>
      </c>
    </row>
    <row r="424" spans="1:5" x14ac:dyDescent="0.3">
      <c r="A424" s="2" t="s">
        <v>538</v>
      </c>
      <c r="B424" s="5">
        <v>24</v>
      </c>
      <c r="C424">
        <v>24</v>
      </c>
      <c r="D424">
        <v>0</v>
      </c>
      <c r="E424">
        <v>0</v>
      </c>
    </row>
    <row r="425" spans="1:5" x14ac:dyDescent="0.3">
      <c r="A425" s="2" t="s">
        <v>524</v>
      </c>
      <c r="B425" s="5">
        <v>26</v>
      </c>
      <c r="C425">
        <v>26</v>
      </c>
      <c r="D425">
        <v>9</v>
      </c>
      <c r="E425">
        <v>4</v>
      </c>
    </row>
    <row r="426" spans="1:5" x14ac:dyDescent="0.3">
      <c r="A426" s="2" t="s">
        <v>534</v>
      </c>
      <c r="B426" s="5">
        <v>30</v>
      </c>
      <c r="C426">
        <v>30</v>
      </c>
      <c r="D426">
        <v>0</v>
      </c>
      <c r="E426">
        <v>0</v>
      </c>
    </row>
    <row r="427" spans="1:5" x14ac:dyDescent="0.3">
      <c r="A427" s="2" t="s">
        <v>562</v>
      </c>
      <c r="B427" s="5">
        <v>26</v>
      </c>
      <c r="C427">
        <v>26</v>
      </c>
      <c r="D427">
        <v>2</v>
      </c>
      <c r="E427">
        <v>1</v>
      </c>
    </row>
    <row r="428" spans="1:5" x14ac:dyDescent="0.3">
      <c r="A428" s="2" t="s">
        <v>544</v>
      </c>
      <c r="B428" s="5">
        <v>32</v>
      </c>
      <c r="C428">
        <v>32</v>
      </c>
      <c r="D428">
        <v>20</v>
      </c>
      <c r="E428">
        <v>3</v>
      </c>
    </row>
    <row r="429" spans="1:5" x14ac:dyDescent="0.3">
      <c r="A429" s="2" t="s">
        <v>557</v>
      </c>
      <c r="B429" s="5">
        <v>23</v>
      </c>
      <c r="C429">
        <v>23</v>
      </c>
      <c r="D429">
        <v>1</v>
      </c>
      <c r="E429">
        <v>3</v>
      </c>
    </row>
    <row r="430" spans="1:5" x14ac:dyDescent="0.3">
      <c r="A430" s="2" t="s">
        <v>645</v>
      </c>
      <c r="B430" s="5">
        <v>29</v>
      </c>
      <c r="C430">
        <v>29</v>
      </c>
      <c r="D430">
        <v>0</v>
      </c>
      <c r="E430">
        <v>1</v>
      </c>
    </row>
    <row r="431" spans="1:5" x14ac:dyDescent="0.3">
      <c r="A431" s="2" t="s">
        <v>549</v>
      </c>
      <c r="B431" s="5">
        <v>28</v>
      </c>
      <c r="C431">
        <v>28</v>
      </c>
      <c r="D431">
        <v>0</v>
      </c>
      <c r="E431">
        <v>0</v>
      </c>
    </row>
    <row r="432" spans="1:5" x14ac:dyDescent="0.3">
      <c r="A432" s="2" t="s">
        <v>561</v>
      </c>
      <c r="B432" s="5">
        <v>24</v>
      </c>
      <c r="C432">
        <v>24</v>
      </c>
      <c r="D432">
        <v>1</v>
      </c>
      <c r="E432">
        <v>0</v>
      </c>
    </row>
    <row r="433" spans="1:5" x14ac:dyDescent="0.3">
      <c r="A433" s="2" t="s">
        <v>548</v>
      </c>
      <c r="B433" s="5">
        <v>18</v>
      </c>
      <c r="C433">
        <v>18</v>
      </c>
      <c r="D433">
        <v>0</v>
      </c>
      <c r="E433">
        <v>0</v>
      </c>
    </row>
    <row r="434" spans="1:5" x14ac:dyDescent="0.3">
      <c r="A434" s="2" t="s">
        <v>551</v>
      </c>
      <c r="B434" s="5">
        <v>24</v>
      </c>
      <c r="C434">
        <v>24</v>
      </c>
      <c r="D434">
        <v>3</v>
      </c>
      <c r="E434">
        <v>1</v>
      </c>
    </row>
    <row r="435" spans="1:5" x14ac:dyDescent="0.3">
      <c r="A435" s="2" t="s">
        <v>552</v>
      </c>
      <c r="B435" s="5">
        <v>32</v>
      </c>
      <c r="C435">
        <v>32</v>
      </c>
      <c r="D435">
        <v>0</v>
      </c>
      <c r="E435">
        <v>0</v>
      </c>
    </row>
    <row r="436" spans="1:5" x14ac:dyDescent="0.3">
      <c r="A436" s="2" t="s">
        <v>550</v>
      </c>
      <c r="B436" s="5">
        <v>26</v>
      </c>
      <c r="C436">
        <v>26</v>
      </c>
      <c r="D436">
        <v>0</v>
      </c>
      <c r="E436">
        <v>1</v>
      </c>
    </row>
    <row r="437" spans="1:5" x14ac:dyDescent="0.3">
      <c r="A437" s="2" t="s">
        <v>555</v>
      </c>
      <c r="B437" s="5">
        <v>22</v>
      </c>
      <c r="C437">
        <v>22</v>
      </c>
      <c r="D437">
        <v>2</v>
      </c>
      <c r="E437">
        <v>0</v>
      </c>
    </row>
    <row r="438" spans="1:5" x14ac:dyDescent="0.3">
      <c r="A438" s="2" t="s">
        <v>541</v>
      </c>
      <c r="B438" s="5">
        <v>31</v>
      </c>
      <c r="C438">
        <v>31</v>
      </c>
      <c r="D438">
        <v>0</v>
      </c>
      <c r="E438">
        <v>1</v>
      </c>
    </row>
    <row r="439" spans="1:5" x14ac:dyDescent="0.3">
      <c r="A439" s="2" t="s">
        <v>553</v>
      </c>
      <c r="B439" s="5">
        <v>23</v>
      </c>
      <c r="C439">
        <v>23</v>
      </c>
      <c r="D439">
        <v>0</v>
      </c>
      <c r="E439">
        <v>0</v>
      </c>
    </row>
    <row r="440" spans="1:5" x14ac:dyDescent="0.3">
      <c r="A440" s="2" t="s">
        <v>745</v>
      </c>
      <c r="B440" s="5">
        <v>26</v>
      </c>
      <c r="C440">
        <v>26</v>
      </c>
      <c r="D440">
        <v>5</v>
      </c>
      <c r="E440">
        <v>2</v>
      </c>
    </row>
    <row r="441" spans="1:5" x14ac:dyDescent="0.3">
      <c r="A441" s="2" t="s">
        <v>543</v>
      </c>
      <c r="B441" s="5">
        <v>23</v>
      </c>
      <c r="C441">
        <v>23</v>
      </c>
      <c r="D441">
        <v>5</v>
      </c>
      <c r="E441">
        <v>2</v>
      </c>
    </row>
    <row r="442" spans="1:5" x14ac:dyDescent="0.3">
      <c r="A442" s="2" t="s">
        <v>554</v>
      </c>
      <c r="B442" s="5">
        <v>24</v>
      </c>
      <c r="C442">
        <v>24</v>
      </c>
      <c r="D442">
        <v>7</v>
      </c>
      <c r="E442">
        <v>8</v>
      </c>
    </row>
    <row r="443" spans="1:5" x14ac:dyDescent="0.3">
      <c r="A443" s="2" t="s">
        <v>542</v>
      </c>
      <c r="B443" s="5">
        <v>22</v>
      </c>
      <c r="C443">
        <v>22</v>
      </c>
      <c r="D443">
        <v>6</v>
      </c>
      <c r="E443">
        <v>11</v>
      </c>
    </row>
    <row r="444" spans="1:5" x14ac:dyDescent="0.3">
      <c r="A444" s="2" t="s">
        <v>558</v>
      </c>
      <c r="B444" s="5">
        <v>26</v>
      </c>
      <c r="C444">
        <v>26</v>
      </c>
      <c r="D444">
        <v>0</v>
      </c>
      <c r="E444">
        <v>1</v>
      </c>
    </row>
    <row r="445" spans="1:5" x14ac:dyDescent="0.3">
      <c r="A445" s="2" t="s">
        <v>546</v>
      </c>
      <c r="B445" s="5">
        <v>23</v>
      </c>
      <c r="C445">
        <v>23</v>
      </c>
      <c r="D445">
        <v>0</v>
      </c>
      <c r="E445">
        <v>0</v>
      </c>
    </row>
    <row r="446" spans="1:5" x14ac:dyDescent="0.3">
      <c r="A446" s="2" t="s">
        <v>746</v>
      </c>
      <c r="B446" s="5">
        <v>33</v>
      </c>
      <c r="C446">
        <v>33</v>
      </c>
      <c r="D446">
        <v>0</v>
      </c>
      <c r="E446">
        <v>0</v>
      </c>
    </row>
    <row r="447" spans="1:5" x14ac:dyDescent="0.3">
      <c r="A447" s="2" t="s">
        <v>563</v>
      </c>
      <c r="B447" s="5">
        <v>26</v>
      </c>
      <c r="C447">
        <v>26</v>
      </c>
      <c r="D447">
        <v>1</v>
      </c>
      <c r="E447">
        <v>0</v>
      </c>
    </row>
    <row r="448" spans="1:5" x14ac:dyDescent="0.3">
      <c r="A448" s="2" t="s">
        <v>547</v>
      </c>
      <c r="B448" s="5">
        <v>21</v>
      </c>
      <c r="C448">
        <v>21</v>
      </c>
      <c r="D448">
        <v>2</v>
      </c>
      <c r="E448">
        <v>6</v>
      </c>
    </row>
    <row r="449" spans="1:5" x14ac:dyDescent="0.3">
      <c r="A449" s="2" t="s">
        <v>560</v>
      </c>
      <c r="B449" s="5">
        <v>27</v>
      </c>
      <c r="C449">
        <v>27</v>
      </c>
      <c r="D449">
        <v>2</v>
      </c>
      <c r="E449">
        <v>1</v>
      </c>
    </row>
    <row r="450" spans="1:5" x14ac:dyDescent="0.3">
      <c r="A450" s="2" t="s">
        <v>747</v>
      </c>
      <c r="B450" s="5">
        <v>22</v>
      </c>
      <c r="C450">
        <v>22</v>
      </c>
      <c r="D450">
        <v>0</v>
      </c>
      <c r="E450">
        <v>0</v>
      </c>
    </row>
    <row r="451" spans="1:5" x14ac:dyDescent="0.3">
      <c r="A451" s="2" t="s">
        <v>598</v>
      </c>
      <c r="B451" s="5">
        <v>23</v>
      </c>
      <c r="C451">
        <v>23</v>
      </c>
      <c r="D451">
        <v>0</v>
      </c>
      <c r="E451">
        <v>0</v>
      </c>
    </row>
    <row r="452" spans="1:5" x14ac:dyDescent="0.3">
      <c r="A452" s="2" t="s">
        <v>585</v>
      </c>
      <c r="B452" s="5">
        <v>27</v>
      </c>
      <c r="C452">
        <v>27</v>
      </c>
      <c r="D452">
        <v>0</v>
      </c>
      <c r="E452">
        <v>2</v>
      </c>
    </row>
    <row r="453" spans="1:5" x14ac:dyDescent="0.3">
      <c r="A453" s="2" t="s">
        <v>586</v>
      </c>
      <c r="B453" s="5">
        <v>20</v>
      </c>
      <c r="C453">
        <v>20</v>
      </c>
      <c r="D453">
        <v>1</v>
      </c>
      <c r="E453">
        <v>1</v>
      </c>
    </row>
    <row r="454" spans="1:5" x14ac:dyDescent="0.3">
      <c r="A454" s="2" t="s">
        <v>574</v>
      </c>
      <c r="B454" s="5">
        <v>30</v>
      </c>
      <c r="C454">
        <v>30</v>
      </c>
      <c r="D454">
        <v>0</v>
      </c>
      <c r="E454">
        <v>0</v>
      </c>
    </row>
    <row r="455" spans="1:5" x14ac:dyDescent="0.3">
      <c r="A455" s="2" t="s">
        <v>584</v>
      </c>
      <c r="B455" s="5">
        <v>22</v>
      </c>
      <c r="C455">
        <v>22</v>
      </c>
      <c r="D455">
        <v>1</v>
      </c>
      <c r="E455">
        <v>1</v>
      </c>
    </row>
    <row r="456" spans="1:5" x14ac:dyDescent="0.3">
      <c r="A456" s="2" t="s">
        <v>600</v>
      </c>
      <c r="B456" s="5">
        <v>24</v>
      </c>
      <c r="C456">
        <v>24</v>
      </c>
      <c r="D456">
        <v>1</v>
      </c>
      <c r="E456">
        <v>1</v>
      </c>
    </row>
    <row r="457" spans="1:5" x14ac:dyDescent="0.3">
      <c r="A457" s="2" t="s">
        <v>591</v>
      </c>
      <c r="B457" s="5">
        <v>28</v>
      </c>
      <c r="C457">
        <v>28</v>
      </c>
      <c r="D457">
        <v>1</v>
      </c>
      <c r="E457">
        <v>0</v>
      </c>
    </row>
    <row r="458" spans="1:5" x14ac:dyDescent="0.3">
      <c r="A458" s="2" t="s">
        <v>577</v>
      </c>
      <c r="B458" s="5">
        <v>30</v>
      </c>
      <c r="C458">
        <v>30</v>
      </c>
      <c r="D458">
        <v>1</v>
      </c>
      <c r="E458">
        <v>0</v>
      </c>
    </row>
    <row r="459" spans="1:5" x14ac:dyDescent="0.3">
      <c r="A459" s="2" t="s">
        <v>748</v>
      </c>
      <c r="B459" s="5">
        <v>24</v>
      </c>
      <c r="C459">
        <v>24</v>
      </c>
      <c r="D459">
        <v>1</v>
      </c>
      <c r="E459">
        <v>0</v>
      </c>
    </row>
    <row r="460" spans="1:5" x14ac:dyDescent="0.3">
      <c r="A460" s="2" t="s">
        <v>580</v>
      </c>
      <c r="B460" s="5">
        <v>17</v>
      </c>
      <c r="C460">
        <v>17</v>
      </c>
      <c r="D460">
        <v>0</v>
      </c>
      <c r="E460">
        <v>0</v>
      </c>
    </row>
    <row r="461" spans="1:5" x14ac:dyDescent="0.3">
      <c r="A461" s="2" t="s">
        <v>565</v>
      </c>
      <c r="B461" s="5">
        <v>26</v>
      </c>
      <c r="C461">
        <v>26</v>
      </c>
      <c r="D461">
        <v>0</v>
      </c>
      <c r="E461">
        <v>0</v>
      </c>
    </row>
    <row r="462" spans="1:5" x14ac:dyDescent="0.3">
      <c r="A462" s="2" t="s">
        <v>589</v>
      </c>
      <c r="B462" s="5">
        <v>30</v>
      </c>
      <c r="C462">
        <v>30</v>
      </c>
      <c r="D462">
        <v>4</v>
      </c>
      <c r="E462">
        <v>1</v>
      </c>
    </row>
    <row r="463" spans="1:5" x14ac:dyDescent="0.3">
      <c r="A463" s="2" t="s">
        <v>569</v>
      </c>
      <c r="B463" s="5">
        <v>34</v>
      </c>
      <c r="C463">
        <v>34</v>
      </c>
      <c r="D463">
        <v>0</v>
      </c>
      <c r="E463">
        <v>0</v>
      </c>
    </row>
    <row r="464" spans="1:5" x14ac:dyDescent="0.3">
      <c r="A464" s="2" t="s">
        <v>593</v>
      </c>
      <c r="B464" s="5">
        <v>28</v>
      </c>
      <c r="C464">
        <v>28</v>
      </c>
      <c r="D464">
        <v>0</v>
      </c>
      <c r="E464">
        <v>1</v>
      </c>
    </row>
    <row r="465" spans="1:5" x14ac:dyDescent="0.3">
      <c r="A465" s="2" t="s">
        <v>583</v>
      </c>
      <c r="B465" s="5">
        <v>29</v>
      </c>
      <c r="C465">
        <v>29</v>
      </c>
      <c r="D465">
        <v>0</v>
      </c>
      <c r="E465">
        <v>0</v>
      </c>
    </row>
    <row r="466" spans="1:5" x14ac:dyDescent="0.3">
      <c r="A466" s="2" t="s">
        <v>567</v>
      </c>
      <c r="B466" s="5">
        <v>36</v>
      </c>
      <c r="C466">
        <v>36</v>
      </c>
      <c r="D466">
        <v>0</v>
      </c>
      <c r="E466">
        <v>2</v>
      </c>
    </row>
    <row r="467" spans="1:5" x14ac:dyDescent="0.3">
      <c r="A467" s="2" t="s">
        <v>749</v>
      </c>
      <c r="B467" s="5">
        <v>17</v>
      </c>
      <c r="C467">
        <v>17</v>
      </c>
      <c r="D467">
        <v>0</v>
      </c>
      <c r="E467">
        <v>0</v>
      </c>
    </row>
    <row r="468" spans="1:5" x14ac:dyDescent="0.3">
      <c r="A468" s="2" t="s">
        <v>596</v>
      </c>
      <c r="B468" s="5">
        <v>22</v>
      </c>
      <c r="C468">
        <v>22</v>
      </c>
      <c r="D468">
        <v>1</v>
      </c>
      <c r="E468">
        <v>0</v>
      </c>
    </row>
    <row r="469" spans="1:5" x14ac:dyDescent="0.3">
      <c r="A469" s="2" t="s">
        <v>750</v>
      </c>
      <c r="B469" s="5">
        <v>23</v>
      </c>
      <c r="C469">
        <v>23</v>
      </c>
      <c r="D469">
        <v>0</v>
      </c>
      <c r="E469">
        <v>0</v>
      </c>
    </row>
    <row r="470" spans="1:5" x14ac:dyDescent="0.3">
      <c r="A470" s="2" t="s">
        <v>592</v>
      </c>
      <c r="B470" s="5">
        <v>30</v>
      </c>
      <c r="C470">
        <v>30</v>
      </c>
      <c r="D470">
        <v>0</v>
      </c>
      <c r="E470">
        <v>0</v>
      </c>
    </row>
    <row r="471" spans="1:5" x14ac:dyDescent="0.3">
      <c r="A471" s="2" t="s">
        <v>588</v>
      </c>
      <c r="B471" s="5">
        <v>20</v>
      </c>
      <c r="C471">
        <v>20</v>
      </c>
      <c r="D471">
        <v>2</v>
      </c>
      <c r="E471">
        <v>4</v>
      </c>
    </row>
    <row r="472" spans="1:5" x14ac:dyDescent="0.3">
      <c r="A472" s="2" t="s">
        <v>590</v>
      </c>
      <c r="B472" s="5">
        <v>21</v>
      </c>
      <c r="C472">
        <v>21</v>
      </c>
      <c r="D472">
        <v>0</v>
      </c>
      <c r="E472">
        <v>0</v>
      </c>
    </row>
    <row r="473" spans="1:5" x14ac:dyDescent="0.3">
      <c r="A473" s="2" t="s">
        <v>595</v>
      </c>
      <c r="B473" s="5">
        <v>21</v>
      </c>
      <c r="C473">
        <v>21</v>
      </c>
      <c r="D473">
        <v>0</v>
      </c>
      <c r="E473">
        <v>0</v>
      </c>
    </row>
    <row r="474" spans="1:5" x14ac:dyDescent="0.3">
      <c r="A474" s="2" t="s">
        <v>576</v>
      </c>
      <c r="B474" s="5">
        <v>25</v>
      </c>
      <c r="C474">
        <v>25</v>
      </c>
      <c r="D474">
        <v>1</v>
      </c>
      <c r="E474">
        <v>0</v>
      </c>
    </row>
    <row r="475" spans="1:5" x14ac:dyDescent="0.3">
      <c r="A475" s="2" t="s">
        <v>597</v>
      </c>
      <c r="B475" s="5">
        <v>18</v>
      </c>
      <c r="C475">
        <v>18</v>
      </c>
      <c r="D475">
        <v>2</v>
      </c>
      <c r="E475">
        <v>0</v>
      </c>
    </row>
    <row r="476" spans="1:5" x14ac:dyDescent="0.3">
      <c r="A476" s="2" t="s">
        <v>655</v>
      </c>
      <c r="B476" s="5">
        <v>27</v>
      </c>
      <c r="C476">
        <v>27</v>
      </c>
      <c r="D476">
        <v>0</v>
      </c>
      <c r="E476">
        <v>0</v>
      </c>
    </row>
    <row r="477" spans="1:5" x14ac:dyDescent="0.3">
      <c r="A477" s="2" t="s">
        <v>571</v>
      </c>
      <c r="B477" s="5">
        <v>25</v>
      </c>
      <c r="C477">
        <v>25</v>
      </c>
      <c r="D477">
        <v>0</v>
      </c>
      <c r="E477">
        <v>0</v>
      </c>
    </row>
    <row r="478" spans="1:5" x14ac:dyDescent="0.3">
      <c r="A478" s="2" t="s">
        <v>578</v>
      </c>
      <c r="B478" s="5">
        <v>26</v>
      </c>
      <c r="C478">
        <v>26</v>
      </c>
      <c r="D478">
        <v>0</v>
      </c>
      <c r="E478">
        <v>1</v>
      </c>
    </row>
    <row r="479" spans="1:5" x14ac:dyDescent="0.3">
      <c r="A479" s="2" t="s">
        <v>751</v>
      </c>
      <c r="B479" s="5">
        <v>22</v>
      </c>
      <c r="C479">
        <v>22</v>
      </c>
      <c r="D479">
        <v>0</v>
      </c>
      <c r="E479">
        <v>0</v>
      </c>
    </row>
    <row r="480" spans="1:5" x14ac:dyDescent="0.3">
      <c r="A480" s="2" t="s">
        <v>579</v>
      </c>
      <c r="B480" s="5">
        <v>28</v>
      </c>
      <c r="C480">
        <v>28</v>
      </c>
      <c r="D480">
        <v>2</v>
      </c>
      <c r="E480">
        <v>0</v>
      </c>
    </row>
    <row r="481" spans="1:5" x14ac:dyDescent="0.3">
      <c r="A481" s="2" t="s">
        <v>301</v>
      </c>
      <c r="B481" s="5">
        <v>27</v>
      </c>
      <c r="C481">
        <v>27</v>
      </c>
      <c r="D481">
        <v>2</v>
      </c>
      <c r="E481">
        <v>2</v>
      </c>
    </row>
    <row r="482" spans="1:5" x14ac:dyDescent="0.3">
      <c r="A482" s="2" t="s">
        <v>582</v>
      </c>
      <c r="B482" s="5">
        <v>28</v>
      </c>
      <c r="C482">
        <v>28</v>
      </c>
      <c r="D482">
        <v>3</v>
      </c>
      <c r="E482">
        <v>0</v>
      </c>
    </row>
    <row r="483" spans="1:5" x14ac:dyDescent="0.3">
      <c r="A483" s="2" t="s">
        <v>573</v>
      </c>
      <c r="B483" s="5">
        <v>23</v>
      </c>
      <c r="C483">
        <v>23</v>
      </c>
      <c r="D483">
        <v>2</v>
      </c>
      <c r="E483">
        <v>0</v>
      </c>
    </row>
    <row r="484" spans="1:5" x14ac:dyDescent="0.3">
      <c r="A484" s="2" t="s">
        <v>752</v>
      </c>
      <c r="B484" s="5">
        <v>18</v>
      </c>
      <c r="C484">
        <v>18</v>
      </c>
      <c r="D484">
        <v>0</v>
      </c>
      <c r="E484">
        <v>0</v>
      </c>
    </row>
    <row r="485" spans="1:5" x14ac:dyDescent="0.3">
      <c r="A485" s="2" t="s">
        <v>307</v>
      </c>
      <c r="B485" s="5">
        <v>21</v>
      </c>
      <c r="C485">
        <v>21</v>
      </c>
      <c r="D485">
        <v>0</v>
      </c>
      <c r="E485">
        <v>0</v>
      </c>
    </row>
    <row r="486" spans="1:5" x14ac:dyDescent="0.3">
      <c r="A486" s="2" t="s">
        <v>645</v>
      </c>
      <c r="B486" s="5">
        <v>29</v>
      </c>
      <c r="C486">
        <v>29</v>
      </c>
      <c r="D486">
        <v>1</v>
      </c>
      <c r="E486">
        <v>1</v>
      </c>
    </row>
    <row r="487" spans="1:5" x14ac:dyDescent="0.3">
      <c r="A487" s="2" t="s">
        <v>635</v>
      </c>
      <c r="B487" s="5">
        <v>26</v>
      </c>
      <c r="C487">
        <v>26</v>
      </c>
      <c r="D487">
        <v>2</v>
      </c>
      <c r="E487">
        <v>5</v>
      </c>
    </row>
    <row r="488" spans="1:5" x14ac:dyDescent="0.3">
      <c r="A488" s="2" t="s">
        <v>647</v>
      </c>
      <c r="B488" s="5">
        <v>24</v>
      </c>
      <c r="C488">
        <v>24</v>
      </c>
      <c r="D488">
        <v>0</v>
      </c>
      <c r="E488">
        <v>0</v>
      </c>
    </row>
    <row r="489" spans="1:5" x14ac:dyDescent="0.3">
      <c r="A489" s="2" t="s">
        <v>639</v>
      </c>
      <c r="B489" s="5">
        <v>22</v>
      </c>
      <c r="C489">
        <v>22</v>
      </c>
      <c r="D489">
        <v>1</v>
      </c>
      <c r="E489">
        <v>1</v>
      </c>
    </row>
    <row r="490" spans="1:5" x14ac:dyDescent="0.3">
      <c r="A490" s="2" t="s">
        <v>753</v>
      </c>
      <c r="B490" s="5">
        <v>29</v>
      </c>
      <c r="C490">
        <v>29</v>
      </c>
      <c r="D490">
        <v>9</v>
      </c>
      <c r="E490">
        <v>1</v>
      </c>
    </row>
    <row r="491" spans="1:5" x14ac:dyDescent="0.3">
      <c r="A491" s="2" t="s">
        <v>638</v>
      </c>
      <c r="B491" s="5">
        <v>27</v>
      </c>
      <c r="C491">
        <v>27</v>
      </c>
      <c r="D491">
        <v>1</v>
      </c>
      <c r="E491">
        <v>1</v>
      </c>
    </row>
    <row r="492" spans="1:5" x14ac:dyDescent="0.3">
      <c r="A492" s="2" t="s">
        <v>754</v>
      </c>
      <c r="B492" s="5">
        <v>18</v>
      </c>
      <c r="C492">
        <v>18</v>
      </c>
      <c r="D492">
        <v>0</v>
      </c>
      <c r="E492">
        <v>0</v>
      </c>
    </row>
    <row r="493" spans="1:5" x14ac:dyDescent="0.3">
      <c r="A493" s="2" t="s">
        <v>644</v>
      </c>
      <c r="B493" s="5">
        <v>30</v>
      </c>
      <c r="C493">
        <v>30</v>
      </c>
      <c r="D493">
        <v>0</v>
      </c>
      <c r="E493">
        <v>1</v>
      </c>
    </row>
    <row r="494" spans="1:5" x14ac:dyDescent="0.3">
      <c r="A494" s="2" t="s">
        <v>651</v>
      </c>
      <c r="B494" s="5">
        <v>26</v>
      </c>
      <c r="C494">
        <v>26</v>
      </c>
      <c r="D494">
        <v>4</v>
      </c>
      <c r="E494">
        <v>0</v>
      </c>
    </row>
    <row r="495" spans="1:5" x14ac:dyDescent="0.3">
      <c r="A495" s="2" t="s">
        <v>755</v>
      </c>
      <c r="B495" s="5">
        <v>29</v>
      </c>
      <c r="C495">
        <v>29</v>
      </c>
      <c r="D495">
        <v>2</v>
      </c>
      <c r="E495">
        <v>1</v>
      </c>
    </row>
    <row r="496" spans="1:5" x14ac:dyDescent="0.3">
      <c r="A496" s="2" t="s">
        <v>650</v>
      </c>
      <c r="B496" s="5">
        <v>18</v>
      </c>
      <c r="C496">
        <v>18</v>
      </c>
      <c r="D496">
        <v>0</v>
      </c>
      <c r="E496">
        <v>0</v>
      </c>
    </row>
    <row r="497" spans="1:5" x14ac:dyDescent="0.3">
      <c r="A497" s="2" t="s">
        <v>649</v>
      </c>
      <c r="B497" s="5">
        <v>26</v>
      </c>
      <c r="C497">
        <v>26</v>
      </c>
      <c r="D497">
        <v>0</v>
      </c>
      <c r="E497">
        <v>0</v>
      </c>
    </row>
    <row r="498" spans="1:5" x14ac:dyDescent="0.3">
      <c r="A498" s="2" t="s">
        <v>657</v>
      </c>
      <c r="B498" s="5">
        <v>23</v>
      </c>
      <c r="C498">
        <v>23</v>
      </c>
      <c r="D498">
        <v>5</v>
      </c>
      <c r="E498">
        <v>3</v>
      </c>
    </row>
    <row r="499" spans="1:5" x14ac:dyDescent="0.3">
      <c r="A499" s="2" t="s">
        <v>756</v>
      </c>
      <c r="B499" s="5">
        <v>27</v>
      </c>
      <c r="C499">
        <v>27</v>
      </c>
      <c r="D499">
        <v>0</v>
      </c>
      <c r="E499">
        <v>1</v>
      </c>
    </row>
    <row r="500" spans="1:5" x14ac:dyDescent="0.3">
      <c r="A500" s="2" t="s">
        <v>637</v>
      </c>
      <c r="B500" s="5">
        <v>24</v>
      </c>
      <c r="C500">
        <v>24</v>
      </c>
      <c r="D500">
        <v>0</v>
      </c>
      <c r="E500">
        <v>0</v>
      </c>
    </row>
    <row r="501" spans="1:5" x14ac:dyDescent="0.3">
      <c r="A501" s="2" t="s">
        <v>640</v>
      </c>
      <c r="B501" s="5">
        <v>32</v>
      </c>
      <c r="C501">
        <v>32</v>
      </c>
      <c r="D501">
        <v>1</v>
      </c>
      <c r="E501">
        <v>2</v>
      </c>
    </row>
    <row r="502" spans="1:5" x14ac:dyDescent="0.3">
      <c r="A502" s="2" t="s">
        <v>652</v>
      </c>
      <c r="B502" s="5">
        <v>18</v>
      </c>
      <c r="C502">
        <v>18</v>
      </c>
      <c r="D502">
        <v>0</v>
      </c>
      <c r="E502">
        <v>0</v>
      </c>
    </row>
    <row r="503" spans="1:5" x14ac:dyDescent="0.3">
      <c r="A503" s="2" t="s">
        <v>658</v>
      </c>
      <c r="B503" s="5">
        <v>31</v>
      </c>
      <c r="C503">
        <v>31</v>
      </c>
      <c r="D503">
        <v>3</v>
      </c>
      <c r="E503">
        <v>2</v>
      </c>
    </row>
    <row r="504" spans="1:5" x14ac:dyDescent="0.3">
      <c r="A504" s="2" t="s">
        <v>643</v>
      </c>
      <c r="B504" s="5">
        <v>19</v>
      </c>
      <c r="C504">
        <v>19</v>
      </c>
      <c r="D504">
        <v>0</v>
      </c>
      <c r="E504">
        <v>0</v>
      </c>
    </row>
    <row r="505" spans="1:5" x14ac:dyDescent="0.3">
      <c r="A505" s="2" t="s">
        <v>757</v>
      </c>
      <c r="B505" s="5">
        <v>39</v>
      </c>
      <c r="C505">
        <v>39</v>
      </c>
      <c r="D505">
        <v>0</v>
      </c>
      <c r="E505">
        <v>0</v>
      </c>
    </row>
    <row r="506" spans="1:5" x14ac:dyDescent="0.3">
      <c r="A506" s="2" t="s">
        <v>634</v>
      </c>
      <c r="B506" s="5">
        <v>34</v>
      </c>
      <c r="C506">
        <v>34</v>
      </c>
      <c r="D506">
        <v>0</v>
      </c>
      <c r="E506">
        <v>0</v>
      </c>
    </row>
    <row r="507" spans="1:5" x14ac:dyDescent="0.3">
      <c r="A507" s="2" t="s">
        <v>661</v>
      </c>
      <c r="B507" s="5">
        <v>31</v>
      </c>
      <c r="C507">
        <v>31</v>
      </c>
      <c r="D507">
        <v>0</v>
      </c>
      <c r="E507">
        <v>0</v>
      </c>
    </row>
    <row r="508" spans="1:5" x14ac:dyDescent="0.3">
      <c r="A508" s="2" t="s">
        <v>648</v>
      </c>
      <c r="B508" s="5">
        <v>19</v>
      </c>
      <c r="C508">
        <v>19</v>
      </c>
      <c r="D508">
        <v>0</v>
      </c>
      <c r="E508">
        <v>0</v>
      </c>
    </row>
    <row r="509" spans="1:5" x14ac:dyDescent="0.3">
      <c r="A509" s="2" t="s">
        <v>646</v>
      </c>
      <c r="B509" s="5">
        <v>27</v>
      </c>
      <c r="C509">
        <v>27</v>
      </c>
      <c r="D509">
        <v>13</v>
      </c>
      <c r="E509">
        <v>8</v>
      </c>
    </row>
    <row r="510" spans="1:5" x14ac:dyDescent="0.3">
      <c r="A510" s="2" t="s">
        <v>636</v>
      </c>
      <c r="B510" s="5">
        <v>31</v>
      </c>
      <c r="C510">
        <v>31</v>
      </c>
      <c r="D510">
        <v>0</v>
      </c>
      <c r="E510">
        <v>0</v>
      </c>
    </row>
    <row r="511" spans="1:5" x14ac:dyDescent="0.3">
      <c r="A511" s="2" t="s">
        <v>656</v>
      </c>
      <c r="B511" s="5">
        <v>34</v>
      </c>
      <c r="C511">
        <v>34</v>
      </c>
      <c r="D511">
        <v>1</v>
      </c>
      <c r="E511">
        <v>1</v>
      </c>
    </row>
    <row r="512" spans="1:5" x14ac:dyDescent="0.3">
      <c r="A512" s="2" t="s">
        <v>641</v>
      </c>
      <c r="B512" s="5">
        <v>26</v>
      </c>
      <c r="C512">
        <v>26</v>
      </c>
      <c r="D512">
        <v>0</v>
      </c>
      <c r="E512">
        <v>1</v>
      </c>
    </row>
    <row r="513" spans="1:5" x14ac:dyDescent="0.3">
      <c r="A513" s="2" t="s">
        <v>630</v>
      </c>
      <c r="B513" s="5">
        <v>28</v>
      </c>
      <c r="C513">
        <v>28</v>
      </c>
      <c r="D513">
        <v>0</v>
      </c>
      <c r="E513">
        <v>3</v>
      </c>
    </row>
    <row r="514" spans="1:5" x14ac:dyDescent="0.3">
      <c r="A514" s="2" t="s">
        <v>614</v>
      </c>
      <c r="B514" s="5">
        <v>27</v>
      </c>
      <c r="C514">
        <v>27</v>
      </c>
      <c r="D514">
        <v>0</v>
      </c>
      <c r="E514">
        <v>0</v>
      </c>
    </row>
    <row r="515" spans="1:5" x14ac:dyDescent="0.3">
      <c r="A515" s="2" t="s">
        <v>620</v>
      </c>
      <c r="B515" s="5">
        <v>23</v>
      </c>
      <c r="C515">
        <v>23</v>
      </c>
      <c r="D515">
        <v>0</v>
      </c>
      <c r="E515">
        <v>2</v>
      </c>
    </row>
    <row r="516" spans="1:5" x14ac:dyDescent="0.3">
      <c r="A516" s="2" t="s">
        <v>610</v>
      </c>
      <c r="B516" s="5">
        <v>21</v>
      </c>
      <c r="C516">
        <v>21</v>
      </c>
      <c r="D516">
        <v>0</v>
      </c>
      <c r="E516">
        <v>1</v>
      </c>
    </row>
    <row r="517" spans="1:5" x14ac:dyDescent="0.3">
      <c r="A517" s="2" t="s">
        <v>619</v>
      </c>
      <c r="B517" s="5">
        <v>19</v>
      </c>
      <c r="C517">
        <v>19</v>
      </c>
      <c r="D517">
        <v>2</v>
      </c>
      <c r="E517">
        <v>1</v>
      </c>
    </row>
    <row r="518" spans="1:5" x14ac:dyDescent="0.3">
      <c r="A518" s="2" t="s">
        <v>611</v>
      </c>
      <c r="B518" s="5">
        <v>23</v>
      </c>
      <c r="C518">
        <v>23</v>
      </c>
      <c r="D518">
        <v>1</v>
      </c>
      <c r="E518">
        <v>2</v>
      </c>
    </row>
    <row r="519" spans="1:5" x14ac:dyDescent="0.3">
      <c r="A519" s="2" t="s">
        <v>612</v>
      </c>
      <c r="B519" s="5">
        <v>26</v>
      </c>
      <c r="C519">
        <v>26</v>
      </c>
      <c r="D519">
        <v>9</v>
      </c>
      <c r="E519">
        <v>3</v>
      </c>
    </row>
    <row r="520" spans="1:5" x14ac:dyDescent="0.3">
      <c r="A520" s="2" t="s">
        <v>608</v>
      </c>
      <c r="B520" s="5">
        <v>20</v>
      </c>
      <c r="C520">
        <v>20</v>
      </c>
      <c r="D520">
        <v>0</v>
      </c>
      <c r="E520">
        <v>1</v>
      </c>
    </row>
    <row r="521" spans="1:5" x14ac:dyDescent="0.3">
      <c r="A521" s="2" t="s">
        <v>607</v>
      </c>
      <c r="B521" s="5">
        <v>26</v>
      </c>
      <c r="C521">
        <v>26</v>
      </c>
      <c r="D521">
        <v>1</v>
      </c>
      <c r="E521">
        <v>0</v>
      </c>
    </row>
    <row r="522" spans="1:5" x14ac:dyDescent="0.3">
      <c r="A522" s="2" t="s">
        <v>626</v>
      </c>
      <c r="B522" s="5">
        <v>27</v>
      </c>
      <c r="C522">
        <v>27</v>
      </c>
      <c r="D522">
        <v>4</v>
      </c>
      <c r="E522">
        <v>1</v>
      </c>
    </row>
    <row r="523" spans="1:5" x14ac:dyDescent="0.3">
      <c r="A523" s="2" t="s">
        <v>628</v>
      </c>
      <c r="B523" s="5">
        <v>27</v>
      </c>
      <c r="C523">
        <v>27</v>
      </c>
      <c r="D523">
        <v>0</v>
      </c>
      <c r="E523">
        <v>0</v>
      </c>
    </row>
    <row r="524" spans="1:5" x14ac:dyDescent="0.3">
      <c r="A524" s="2" t="s">
        <v>623</v>
      </c>
      <c r="B524" s="5">
        <v>24</v>
      </c>
      <c r="C524">
        <v>24</v>
      </c>
      <c r="D524">
        <v>2</v>
      </c>
      <c r="E524">
        <v>6</v>
      </c>
    </row>
    <row r="525" spans="1:5" x14ac:dyDescent="0.3">
      <c r="A525" s="2" t="s">
        <v>632</v>
      </c>
      <c r="B525" s="5">
        <v>19</v>
      </c>
      <c r="C525">
        <v>19</v>
      </c>
      <c r="D525">
        <v>1</v>
      </c>
      <c r="E525">
        <v>0</v>
      </c>
    </row>
    <row r="526" spans="1:5" x14ac:dyDescent="0.3">
      <c r="A526" s="2" t="s">
        <v>621</v>
      </c>
      <c r="B526" s="5">
        <v>16</v>
      </c>
      <c r="C526">
        <v>16</v>
      </c>
      <c r="D526">
        <v>0</v>
      </c>
      <c r="E526">
        <v>1</v>
      </c>
    </row>
    <row r="527" spans="1:5" x14ac:dyDescent="0.3">
      <c r="A527" s="2" t="s">
        <v>758</v>
      </c>
      <c r="B527" s="5">
        <v>21</v>
      </c>
      <c r="C527">
        <v>21</v>
      </c>
      <c r="D527">
        <v>3</v>
      </c>
      <c r="E527">
        <v>2</v>
      </c>
    </row>
    <row r="528" spans="1:5" x14ac:dyDescent="0.3">
      <c r="A528" s="2" t="s">
        <v>615</v>
      </c>
      <c r="B528" s="5">
        <v>27</v>
      </c>
      <c r="C528">
        <v>27</v>
      </c>
      <c r="D528">
        <v>9</v>
      </c>
      <c r="E528">
        <v>7</v>
      </c>
    </row>
    <row r="529" spans="1:5" x14ac:dyDescent="0.3">
      <c r="A529" s="2" t="s">
        <v>631</v>
      </c>
      <c r="B529" s="5">
        <v>19</v>
      </c>
      <c r="C529">
        <v>19</v>
      </c>
      <c r="D529">
        <v>0</v>
      </c>
      <c r="E529">
        <v>0</v>
      </c>
    </row>
    <row r="530" spans="1:5" x14ac:dyDescent="0.3">
      <c r="A530" s="2" t="s">
        <v>609</v>
      </c>
      <c r="B530" s="5">
        <v>24</v>
      </c>
      <c r="C530">
        <v>24</v>
      </c>
      <c r="D530">
        <v>7</v>
      </c>
      <c r="E530">
        <v>4</v>
      </c>
    </row>
    <row r="531" spans="1:5" x14ac:dyDescent="0.3">
      <c r="A531" s="2" t="s">
        <v>759</v>
      </c>
      <c r="B531" s="5">
        <v>21</v>
      </c>
      <c r="C531">
        <v>21</v>
      </c>
      <c r="D531">
        <v>0</v>
      </c>
      <c r="E531">
        <v>0</v>
      </c>
    </row>
    <row r="532" spans="1:5" x14ac:dyDescent="0.3">
      <c r="A532" s="2" t="s">
        <v>606</v>
      </c>
      <c r="B532" s="5">
        <v>23</v>
      </c>
      <c r="C532">
        <v>23</v>
      </c>
      <c r="D532">
        <v>11</v>
      </c>
      <c r="E532">
        <v>3</v>
      </c>
    </row>
    <row r="533" spans="1:5" x14ac:dyDescent="0.3">
      <c r="A533" s="2" t="s">
        <v>760</v>
      </c>
      <c r="B533" s="5">
        <v>32</v>
      </c>
      <c r="C533">
        <v>32</v>
      </c>
      <c r="D533">
        <v>7</v>
      </c>
      <c r="E533">
        <v>9</v>
      </c>
    </row>
    <row r="534" spans="1:5" x14ac:dyDescent="0.3">
      <c r="A534" s="2" t="s">
        <v>603</v>
      </c>
      <c r="B534" s="5">
        <v>18</v>
      </c>
      <c r="C534">
        <v>18</v>
      </c>
      <c r="D534">
        <v>0</v>
      </c>
      <c r="E534">
        <v>0</v>
      </c>
    </row>
    <row r="535" spans="1:5" x14ac:dyDescent="0.3">
      <c r="A535" s="2" t="s">
        <v>613</v>
      </c>
      <c r="B535" s="5">
        <v>36</v>
      </c>
      <c r="C535">
        <v>36</v>
      </c>
      <c r="D535">
        <v>0</v>
      </c>
      <c r="E535">
        <v>0</v>
      </c>
    </row>
    <row r="536" spans="1:5" x14ac:dyDescent="0.3">
      <c r="A536" s="2" t="s">
        <v>761</v>
      </c>
      <c r="B536" s="5">
        <v>22</v>
      </c>
      <c r="C536">
        <v>22</v>
      </c>
      <c r="D536">
        <v>0</v>
      </c>
      <c r="E536">
        <v>0</v>
      </c>
    </row>
    <row r="537" spans="1:5" x14ac:dyDescent="0.3">
      <c r="A537" s="2" t="s">
        <v>601</v>
      </c>
      <c r="B537" s="5">
        <v>19</v>
      </c>
      <c r="C537">
        <v>19</v>
      </c>
      <c r="D537">
        <v>0</v>
      </c>
      <c r="E537">
        <v>0</v>
      </c>
    </row>
    <row r="538" spans="1:5" x14ac:dyDescent="0.3">
      <c r="A538" s="2" t="s">
        <v>604</v>
      </c>
      <c r="B538" s="5">
        <v>31</v>
      </c>
      <c r="C538">
        <v>31</v>
      </c>
      <c r="D538">
        <v>0</v>
      </c>
      <c r="E538">
        <v>0</v>
      </c>
    </row>
    <row r="539" spans="1:5" x14ac:dyDescent="0.3">
      <c r="A539" s="2" t="s">
        <v>616</v>
      </c>
      <c r="B539" s="5">
        <v>25</v>
      </c>
      <c r="C539">
        <v>25</v>
      </c>
      <c r="D539">
        <v>0</v>
      </c>
      <c r="E539">
        <v>0</v>
      </c>
    </row>
    <row r="540" spans="1:5" x14ac:dyDescent="0.3">
      <c r="A540" s="2" t="s">
        <v>633</v>
      </c>
      <c r="B540" s="5">
        <v>27</v>
      </c>
      <c r="C540">
        <v>27</v>
      </c>
      <c r="D540">
        <v>2</v>
      </c>
      <c r="E540">
        <v>0</v>
      </c>
    </row>
    <row r="541" spans="1:5" x14ac:dyDescent="0.3">
      <c r="A541" s="2" t="s">
        <v>618</v>
      </c>
      <c r="B541" s="5">
        <v>18</v>
      </c>
      <c r="C541">
        <v>18</v>
      </c>
      <c r="D541">
        <v>0</v>
      </c>
      <c r="E541">
        <v>1</v>
      </c>
    </row>
    <row r="542" spans="1:5" x14ac:dyDescent="0.3">
      <c r="A542" s="2" t="s">
        <v>627</v>
      </c>
      <c r="B542" s="5">
        <v>27</v>
      </c>
      <c r="C542">
        <v>27</v>
      </c>
      <c r="D542">
        <v>2</v>
      </c>
      <c r="E542">
        <v>0</v>
      </c>
    </row>
    <row r="543" spans="1:5" x14ac:dyDescent="0.3">
      <c r="A543" s="2" t="s">
        <v>605</v>
      </c>
      <c r="B543" s="5">
        <v>25</v>
      </c>
      <c r="C543">
        <v>25</v>
      </c>
      <c r="D543">
        <v>0</v>
      </c>
      <c r="E543">
        <v>0</v>
      </c>
    </row>
    <row r="544" spans="1:5" x14ac:dyDescent="0.3">
      <c r="A544" s="2" t="s">
        <v>664</v>
      </c>
      <c r="B544" s="5">
        <v>22</v>
      </c>
      <c r="C544">
        <v>22</v>
      </c>
      <c r="D544">
        <v>0</v>
      </c>
      <c r="E544">
        <v>0</v>
      </c>
    </row>
    <row r="545" spans="1:5" x14ac:dyDescent="0.3">
      <c r="A545" s="2" t="s">
        <v>675</v>
      </c>
      <c r="B545" s="5">
        <v>24</v>
      </c>
      <c r="C545">
        <v>24</v>
      </c>
      <c r="D545">
        <v>14</v>
      </c>
      <c r="E545">
        <v>4</v>
      </c>
    </row>
    <row r="546" spans="1:5" x14ac:dyDescent="0.3">
      <c r="A546" s="2" t="s">
        <v>685</v>
      </c>
      <c r="B546" s="5">
        <v>30</v>
      </c>
      <c r="C546">
        <v>30</v>
      </c>
      <c r="D546">
        <v>0</v>
      </c>
      <c r="E546">
        <v>4</v>
      </c>
    </row>
    <row r="547" spans="1:5" x14ac:dyDescent="0.3">
      <c r="A547" s="2" t="s">
        <v>686</v>
      </c>
      <c r="B547" s="5">
        <v>32</v>
      </c>
      <c r="C547">
        <v>32</v>
      </c>
      <c r="D547">
        <v>3</v>
      </c>
      <c r="E547">
        <v>2</v>
      </c>
    </row>
    <row r="548" spans="1:5" x14ac:dyDescent="0.3">
      <c r="A548" s="2" t="s">
        <v>676</v>
      </c>
      <c r="B548" s="5">
        <v>31</v>
      </c>
      <c r="C548">
        <v>31</v>
      </c>
      <c r="D548">
        <v>0</v>
      </c>
      <c r="E548">
        <v>0</v>
      </c>
    </row>
    <row r="549" spans="1:5" x14ac:dyDescent="0.3">
      <c r="A549" s="2" t="s">
        <v>662</v>
      </c>
      <c r="B549" s="5">
        <v>20</v>
      </c>
      <c r="C549">
        <v>20</v>
      </c>
      <c r="D549">
        <v>0</v>
      </c>
      <c r="E549">
        <v>0</v>
      </c>
    </row>
    <row r="550" spans="1:5" x14ac:dyDescent="0.3">
      <c r="A550" s="2" t="s">
        <v>669</v>
      </c>
      <c r="B550" s="5">
        <v>28</v>
      </c>
      <c r="C550">
        <v>28</v>
      </c>
      <c r="D550">
        <v>0</v>
      </c>
      <c r="E550">
        <v>0</v>
      </c>
    </row>
    <row r="551" spans="1:5" x14ac:dyDescent="0.3">
      <c r="A551" s="2" t="s">
        <v>679</v>
      </c>
      <c r="B551" s="5">
        <v>28</v>
      </c>
      <c r="C551">
        <v>28</v>
      </c>
      <c r="D551">
        <v>2</v>
      </c>
      <c r="E551">
        <v>1</v>
      </c>
    </row>
    <row r="552" spans="1:5" x14ac:dyDescent="0.3">
      <c r="A552" s="2" t="s">
        <v>696</v>
      </c>
      <c r="B552" s="5">
        <v>23</v>
      </c>
      <c r="C552">
        <v>23</v>
      </c>
      <c r="D552">
        <v>0</v>
      </c>
      <c r="E552">
        <v>0</v>
      </c>
    </row>
    <row r="553" spans="1:5" x14ac:dyDescent="0.3">
      <c r="A553" s="2" t="s">
        <v>762</v>
      </c>
      <c r="B553" s="5">
        <v>17</v>
      </c>
      <c r="C553">
        <v>17</v>
      </c>
      <c r="D553">
        <v>0</v>
      </c>
      <c r="E553">
        <v>0</v>
      </c>
    </row>
    <row r="554" spans="1:5" x14ac:dyDescent="0.3">
      <c r="A554" s="2" t="s">
        <v>687</v>
      </c>
      <c r="B554" s="5">
        <v>18</v>
      </c>
      <c r="C554">
        <v>18</v>
      </c>
      <c r="D554">
        <v>0</v>
      </c>
      <c r="E554">
        <v>0</v>
      </c>
    </row>
    <row r="555" spans="1:5" x14ac:dyDescent="0.3">
      <c r="A555" s="2" t="s">
        <v>677</v>
      </c>
      <c r="B555" s="5">
        <v>30</v>
      </c>
      <c r="C555">
        <v>30</v>
      </c>
      <c r="D555">
        <v>1</v>
      </c>
      <c r="E555">
        <v>3</v>
      </c>
    </row>
    <row r="556" spans="1:5" x14ac:dyDescent="0.3">
      <c r="A556" s="2" t="s">
        <v>693</v>
      </c>
      <c r="B556" s="5">
        <v>29</v>
      </c>
      <c r="C556">
        <v>29</v>
      </c>
      <c r="D556">
        <v>0</v>
      </c>
      <c r="E556">
        <v>0</v>
      </c>
    </row>
    <row r="557" spans="1:5" x14ac:dyDescent="0.3">
      <c r="A557" s="2" t="s">
        <v>691</v>
      </c>
      <c r="B557" s="5">
        <v>31</v>
      </c>
      <c r="C557">
        <v>31</v>
      </c>
      <c r="D557">
        <v>0</v>
      </c>
      <c r="E557">
        <v>0</v>
      </c>
    </row>
    <row r="558" spans="1:5" x14ac:dyDescent="0.3">
      <c r="A558" s="2" t="s">
        <v>763</v>
      </c>
      <c r="B558" s="5">
        <v>28</v>
      </c>
      <c r="C558">
        <v>28</v>
      </c>
      <c r="D558">
        <v>2</v>
      </c>
      <c r="E558">
        <v>0</v>
      </c>
    </row>
    <row r="559" spans="1:5" x14ac:dyDescent="0.3">
      <c r="A559" s="2" t="s">
        <v>671</v>
      </c>
      <c r="B559" s="5">
        <v>27</v>
      </c>
      <c r="C559">
        <v>27</v>
      </c>
      <c r="D559">
        <v>2</v>
      </c>
      <c r="E559">
        <v>4</v>
      </c>
    </row>
    <row r="560" spans="1:5" x14ac:dyDescent="0.3">
      <c r="A560" s="2" t="s">
        <v>695</v>
      </c>
      <c r="B560" s="5">
        <v>25</v>
      </c>
      <c r="C560">
        <v>25</v>
      </c>
      <c r="D560">
        <v>0</v>
      </c>
      <c r="E560">
        <v>1</v>
      </c>
    </row>
    <row r="561" spans="1:5" x14ac:dyDescent="0.3">
      <c r="A561" s="2" t="s">
        <v>690</v>
      </c>
      <c r="B561" s="5">
        <v>21</v>
      </c>
      <c r="C561">
        <v>21</v>
      </c>
      <c r="D561">
        <v>2</v>
      </c>
      <c r="E561">
        <v>0</v>
      </c>
    </row>
    <row r="562" spans="1:5" x14ac:dyDescent="0.3">
      <c r="A562" s="2" t="s">
        <v>674</v>
      </c>
      <c r="B562" s="5">
        <v>23</v>
      </c>
      <c r="C562">
        <v>23</v>
      </c>
      <c r="D562">
        <v>3</v>
      </c>
      <c r="E562">
        <v>1</v>
      </c>
    </row>
    <row r="563" spans="1:5" x14ac:dyDescent="0.3">
      <c r="A563" s="2" t="s">
        <v>665</v>
      </c>
      <c r="B563" s="5">
        <v>20</v>
      </c>
      <c r="C563">
        <v>20</v>
      </c>
      <c r="D563">
        <v>0</v>
      </c>
      <c r="E563">
        <v>0</v>
      </c>
    </row>
    <row r="564" spans="1:5" x14ac:dyDescent="0.3">
      <c r="A564" s="2" t="s">
        <v>694</v>
      </c>
      <c r="B564" s="5">
        <v>22</v>
      </c>
      <c r="C564">
        <v>22</v>
      </c>
      <c r="D564">
        <v>0</v>
      </c>
      <c r="E564">
        <v>1</v>
      </c>
    </row>
    <row r="565" spans="1:5" x14ac:dyDescent="0.3">
      <c r="A565" s="2" t="s">
        <v>683</v>
      </c>
      <c r="B565" s="5">
        <v>32</v>
      </c>
      <c r="C565">
        <v>32</v>
      </c>
      <c r="D565">
        <v>2</v>
      </c>
      <c r="E565">
        <v>1</v>
      </c>
    </row>
    <row r="566" spans="1:5" x14ac:dyDescent="0.3">
      <c r="A566" s="2" t="s">
        <v>684</v>
      </c>
      <c r="B566" s="5">
        <v>21</v>
      </c>
      <c r="C566">
        <v>21</v>
      </c>
      <c r="D566">
        <v>0</v>
      </c>
      <c r="E566">
        <v>0</v>
      </c>
    </row>
    <row r="567" spans="1:5" x14ac:dyDescent="0.3">
      <c r="A567" s="2" t="s">
        <v>667</v>
      </c>
      <c r="B567" s="5">
        <v>34</v>
      </c>
      <c r="C567">
        <v>34</v>
      </c>
      <c r="D567">
        <v>0</v>
      </c>
      <c r="E567">
        <v>0</v>
      </c>
    </row>
    <row r="568" spans="1:5" x14ac:dyDescent="0.3">
      <c r="A568" s="2" t="s">
        <v>682</v>
      </c>
      <c r="B568" s="5">
        <v>25</v>
      </c>
      <c r="C568">
        <v>25</v>
      </c>
      <c r="D568">
        <v>15</v>
      </c>
      <c r="E568">
        <v>6</v>
      </c>
    </row>
    <row r="569" spans="1:5" x14ac:dyDescent="0.3">
      <c r="A569" s="2" t="s">
        <v>666</v>
      </c>
      <c r="B569" s="5">
        <v>24</v>
      </c>
      <c r="C569">
        <v>24</v>
      </c>
      <c r="D569">
        <v>0</v>
      </c>
      <c r="E569">
        <v>0</v>
      </c>
    </row>
    <row r="570" spans="1:5" x14ac:dyDescent="0.3">
      <c r="A570" s="2" t="s">
        <v>692</v>
      </c>
      <c r="B570" s="5">
        <v>25</v>
      </c>
      <c r="C570">
        <v>25</v>
      </c>
      <c r="D570">
        <v>0</v>
      </c>
      <c r="E570">
        <v>0</v>
      </c>
    </row>
    <row r="571" spans="1:5" x14ac:dyDescent="0.3">
      <c r="A571" s="2" t="s">
        <v>765</v>
      </c>
      <c r="B571" s="5">
        <v>31</v>
      </c>
      <c r="C571">
        <v>31</v>
      </c>
      <c r="D571">
        <v>0</v>
      </c>
      <c r="E571">
        <v>0</v>
      </c>
    </row>
    <row r="572" spans="1:5" x14ac:dyDescent="0.3">
      <c r="A572" s="2" t="s">
        <v>673</v>
      </c>
      <c r="B572" s="5">
        <v>26</v>
      </c>
      <c r="C572">
        <v>26</v>
      </c>
      <c r="D572">
        <v>2</v>
      </c>
      <c r="E572">
        <v>7</v>
      </c>
    </row>
    <row r="573" spans="1:5" x14ac:dyDescent="0.3">
      <c r="A573" s="2" t="s">
        <v>663</v>
      </c>
      <c r="B573" s="5">
        <v>23</v>
      </c>
      <c r="C573">
        <v>23</v>
      </c>
      <c r="D573">
        <v>0</v>
      </c>
      <c r="E573">
        <v>0</v>
      </c>
    </row>
    <row r="574" spans="1:5" x14ac:dyDescent="0.3">
      <c r="A574" s="2" t="s">
        <v>688</v>
      </c>
      <c r="B574" s="5">
        <v>23</v>
      </c>
      <c r="C574">
        <v>23</v>
      </c>
      <c r="D574">
        <v>4</v>
      </c>
      <c r="E574">
        <v>7</v>
      </c>
    </row>
    <row r="575" spans="1:5" x14ac:dyDescent="0.3">
      <c r="A575" s="2" t="s">
        <v>670</v>
      </c>
      <c r="B575" s="5">
        <v>27</v>
      </c>
      <c r="C575">
        <v>27</v>
      </c>
      <c r="D575">
        <v>1</v>
      </c>
      <c r="E575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8FBB9-805A-4D20-89D6-9EF5E2CEC392}">
  <dimension ref="A1:BG563"/>
  <sheetViews>
    <sheetView topLeftCell="A10" workbookViewId="0">
      <selection activeCell="E475" sqref="E475"/>
    </sheetView>
  </sheetViews>
  <sheetFormatPr defaultRowHeight="14.4" x14ac:dyDescent="0.3"/>
  <cols>
    <col min="1" max="2" width="17.5546875" customWidth="1"/>
    <col min="3" max="3" width="12.5546875" customWidth="1"/>
    <col min="4" max="4" width="15.109375" customWidth="1"/>
    <col min="5" max="5" width="9.6640625" customWidth="1"/>
    <col min="6" max="6" width="13.77734375" customWidth="1"/>
    <col min="7" max="7" width="10.109375" customWidth="1"/>
    <col min="11" max="11" width="15.6640625" customWidth="1"/>
    <col min="12" max="12" width="14" customWidth="1"/>
    <col min="13" max="13" width="19.109375" customWidth="1"/>
    <col min="14" max="14" width="14.5546875" customWidth="1"/>
    <col min="15" max="15" width="9.77734375" customWidth="1"/>
    <col min="16" max="16" width="9.6640625" customWidth="1"/>
    <col min="18" max="18" width="18" customWidth="1"/>
    <col min="19" max="19" width="10.21875" customWidth="1"/>
    <col min="20" max="20" width="9.44140625" customWidth="1"/>
    <col min="21" max="21" width="18.77734375" customWidth="1"/>
    <col min="22" max="22" width="11.33203125" customWidth="1"/>
    <col min="23" max="23" width="13.77734375" customWidth="1"/>
    <col min="24" max="24" width="23.109375" customWidth="1"/>
    <col min="25" max="25" width="15.6640625" customWidth="1"/>
    <col min="26" max="26" width="13.77734375" customWidth="1"/>
    <col min="28" max="28" width="18.77734375" customWidth="1"/>
    <col min="29" max="29" width="22.5546875" customWidth="1"/>
    <col min="30" max="30" width="23.6640625" customWidth="1"/>
    <col min="31" max="31" width="22.44140625" customWidth="1"/>
    <col min="32" max="32" width="24.88671875" customWidth="1"/>
    <col min="33" max="33" width="16.109375" customWidth="1"/>
    <col min="34" max="34" width="14.33203125" customWidth="1"/>
    <col min="35" max="35" width="13.6640625" customWidth="1"/>
    <col min="36" max="36" width="12.21875" customWidth="1"/>
    <col min="37" max="37" width="14" customWidth="1"/>
    <col min="39" max="39" width="9.21875" customWidth="1"/>
    <col min="40" max="40" width="14" customWidth="1"/>
    <col min="41" max="41" width="12.44140625" customWidth="1"/>
    <col min="42" max="42" width="10.33203125" customWidth="1"/>
    <col min="43" max="43" width="12.77734375" customWidth="1"/>
    <col min="44" max="44" width="12.5546875" customWidth="1"/>
    <col min="45" max="45" width="10.44140625" customWidth="1"/>
    <col min="46" max="46" width="16.44140625" customWidth="1"/>
    <col min="47" max="47" width="15.77734375" customWidth="1"/>
    <col min="48" max="48" width="11.6640625" customWidth="1"/>
    <col min="50" max="50" width="13.5546875" customWidth="1"/>
    <col min="51" max="51" width="11.33203125" customWidth="1"/>
    <col min="53" max="53" width="9.6640625" customWidth="1"/>
    <col min="54" max="54" width="16.109375" customWidth="1"/>
    <col min="55" max="55" width="18.77734375" customWidth="1"/>
    <col min="56" max="56" width="9.88671875" customWidth="1"/>
    <col min="57" max="57" width="12.88671875" customWidth="1"/>
    <col min="58" max="58" width="16.44140625" customWidth="1"/>
    <col min="59" max="59" width="24.21875" customWidth="1"/>
    <col min="60" max="60" width="20.88671875" customWidth="1"/>
  </cols>
  <sheetData>
    <row r="1" spans="1:59" x14ac:dyDescent="0.3">
      <c r="A1" t="s">
        <v>0</v>
      </c>
      <c r="B1" t="s">
        <v>764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698</v>
      </c>
    </row>
    <row r="2" spans="1:59" x14ac:dyDescent="0.3">
      <c r="A2" t="s">
        <v>151</v>
      </c>
      <c r="B2" s="5">
        <v>29</v>
      </c>
      <c r="C2" t="s">
        <v>131</v>
      </c>
      <c r="D2" t="s">
        <v>62</v>
      </c>
      <c r="E2" t="s">
        <v>772</v>
      </c>
      <c r="F2">
        <v>31</v>
      </c>
      <c r="G2">
        <v>2790</v>
      </c>
      <c r="H2">
        <v>0</v>
      </c>
      <c r="I2">
        <v>0</v>
      </c>
      <c r="J2">
        <v>1</v>
      </c>
      <c r="K2">
        <v>0</v>
      </c>
      <c r="L2" s="1">
        <v>0</v>
      </c>
      <c r="M2">
        <v>0</v>
      </c>
      <c r="N2">
        <v>0</v>
      </c>
      <c r="O2">
        <v>0</v>
      </c>
      <c r="P2">
        <v>1197</v>
      </c>
      <c r="Q2">
        <v>0</v>
      </c>
      <c r="R2">
        <v>0</v>
      </c>
      <c r="S2" s="1">
        <v>0</v>
      </c>
      <c r="T2">
        <v>0</v>
      </c>
      <c r="U2">
        <v>0</v>
      </c>
      <c r="V2" s="1">
        <v>0</v>
      </c>
      <c r="W2">
        <v>0</v>
      </c>
      <c r="X2">
        <v>0</v>
      </c>
      <c r="Y2" s="1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8</v>
      </c>
      <c r="AJ2">
        <v>36</v>
      </c>
      <c r="AK2">
        <v>0</v>
      </c>
      <c r="AL2">
        <v>0</v>
      </c>
      <c r="AM2">
        <v>1</v>
      </c>
      <c r="AN2">
        <v>0</v>
      </c>
      <c r="AO2">
        <v>0</v>
      </c>
      <c r="AP2" s="1">
        <v>0</v>
      </c>
      <c r="AQ2">
        <v>0</v>
      </c>
      <c r="AR2">
        <v>0</v>
      </c>
      <c r="AS2" s="1">
        <v>0</v>
      </c>
      <c r="AT2">
        <v>39</v>
      </c>
      <c r="AU2">
        <v>41</v>
      </c>
      <c r="AV2">
        <v>0</v>
      </c>
      <c r="AW2">
        <v>2</v>
      </c>
      <c r="AX2">
        <v>3</v>
      </c>
      <c r="AY2">
        <v>0</v>
      </c>
      <c r="AZ2">
        <v>97</v>
      </c>
      <c r="BA2" s="1">
        <v>0.71</v>
      </c>
      <c r="BB2">
        <v>0</v>
      </c>
      <c r="BC2">
        <v>0</v>
      </c>
      <c r="BD2">
        <v>21</v>
      </c>
      <c r="BE2">
        <v>22</v>
      </c>
      <c r="BF2">
        <v>2.1</v>
      </c>
      <c r="BG2">
        <f t="shared" ref="BG2:BG65" si="0">BF2+4.2</f>
        <v>6.3000000000000007</v>
      </c>
    </row>
    <row r="3" spans="1:59" x14ac:dyDescent="0.3">
      <c r="A3" t="s">
        <v>426</v>
      </c>
      <c r="B3" s="5">
        <v>31</v>
      </c>
      <c r="C3" t="s">
        <v>425</v>
      </c>
      <c r="D3" t="s">
        <v>66</v>
      </c>
      <c r="E3" t="s">
        <v>772</v>
      </c>
      <c r="F3">
        <v>28</v>
      </c>
      <c r="G3">
        <v>2509</v>
      </c>
      <c r="H3">
        <v>0</v>
      </c>
      <c r="I3">
        <v>0</v>
      </c>
      <c r="J3">
        <v>0</v>
      </c>
      <c r="K3">
        <v>0</v>
      </c>
      <c r="L3" s="1">
        <v>0</v>
      </c>
      <c r="M3">
        <v>0</v>
      </c>
      <c r="N3">
        <v>0</v>
      </c>
      <c r="O3">
        <v>0</v>
      </c>
      <c r="P3">
        <v>1095</v>
      </c>
      <c r="Q3">
        <v>0</v>
      </c>
      <c r="R3">
        <v>0</v>
      </c>
      <c r="S3" s="1">
        <v>0</v>
      </c>
      <c r="T3">
        <v>0</v>
      </c>
      <c r="U3">
        <v>0</v>
      </c>
      <c r="V3" s="1">
        <v>0</v>
      </c>
      <c r="W3">
        <v>0</v>
      </c>
      <c r="X3">
        <v>0</v>
      </c>
      <c r="Y3" s="1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9</v>
      </c>
      <c r="AJ3">
        <v>31</v>
      </c>
      <c r="AK3">
        <v>0</v>
      </c>
      <c r="AL3">
        <v>0</v>
      </c>
      <c r="AM3">
        <v>1</v>
      </c>
      <c r="AN3">
        <v>0</v>
      </c>
      <c r="AO3">
        <v>0</v>
      </c>
      <c r="AP3" s="1">
        <v>0</v>
      </c>
      <c r="AQ3">
        <v>0</v>
      </c>
      <c r="AR3">
        <v>0</v>
      </c>
      <c r="AS3" s="1">
        <v>0</v>
      </c>
      <c r="AT3">
        <v>29</v>
      </c>
      <c r="AU3">
        <v>31</v>
      </c>
      <c r="AV3">
        <v>0</v>
      </c>
      <c r="AW3">
        <v>0</v>
      </c>
      <c r="AX3">
        <v>0</v>
      </c>
      <c r="AY3">
        <v>0</v>
      </c>
      <c r="AZ3">
        <v>78</v>
      </c>
      <c r="BA3" s="1">
        <v>0.73</v>
      </c>
      <c r="BB3">
        <v>0</v>
      </c>
      <c r="BC3">
        <v>0</v>
      </c>
      <c r="BD3">
        <v>18</v>
      </c>
      <c r="BE3">
        <v>11</v>
      </c>
      <c r="BF3">
        <v>4</v>
      </c>
      <c r="BG3">
        <f t="shared" si="0"/>
        <v>8.1999999999999993</v>
      </c>
    </row>
    <row r="4" spans="1:59" x14ac:dyDescent="0.3">
      <c r="A4" t="s">
        <v>653</v>
      </c>
      <c r="B4" s="5">
        <v>39</v>
      </c>
      <c r="C4" t="s">
        <v>786</v>
      </c>
      <c r="D4" t="s">
        <v>70</v>
      </c>
      <c r="E4" t="s">
        <v>772</v>
      </c>
      <c r="F4">
        <v>14</v>
      </c>
      <c r="G4">
        <v>1161</v>
      </c>
      <c r="H4">
        <v>0</v>
      </c>
      <c r="I4">
        <v>0</v>
      </c>
      <c r="J4">
        <v>0</v>
      </c>
      <c r="K4">
        <v>0</v>
      </c>
      <c r="L4" s="1">
        <v>0</v>
      </c>
      <c r="M4">
        <v>0</v>
      </c>
      <c r="N4">
        <v>0</v>
      </c>
      <c r="O4">
        <v>0</v>
      </c>
      <c r="P4">
        <v>581</v>
      </c>
      <c r="Q4">
        <v>0</v>
      </c>
      <c r="R4">
        <v>0</v>
      </c>
      <c r="S4" s="1">
        <v>0</v>
      </c>
      <c r="T4">
        <v>0</v>
      </c>
      <c r="U4">
        <v>0</v>
      </c>
      <c r="V4" s="1">
        <v>0</v>
      </c>
      <c r="W4">
        <v>0</v>
      </c>
      <c r="X4">
        <v>0</v>
      </c>
      <c r="Y4" s="1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2</v>
      </c>
      <c r="AJ4">
        <v>14</v>
      </c>
      <c r="AK4">
        <v>0</v>
      </c>
      <c r="AL4">
        <v>0</v>
      </c>
      <c r="AM4">
        <v>0</v>
      </c>
      <c r="AN4">
        <v>0</v>
      </c>
      <c r="AO4">
        <v>0</v>
      </c>
      <c r="AP4" s="1">
        <v>0</v>
      </c>
      <c r="AQ4">
        <v>0</v>
      </c>
      <c r="AR4">
        <v>0</v>
      </c>
      <c r="AS4" s="1">
        <v>0</v>
      </c>
      <c r="AT4">
        <v>21</v>
      </c>
      <c r="AU4">
        <v>23</v>
      </c>
      <c r="AV4">
        <v>0</v>
      </c>
      <c r="AW4">
        <v>2</v>
      </c>
      <c r="AX4">
        <v>2</v>
      </c>
      <c r="AY4">
        <v>0</v>
      </c>
      <c r="AZ4">
        <v>50</v>
      </c>
      <c r="BA4" s="1">
        <v>0.7</v>
      </c>
      <c r="BB4">
        <v>0</v>
      </c>
      <c r="BC4">
        <v>0</v>
      </c>
      <c r="BD4">
        <v>0</v>
      </c>
      <c r="BE4">
        <v>10</v>
      </c>
      <c r="BF4">
        <v>3.9</v>
      </c>
      <c r="BG4">
        <f t="shared" si="0"/>
        <v>8.1</v>
      </c>
    </row>
    <row r="5" spans="1:59" x14ac:dyDescent="0.3">
      <c r="A5" t="s">
        <v>602</v>
      </c>
      <c r="B5" s="5">
        <v>21</v>
      </c>
      <c r="C5" t="s">
        <v>787</v>
      </c>
      <c r="D5" t="s">
        <v>450</v>
      </c>
      <c r="E5" t="s">
        <v>772</v>
      </c>
      <c r="F5">
        <v>6</v>
      </c>
      <c r="G5">
        <v>540</v>
      </c>
      <c r="H5">
        <v>0</v>
      </c>
      <c r="I5">
        <v>0</v>
      </c>
      <c r="J5">
        <v>0</v>
      </c>
      <c r="K5">
        <v>0</v>
      </c>
      <c r="L5" s="1">
        <v>0</v>
      </c>
      <c r="M5">
        <v>0</v>
      </c>
      <c r="N5">
        <v>0</v>
      </c>
      <c r="O5">
        <v>0</v>
      </c>
      <c r="P5">
        <v>273</v>
      </c>
      <c r="Q5">
        <v>0</v>
      </c>
      <c r="R5">
        <v>0</v>
      </c>
      <c r="S5" s="1">
        <v>0</v>
      </c>
      <c r="T5">
        <v>0</v>
      </c>
      <c r="U5">
        <v>0</v>
      </c>
      <c r="V5" s="1">
        <v>0</v>
      </c>
      <c r="W5">
        <v>0</v>
      </c>
      <c r="X5">
        <v>0</v>
      </c>
      <c r="Y5" s="1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15</v>
      </c>
      <c r="AK5">
        <v>0</v>
      </c>
      <c r="AL5">
        <v>0</v>
      </c>
      <c r="AM5">
        <v>3</v>
      </c>
      <c r="AN5">
        <v>0</v>
      </c>
      <c r="AO5">
        <v>0</v>
      </c>
      <c r="AP5" s="1">
        <v>0</v>
      </c>
      <c r="AQ5">
        <v>0</v>
      </c>
      <c r="AR5">
        <v>0</v>
      </c>
      <c r="AS5" s="1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24</v>
      </c>
      <c r="BA5" s="1">
        <v>0</v>
      </c>
      <c r="BB5">
        <v>0</v>
      </c>
      <c r="BC5">
        <v>0</v>
      </c>
      <c r="BD5">
        <v>6</v>
      </c>
      <c r="BE5">
        <v>10</v>
      </c>
      <c r="BF5">
        <v>0</v>
      </c>
      <c r="BG5">
        <f t="shared" si="0"/>
        <v>4.2</v>
      </c>
    </row>
    <row r="6" spans="1:59" x14ac:dyDescent="0.3">
      <c r="A6" t="s">
        <v>488</v>
      </c>
      <c r="B6" s="5">
        <v>26</v>
      </c>
      <c r="C6" t="s">
        <v>790</v>
      </c>
      <c r="D6" t="s">
        <v>143</v>
      </c>
      <c r="E6" t="s">
        <v>772</v>
      </c>
      <c r="F6">
        <v>4</v>
      </c>
      <c r="G6">
        <v>360</v>
      </c>
      <c r="H6">
        <v>0</v>
      </c>
      <c r="I6">
        <v>0</v>
      </c>
      <c r="J6">
        <v>0</v>
      </c>
      <c r="K6">
        <v>0</v>
      </c>
      <c r="L6" s="1">
        <v>0</v>
      </c>
      <c r="M6">
        <v>0</v>
      </c>
      <c r="N6">
        <v>0</v>
      </c>
      <c r="O6">
        <v>0</v>
      </c>
      <c r="P6">
        <v>179</v>
      </c>
      <c r="Q6">
        <v>0</v>
      </c>
      <c r="R6">
        <v>0</v>
      </c>
      <c r="S6" s="1">
        <v>0</v>
      </c>
      <c r="T6">
        <v>0</v>
      </c>
      <c r="U6">
        <v>0</v>
      </c>
      <c r="V6" s="1">
        <v>0</v>
      </c>
      <c r="W6">
        <v>0</v>
      </c>
      <c r="X6">
        <v>0</v>
      </c>
      <c r="Y6" s="1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14</v>
      </c>
      <c r="AK6">
        <v>0</v>
      </c>
      <c r="AL6">
        <v>0</v>
      </c>
      <c r="AM6">
        <v>0</v>
      </c>
      <c r="AN6">
        <v>0</v>
      </c>
      <c r="AO6">
        <v>0</v>
      </c>
      <c r="AP6" s="1">
        <v>0</v>
      </c>
      <c r="AQ6">
        <v>0</v>
      </c>
      <c r="AR6">
        <v>0</v>
      </c>
      <c r="AS6" s="1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8</v>
      </c>
      <c r="BA6" s="1">
        <v>0</v>
      </c>
      <c r="BB6">
        <v>0</v>
      </c>
      <c r="BC6">
        <v>0</v>
      </c>
      <c r="BD6">
        <v>5</v>
      </c>
      <c r="BE6">
        <v>4</v>
      </c>
      <c r="BF6">
        <v>0</v>
      </c>
      <c r="BG6">
        <f t="shared" si="0"/>
        <v>4.2</v>
      </c>
    </row>
    <row r="7" spans="1:59" x14ac:dyDescent="0.3">
      <c r="A7" t="s">
        <v>668</v>
      </c>
      <c r="B7" s="5">
        <v>31</v>
      </c>
      <c r="C7" t="s">
        <v>785</v>
      </c>
      <c r="D7" t="s">
        <v>59</v>
      </c>
      <c r="E7" t="s">
        <v>772</v>
      </c>
      <c r="F7">
        <v>2</v>
      </c>
      <c r="G7">
        <v>180</v>
      </c>
      <c r="H7">
        <v>0</v>
      </c>
      <c r="I7">
        <v>0</v>
      </c>
      <c r="J7">
        <v>0</v>
      </c>
      <c r="K7">
        <v>0</v>
      </c>
      <c r="L7" s="1">
        <v>0</v>
      </c>
      <c r="M7">
        <v>0</v>
      </c>
      <c r="N7">
        <v>0</v>
      </c>
      <c r="O7">
        <v>0</v>
      </c>
      <c r="P7">
        <v>76</v>
      </c>
      <c r="Q7">
        <v>0</v>
      </c>
      <c r="R7">
        <v>0</v>
      </c>
      <c r="S7" s="1">
        <v>0</v>
      </c>
      <c r="T7">
        <v>0</v>
      </c>
      <c r="U7">
        <v>0</v>
      </c>
      <c r="V7" s="1">
        <v>0</v>
      </c>
      <c r="W7">
        <v>0</v>
      </c>
      <c r="X7">
        <v>0</v>
      </c>
      <c r="Y7" s="1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3</v>
      </c>
      <c r="AK7">
        <v>0</v>
      </c>
      <c r="AL7">
        <v>0</v>
      </c>
      <c r="AM7">
        <v>0</v>
      </c>
      <c r="AN7">
        <v>0</v>
      </c>
      <c r="AO7">
        <v>0</v>
      </c>
      <c r="AP7" s="1">
        <v>0</v>
      </c>
      <c r="AQ7">
        <v>0</v>
      </c>
      <c r="AR7">
        <v>0</v>
      </c>
      <c r="AS7" s="1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8</v>
      </c>
      <c r="BA7" s="1">
        <v>0</v>
      </c>
      <c r="BB7">
        <v>0</v>
      </c>
      <c r="BC7">
        <v>0</v>
      </c>
      <c r="BD7">
        <v>2</v>
      </c>
      <c r="BE7">
        <v>0</v>
      </c>
      <c r="BF7">
        <v>0</v>
      </c>
      <c r="BG7">
        <f t="shared" si="0"/>
        <v>4.2</v>
      </c>
    </row>
    <row r="8" spans="1:59" x14ac:dyDescent="0.3">
      <c r="A8" t="s">
        <v>180</v>
      </c>
      <c r="B8" s="5">
        <v>22</v>
      </c>
      <c r="C8" t="s">
        <v>170</v>
      </c>
      <c r="D8" t="s">
        <v>181</v>
      </c>
      <c r="E8" t="s">
        <v>772</v>
      </c>
      <c r="F8">
        <v>2</v>
      </c>
      <c r="G8">
        <v>144</v>
      </c>
      <c r="H8">
        <v>0</v>
      </c>
      <c r="I8">
        <v>0</v>
      </c>
      <c r="J8">
        <v>0</v>
      </c>
      <c r="K8">
        <v>0</v>
      </c>
      <c r="L8" s="1">
        <v>0</v>
      </c>
      <c r="M8">
        <v>0</v>
      </c>
      <c r="N8">
        <v>0</v>
      </c>
      <c r="O8">
        <v>0</v>
      </c>
      <c r="P8">
        <v>78</v>
      </c>
      <c r="Q8">
        <v>0</v>
      </c>
      <c r="R8">
        <v>0</v>
      </c>
      <c r="S8" s="1">
        <v>0</v>
      </c>
      <c r="T8">
        <v>0</v>
      </c>
      <c r="U8">
        <v>0</v>
      </c>
      <c r="V8" s="1">
        <v>0</v>
      </c>
      <c r="W8">
        <v>0</v>
      </c>
      <c r="X8">
        <v>0</v>
      </c>
      <c r="Y8" s="1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</v>
      </c>
      <c r="AK8">
        <v>0</v>
      </c>
      <c r="AL8">
        <v>0</v>
      </c>
      <c r="AM8">
        <v>0</v>
      </c>
      <c r="AN8">
        <v>0</v>
      </c>
      <c r="AO8">
        <v>0</v>
      </c>
      <c r="AP8" s="1">
        <v>0</v>
      </c>
      <c r="AQ8">
        <v>0</v>
      </c>
      <c r="AR8">
        <v>0</v>
      </c>
      <c r="AS8" s="1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3</v>
      </c>
      <c r="BA8" s="1">
        <v>0</v>
      </c>
      <c r="BB8">
        <v>0</v>
      </c>
      <c r="BC8">
        <v>0</v>
      </c>
      <c r="BD8">
        <v>1</v>
      </c>
      <c r="BE8">
        <v>2</v>
      </c>
      <c r="BF8">
        <v>0</v>
      </c>
      <c r="BG8">
        <f t="shared" si="0"/>
        <v>4.2</v>
      </c>
    </row>
    <row r="9" spans="1:59" x14ac:dyDescent="0.3">
      <c r="A9" t="s">
        <v>449</v>
      </c>
      <c r="B9" s="5">
        <v>23</v>
      </c>
      <c r="C9" t="s">
        <v>425</v>
      </c>
      <c r="D9" t="s">
        <v>450</v>
      </c>
      <c r="E9" t="s">
        <v>772</v>
      </c>
      <c r="F9">
        <v>1</v>
      </c>
      <c r="G9">
        <v>11</v>
      </c>
      <c r="H9">
        <v>0</v>
      </c>
      <c r="I9">
        <v>0</v>
      </c>
      <c r="J9">
        <v>0</v>
      </c>
      <c r="K9">
        <v>0</v>
      </c>
      <c r="L9" s="1">
        <v>0</v>
      </c>
      <c r="M9">
        <v>0</v>
      </c>
      <c r="N9">
        <v>0</v>
      </c>
      <c r="O9">
        <v>0</v>
      </c>
      <c r="P9">
        <v>11</v>
      </c>
      <c r="Q9">
        <v>0</v>
      </c>
      <c r="R9">
        <v>0</v>
      </c>
      <c r="S9" s="1">
        <v>0</v>
      </c>
      <c r="T9">
        <v>0</v>
      </c>
      <c r="U9">
        <v>0</v>
      </c>
      <c r="V9" s="1">
        <v>0</v>
      </c>
      <c r="W9">
        <v>0</v>
      </c>
      <c r="X9">
        <v>0</v>
      </c>
      <c r="Y9" s="1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 s="1">
        <v>0</v>
      </c>
      <c r="AQ9">
        <v>0</v>
      </c>
      <c r="AR9">
        <v>0</v>
      </c>
      <c r="AS9" s="1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 s="1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f t="shared" si="0"/>
        <v>4.2</v>
      </c>
    </row>
    <row r="10" spans="1:59" x14ac:dyDescent="0.3">
      <c r="A10" t="s">
        <v>104</v>
      </c>
      <c r="B10" s="5">
        <v>27</v>
      </c>
      <c r="C10" t="s">
        <v>98</v>
      </c>
      <c r="D10" t="s">
        <v>105</v>
      </c>
      <c r="E10" t="s">
        <v>773</v>
      </c>
      <c r="F10">
        <v>12</v>
      </c>
      <c r="G10">
        <v>89</v>
      </c>
      <c r="H10">
        <v>0</v>
      </c>
      <c r="I10">
        <v>0</v>
      </c>
      <c r="J10">
        <v>5</v>
      </c>
      <c r="K10">
        <v>0</v>
      </c>
      <c r="L10" s="1">
        <v>0</v>
      </c>
      <c r="M10">
        <v>1</v>
      </c>
      <c r="N10">
        <v>0</v>
      </c>
      <c r="O10">
        <v>0</v>
      </c>
      <c r="P10">
        <v>94</v>
      </c>
      <c r="Q10">
        <v>0</v>
      </c>
      <c r="R10">
        <v>0</v>
      </c>
      <c r="S10" s="1">
        <v>0</v>
      </c>
      <c r="T10">
        <v>0</v>
      </c>
      <c r="U10">
        <v>0</v>
      </c>
      <c r="V10" s="1">
        <v>0</v>
      </c>
      <c r="W10">
        <v>0</v>
      </c>
      <c r="X10">
        <v>0</v>
      </c>
      <c r="Y10" s="1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</v>
      </c>
      <c r="AI10">
        <v>0</v>
      </c>
      <c r="AJ10">
        <v>1</v>
      </c>
      <c r="AK10">
        <v>0</v>
      </c>
      <c r="AL10">
        <v>0</v>
      </c>
      <c r="AM10">
        <v>6</v>
      </c>
      <c r="AN10">
        <v>0</v>
      </c>
      <c r="AO10">
        <v>0</v>
      </c>
      <c r="AP10" s="1">
        <v>0</v>
      </c>
      <c r="AQ10">
        <v>0</v>
      </c>
      <c r="AR10">
        <v>0</v>
      </c>
      <c r="AS10" s="1">
        <v>0</v>
      </c>
      <c r="AT10">
        <v>0</v>
      </c>
      <c r="AU10">
        <v>0</v>
      </c>
      <c r="AV10">
        <v>0</v>
      </c>
      <c r="AW10">
        <v>4</v>
      </c>
      <c r="AX10">
        <v>1</v>
      </c>
      <c r="AY10">
        <v>0</v>
      </c>
      <c r="AZ10">
        <v>0</v>
      </c>
      <c r="BA10" s="1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f t="shared" si="0"/>
        <v>4.2</v>
      </c>
    </row>
    <row r="11" spans="1:59" x14ac:dyDescent="0.3">
      <c r="A11" t="s">
        <v>113</v>
      </c>
      <c r="B11" s="5">
        <v>18</v>
      </c>
      <c r="C11" t="s">
        <v>98</v>
      </c>
      <c r="D11" t="s">
        <v>114</v>
      </c>
      <c r="E11" t="s">
        <v>774</v>
      </c>
      <c r="F11">
        <v>5</v>
      </c>
      <c r="G11">
        <v>121</v>
      </c>
      <c r="H11">
        <v>0</v>
      </c>
      <c r="I11">
        <v>0</v>
      </c>
      <c r="J11">
        <v>0</v>
      </c>
      <c r="K11">
        <v>0</v>
      </c>
      <c r="L11" s="1">
        <v>0</v>
      </c>
      <c r="M11">
        <v>0</v>
      </c>
      <c r="N11">
        <v>0</v>
      </c>
      <c r="O11">
        <v>0</v>
      </c>
      <c r="P11">
        <v>70</v>
      </c>
      <c r="Q11">
        <v>0</v>
      </c>
      <c r="R11">
        <v>0</v>
      </c>
      <c r="S11" s="1">
        <v>0</v>
      </c>
      <c r="T11">
        <v>0</v>
      </c>
      <c r="U11">
        <v>0</v>
      </c>
      <c r="V11" s="1">
        <v>0</v>
      </c>
      <c r="W11">
        <v>0</v>
      </c>
      <c r="X11">
        <v>0</v>
      </c>
      <c r="Y11" s="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3</v>
      </c>
      <c r="AK11">
        <v>0</v>
      </c>
      <c r="AL11">
        <v>0</v>
      </c>
      <c r="AM11">
        <v>7</v>
      </c>
      <c r="AN11">
        <v>0</v>
      </c>
      <c r="AO11">
        <v>0</v>
      </c>
      <c r="AP11" s="1">
        <v>0</v>
      </c>
      <c r="AQ11">
        <v>0</v>
      </c>
      <c r="AR11">
        <v>0</v>
      </c>
      <c r="AS11" s="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 s="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f t="shared" si="0"/>
        <v>4.2</v>
      </c>
    </row>
    <row r="12" spans="1:59" x14ac:dyDescent="0.3">
      <c r="A12" t="s">
        <v>147</v>
      </c>
      <c r="B12" s="5">
        <v>22</v>
      </c>
      <c r="C12" t="s">
        <v>131</v>
      </c>
      <c r="D12" t="s">
        <v>148</v>
      </c>
      <c r="E12" t="s">
        <v>774</v>
      </c>
      <c r="F12">
        <v>12</v>
      </c>
      <c r="G12">
        <v>497</v>
      </c>
      <c r="H12">
        <v>0</v>
      </c>
      <c r="I12">
        <v>0</v>
      </c>
      <c r="J12">
        <v>0</v>
      </c>
      <c r="K12">
        <v>0</v>
      </c>
      <c r="L12" s="1">
        <v>0</v>
      </c>
      <c r="M12">
        <v>0</v>
      </c>
      <c r="N12">
        <v>0</v>
      </c>
      <c r="O12">
        <v>1</v>
      </c>
      <c r="P12">
        <v>283</v>
      </c>
      <c r="Q12">
        <v>0</v>
      </c>
      <c r="R12">
        <v>0</v>
      </c>
      <c r="S12" s="1">
        <v>0</v>
      </c>
      <c r="T12">
        <v>0</v>
      </c>
      <c r="U12">
        <v>0</v>
      </c>
      <c r="V12" s="1">
        <v>0</v>
      </c>
      <c r="W12">
        <v>0</v>
      </c>
      <c r="X12">
        <v>0</v>
      </c>
      <c r="Y12" s="1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</v>
      </c>
      <c r="AI12">
        <v>0</v>
      </c>
      <c r="AJ12">
        <v>16</v>
      </c>
      <c r="AK12">
        <v>0</v>
      </c>
      <c r="AL12">
        <v>0</v>
      </c>
      <c r="AM12">
        <v>10</v>
      </c>
      <c r="AN12">
        <v>0</v>
      </c>
      <c r="AO12">
        <v>0</v>
      </c>
      <c r="AP12" s="1">
        <v>0</v>
      </c>
      <c r="AQ12">
        <v>0</v>
      </c>
      <c r="AR12">
        <v>0</v>
      </c>
      <c r="AS12" s="1">
        <v>0</v>
      </c>
      <c r="AT12">
        <v>0</v>
      </c>
      <c r="AU12">
        <v>0</v>
      </c>
      <c r="AV12">
        <v>0</v>
      </c>
      <c r="AW12">
        <v>7</v>
      </c>
      <c r="AX12">
        <v>2</v>
      </c>
      <c r="AY12">
        <v>0</v>
      </c>
      <c r="AZ12">
        <v>0</v>
      </c>
      <c r="BA12" s="1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f t="shared" si="0"/>
        <v>4.2</v>
      </c>
    </row>
    <row r="13" spans="1:59" x14ac:dyDescent="0.3">
      <c r="A13" t="s">
        <v>186</v>
      </c>
      <c r="B13" s="5">
        <v>19</v>
      </c>
      <c r="C13" t="s">
        <v>170</v>
      </c>
      <c r="D13" t="s">
        <v>187</v>
      </c>
      <c r="E13" t="s">
        <v>774</v>
      </c>
      <c r="F13">
        <v>3</v>
      </c>
      <c r="G13">
        <v>28</v>
      </c>
      <c r="H13">
        <v>0</v>
      </c>
      <c r="I13">
        <v>0</v>
      </c>
      <c r="J13">
        <v>0</v>
      </c>
      <c r="K13">
        <v>0</v>
      </c>
      <c r="L13" s="1">
        <v>0</v>
      </c>
      <c r="M13">
        <v>0</v>
      </c>
      <c r="N13">
        <v>0</v>
      </c>
      <c r="O13">
        <v>0</v>
      </c>
      <c r="P13">
        <v>31</v>
      </c>
      <c r="Q13">
        <v>0</v>
      </c>
      <c r="R13">
        <v>0</v>
      </c>
      <c r="S13" s="1">
        <v>0</v>
      </c>
      <c r="T13">
        <v>0</v>
      </c>
      <c r="U13">
        <v>0</v>
      </c>
      <c r="V13" s="1">
        <v>0</v>
      </c>
      <c r="W13">
        <v>0</v>
      </c>
      <c r="X13">
        <v>0</v>
      </c>
      <c r="Y13" s="1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2</v>
      </c>
      <c r="AK13">
        <v>0</v>
      </c>
      <c r="AL13">
        <v>0</v>
      </c>
      <c r="AM13">
        <v>0</v>
      </c>
      <c r="AN13">
        <v>0</v>
      </c>
      <c r="AO13">
        <v>0</v>
      </c>
      <c r="AP13" s="1">
        <v>0</v>
      </c>
      <c r="AQ13">
        <v>0</v>
      </c>
      <c r="AR13">
        <v>0</v>
      </c>
      <c r="AS13" s="1">
        <v>0</v>
      </c>
      <c r="AT13">
        <v>0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0</v>
      </c>
      <c r="BA13" s="1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f t="shared" si="0"/>
        <v>4.2</v>
      </c>
    </row>
    <row r="14" spans="1:59" x14ac:dyDescent="0.3">
      <c r="A14" t="s">
        <v>195</v>
      </c>
      <c r="B14" s="5">
        <v>23</v>
      </c>
      <c r="C14" t="s">
        <v>170</v>
      </c>
      <c r="D14" t="s">
        <v>59</v>
      </c>
      <c r="E14" t="s">
        <v>773</v>
      </c>
      <c r="F14">
        <v>8</v>
      </c>
      <c r="G14">
        <v>112</v>
      </c>
      <c r="H14">
        <v>0</v>
      </c>
      <c r="I14">
        <v>0</v>
      </c>
      <c r="J14">
        <v>1</v>
      </c>
      <c r="K14">
        <v>0</v>
      </c>
      <c r="L14" s="1">
        <v>0</v>
      </c>
      <c r="M14">
        <v>0</v>
      </c>
      <c r="N14">
        <v>0</v>
      </c>
      <c r="O14">
        <v>0</v>
      </c>
      <c r="P14">
        <v>107</v>
      </c>
      <c r="Q14">
        <v>0</v>
      </c>
      <c r="R14">
        <v>0</v>
      </c>
      <c r="S14" s="1">
        <v>0</v>
      </c>
      <c r="T14">
        <v>0</v>
      </c>
      <c r="U14">
        <v>0</v>
      </c>
      <c r="V14" s="1">
        <v>0</v>
      </c>
      <c r="W14">
        <v>0</v>
      </c>
      <c r="X14">
        <v>0</v>
      </c>
      <c r="Y14" s="1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2</v>
      </c>
      <c r="AN14">
        <v>0</v>
      </c>
      <c r="AO14">
        <v>0</v>
      </c>
      <c r="AP14" s="1">
        <v>0</v>
      </c>
      <c r="AQ14">
        <v>0</v>
      </c>
      <c r="AR14">
        <v>0</v>
      </c>
      <c r="AS14" s="1">
        <v>0</v>
      </c>
      <c r="AT14">
        <v>0</v>
      </c>
      <c r="AU14">
        <v>0</v>
      </c>
      <c r="AV14">
        <v>0</v>
      </c>
      <c r="AW14">
        <v>2</v>
      </c>
      <c r="AX14">
        <v>0</v>
      </c>
      <c r="AY14">
        <v>0</v>
      </c>
      <c r="AZ14">
        <v>0</v>
      </c>
      <c r="BA14" s="1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f t="shared" si="0"/>
        <v>4.2</v>
      </c>
    </row>
    <row r="15" spans="1:59" x14ac:dyDescent="0.3">
      <c r="A15" t="s">
        <v>203</v>
      </c>
      <c r="B15" s="5">
        <v>18</v>
      </c>
      <c r="C15" t="s">
        <v>170</v>
      </c>
      <c r="D15" t="s">
        <v>143</v>
      </c>
      <c r="E15" t="s">
        <v>773</v>
      </c>
      <c r="F15">
        <v>10</v>
      </c>
      <c r="G15">
        <v>36</v>
      </c>
      <c r="H15">
        <v>0</v>
      </c>
      <c r="I15">
        <v>0</v>
      </c>
      <c r="J15">
        <v>1</v>
      </c>
      <c r="K15">
        <v>0</v>
      </c>
      <c r="L15" s="1">
        <v>0</v>
      </c>
      <c r="M15">
        <v>0</v>
      </c>
      <c r="N15">
        <v>0</v>
      </c>
      <c r="O15">
        <v>0</v>
      </c>
      <c r="P15">
        <v>57</v>
      </c>
      <c r="Q15">
        <v>0</v>
      </c>
      <c r="R15">
        <v>0</v>
      </c>
      <c r="S15" s="1">
        <v>0</v>
      </c>
      <c r="T15">
        <v>0</v>
      </c>
      <c r="U15">
        <v>0</v>
      </c>
      <c r="V15" s="1">
        <v>0</v>
      </c>
      <c r="W15">
        <v>0</v>
      </c>
      <c r="X15">
        <v>0</v>
      </c>
      <c r="Y15" s="1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3</v>
      </c>
      <c r="AI15">
        <v>0</v>
      </c>
      <c r="AJ15">
        <v>0</v>
      </c>
      <c r="AK15">
        <v>0</v>
      </c>
      <c r="AL15">
        <v>0</v>
      </c>
      <c r="AM15">
        <v>4</v>
      </c>
      <c r="AN15">
        <v>0</v>
      </c>
      <c r="AO15">
        <v>0</v>
      </c>
      <c r="AP15" s="1">
        <v>0</v>
      </c>
      <c r="AQ15">
        <v>0</v>
      </c>
      <c r="AR15">
        <v>0</v>
      </c>
      <c r="AS15" s="1">
        <v>0</v>
      </c>
      <c r="AT15">
        <v>0</v>
      </c>
      <c r="AU15">
        <v>0</v>
      </c>
      <c r="AV15">
        <v>0</v>
      </c>
      <c r="AW15">
        <v>3</v>
      </c>
      <c r="AX15">
        <v>0</v>
      </c>
      <c r="AY15">
        <v>0</v>
      </c>
      <c r="AZ15">
        <v>0</v>
      </c>
      <c r="BA15" s="1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f t="shared" si="0"/>
        <v>4.2</v>
      </c>
    </row>
    <row r="16" spans="1:59" x14ac:dyDescent="0.3">
      <c r="A16" t="s">
        <v>247</v>
      </c>
      <c r="B16" s="5">
        <v>18</v>
      </c>
      <c r="C16" t="s">
        <v>240</v>
      </c>
      <c r="D16" t="s">
        <v>59</v>
      </c>
      <c r="E16" t="s">
        <v>774</v>
      </c>
      <c r="F16">
        <v>4</v>
      </c>
      <c r="G16">
        <v>169</v>
      </c>
      <c r="H16">
        <v>0</v>
      </c>
      <c r="I16">
        <v>0</v>
      </c>
      <c r="J16">
        <v>2</v>
      </c>
      <c r="K16">
        <v>0</v>
      </c>
      <c r="L16" s="1">
        <v>0</v>
      </c>
      <c r="M16">
        <v>1</v>
      </c>
      <c r="N16">
        <v>0</v>
      </c>
      <c r="O16">
        <v>0</v>
      </c>
      <c r="P16">
        <v>139</v>
      </c>
      <c r="Q16">
        <v>0</v>
      </c>
      <c r="R16">
        <v>0</v>
      </c>
      <c r="S16" s="1">
        <v>0</v>
      </c>
      <c r="T16">
        <v>0</v>
      </c>
      <c r="U16">
        <v>0</v>
      </c>
      <c r="V16" s="1">
        <v>0</v>
      </c>
      <c r="W16">
        <v>0</v>
      </c>
      <c r="X16">
        <v>0</v>
      </c>
      <c r="Y16" s="1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2</v>
      </c>
      <c r="AN16">
        <v>0</v>
      </c>
      <c r="AO16">
        <v>0</v>
      </c>
      <c r="AP16" s="1">
        <v>0</v>
      </c>
      <c r="AQ16">
        <v>0</v>
      </c>
      <c r="AR16">
        <v>0</v>
      </c>
      <c r="AS16" s="1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 s="1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f t="shared" si="0"/>
        <v>4.2</v>
      </c>
    </row>
    <row r="17" spans="1:59" x14ac:dyDescent="0.3">
      <c r="A17" t="s">
        <v>343</v>
      </c>
      <c r="B17" s="5">
        <v>17</v>
      </c>
      <c r="C17" t="s">
        <v>329</v>
      </c>
      <c r="D17" t="s">
        <v>59</v>
      </c>
      <c r="E17" t="s">
        <v>773</v>
      </c>
      <c r="F17">
        <v>8</v>
      </c>
      <c r="G17">
        <v>126</v>
      </c>
      <c r="H17">
        <v>0</v>
      </c>
      <c r="I17">
        <v>0</v>
      </c>
      <c r="J17">
        <v>3</v>
      </c>
      <c r="K17">
        <v>0</v>
      </c>
      <c r="L17" s="1">
        <v>0</v>
      </c>
      <c r="M17">
        <v>0</v>
      </c>
      <c r="N17">
        <v>0</v>
      </c>
      <c r="O17">
        <v>0</v>
      </c>
      <c r="P17">
        <v>100</v>
      </c>
      <c r="Q17">
        <v>0</v>
      </c>
      <c r="R17">
        <v>0</v>
      </c>
      <c r="S17" s="1">
        <v>0</v>
      </c>
      <c r="T17">
        <v>0</v>
      </c>
      <c r="U17">
        <v>0</v>
      </c>
      <c r="V17" s="1">
        <v>0</v>
      </c>
      <c r="W17">
        <v>0</v>
      </c>
      <c r="X17">
        <v>0</v>
      </c>
      <c r="Y17" s="1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6</v>
      </c>
      <c r="AI17">
        <v>0</v>
      </c>
      <c r="AJ17">
        <v>1</v>
      </c>
      <c r="AK17">
        <v>0</v>
      </c>
      <c r="AL17">
        <v>0</v>
      </c>
      <c r="AM17">
        <v>7</v>
      </c>
      <c r="AN17">
        <v>0</v>
      </c>
      <c r="AO17">
        <v>0</v>
      </c>
      <c r="AP17" s="1">
        <v>0</v>
      </c>
      <c r="AQ17">
        <v>0</v>
      </c>
      <c r="AR17">
        <v>0</v>
      </c>
      <c r="AS17" s="1">
        <v>0</v>
      </c>
      <c r="AT17">
        <v>0</v>
      </c>
      <c r="AU17">
        <v>0</v>
      </c>
      <c r="AV17">
        <v>0</v>
      </c>
      <c r="AW17">
        <v>3</v>
      </c>
      <c r="AX17">
        <v>0</v>
      </c>
      <c r="AY17">
        <v>0</v>
      </c>
      <c r="AZ17">
        <v>0</v>
      </c>
      <c r="BA17" s="1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f t="shared" si="0"/>
        <v>4.2</v>
      </c>
    </row>
    <row r="18" spans="1:59" x14ac:dyDescent="0.3">
      <c r="A18" t="s">
        <v>110</v>
      </c>
      <c r="B18" s="5">
        <v>20</v>
      </c>
      <c r="C18" t="s">
        <v>98</v>
      </c>
      <c r="D18" t="s">
        <v>111</v>
      </c>
      <c r="E18" t="s">
        <v>775</v>
      </c>
      <c r="F18">
        <v>20</v>
      </c>
      <c r="G18">
        <v>626</v>
      </c>
      <c r="H18">
        <v>7</v>
      </c>
      <c r="I18">
        <v>0</v>
      </c>
      <c r="J18">
        <v>31</v>
      </c>
      <c r="K18">
        <v>0</v>
      </c>
      <c r="L18" s="1">
        <v>0</v>
      </c>
      <c r="M18">
        <v>7</v>
      </c>
      <c r="N18">
        <v>0</v>
      </c>
      <c r="O18">
        <v>5</v>
      </c>
      <c r="P18">
        <v>295</v>
      </c>
      <c r="Q18">
        <v>0</v>
      </c>
      <c r="R18">
        <v>0</v>
      </c>
      <c r="S18" s="1">
        <v>0</v>
      </c>
      <c r="T18">
        <v>0</v>
      </c>
      <c r="U18">
        <v>0</v>
      </c>
      <c r="V18" s="1">
        <v>0</v>
      </c>
      <c r="W18">
        <v>0</v>
      </c>
      <c r="X18">
        <v>0</v>
      </c>
      <c r="Y18" s="1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15</v>
      </c>
      <c r="AI18">
        <v>0</v>
      </c>
      <c r="AJ18">
        <v>12</v>
      </c>
      <c r="AK18">
        <v>0</v>
      </c>
      <c r="AL18">
        <v>0</v>
      </c>
      <c r="AM18">
        <v>8</v>
      </c>
      <c r="AN18">
        <v>0</v>
      </c>
      <c r="AO18">
        <v>0</v>
      </c>
      <c r="AP18" s="1">
        <v>0</v>
      </c>
      <c r="AQ18">
        <v>0</v>
      </c>
      <c r="AR18">
        <v>0</v>
      </c>
      <c r="AS18" s="1">
        <v>0</v>
      </c>
      <c r="AT18">
        <v>0</v>
      </c>
      <c r="AU18">
        <v>0</v>
      </c>
      <c r="AV18">
        <v>0</v>
      </c>
      <c r="AW18">
        <v>14</v>
      </c>
      <c r="AX18">
        <v>3</v>
      </c>
      <c r="AY18">
        <v>1</v>
      </c>
      <c r="AZ18">
        <v>0</v>
      </c>
      <c r="BA18" s="1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f t="shared" si="0"/>
        <v>4.2</v>
      </c>
    </row>
    <row r="19" spans="1:59" x14ac:dyDescent="0.3">
      <c r="A19" t="s">
        <v>376</v>
      </c>
      <c r="B19" s="5">
        <v>22</v>
      </c>
      <c r="C19" t="s">
        <v>356</v>
      </c>
      <c r="D19" t="s">
        <v>59</v>
      </c>
      <c r="E19" t="s">
        <v>773</v>
      </c>
      <c r="F19">
        <v>21</v>
      </c>
      <c r="G19">
        <v>800</v>
      </c>
      <c r="H19">
        <v>2</v>
      </c>
      <c r="I19">
        <v>0</v>
      </c>
      <c r="J19">
        <v>19</v>
      </c>
      <c r="K19">
        <v>0</v>
      </c>
      <c r="L19" s="1">
        <v>0</v>
      </c>
      <c r="M19">
        <v>4</v>
      </c>
      <c r="N19">
        <v>0</v>
      </c>
      <c r="O19">
        <v>2</v>
      </c>
      <c r="P19">
        <v>406</v>
      </c>
      <c r="Q19">
        <v>0</v>
      </c>
      <c r="R19">
        <v>0</v>
      </c>
      <c r="S19" s="1">
        <v>0</v>
      </c>
      <c r="T19">
        <v>0</v>
      </c>
      <c r="U19">
        <v>0</v>
      </c>
      <c r="V19" s="1">
        <v>0</v>
      </c>
      <c r="W19">
        <v>0</v>
      </c>
      <c r="X19">
        <v>0</v>
      </c>
      <c r="Y19" s="1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13</v>
      </c>
      <c r="AI19">
        <v>1</v>
      </c>
      <c r="AJ19">
        <v>8</v>
      </c>
      <c r="AK19">
        <v>0</v>
      </c>
      <c r="AL19">
        <v>0</v>
      </c>
      <c r="AM19">
        <v>25</v>
      </c>
      <c r="AN19">
        <v>0</v>
      </c>
      <c r="AO19">
        <v>0</v>
      </c>
      <c r="AP19" s="1">
        <v>0</v>
      </c>
      <c r="AQ19">
        <v>0</v>
      </c>
      <c r="AR19">
        <v>0</v>
      </c>
      <c r="AS19" s="1">
        <v>0</v>
      </c>
      <c r="AT19">
        <v>0</v>
      </c>
      <c r="AU19">
        <v>0</v>
      </c>
      <c r="AV19">
        <v>0</v>
      </c>
      <c r="AW19">
        <v>20</v>
      </c>
      <c r="AX19">
        <v>3</v>
      </c>
      <c r="AY19">
        <v>1</v>
      </c>
      <c r="AZ19">
        <v>0</v>
      </c>
      <c r="BA19" s="1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f t="shared" si="0"/>
        <v>4.2</v>
      </c>
    </row>
    <row r="20" spans="1:59" x14ac:dyDescent="0.3">
      <c r="A20" t="s">
        <v>390</v>
      </c>
      <c r="B20" s="5">
        <v>20</v>
      </c>
      <c r="C20" t="s">
        <v>391</v>
      </c>
      <c r="D20" t="s">
        <v>94</v>
      </c>
      <c r="E20" t="s">
        <v>773</v>
      </c>
      <c r="F20">
        <v>11</v>
      </c>
      <c r="G20">
        <v>577</v>
      </c>
      <c r="H20">
        <v>0</v>
      </c>
      <c r="I20">
        <v>2</v>
      </c>
      <c r="J20">
        <v>13</v>
      </c>
      <c r="K20">
        <v>0</v>
      </c>
      <c r="L20" s="1">
        <v>0</v>
      </c>
      <c r="M20">
        <v>1</v>
      </c>
      <c r="N20">
        <v>1</v>
      </c>
      <c r="O20">
        <v>2</v>
      </c>
      <c r="P20">
        <v>382</v>
      </c>
      <c r="Q20">
        <v>0</v>
      </c>
      <c r="R20">
        <v>0</v>
      </c>
      <c r="S20" s="1">
        <v>0</v>
      </c>
      <c r="T20">
        <v>0</v>
      </c>
      <c r="U20">
        <v>0</v>
      </c>
      <c r="V20" s="1">
        <v>0</v>
      </c>
      <c r="W20">
        <v>0</v>
      </c>
      <c r="X20">
        <v>0</v>
      </c>
      <c r="Y20" s="1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12</v>
      </c>
      <c r="AI20">
        <v>0</v>
      </c>
      <c r="AJ20">
        <v>12</v>
      </c>
      <c r="AK20">
        <v>0</v>
      </c>
      <c r="AL20">
        <v>0</v>
      </c>
      <c r="AM20">
        <v>21</v>
      </c>
      <c r="AN20">
        <v>0</v>
      </c>
      <c r="AO20">
        <v>0</v>
      </c>
      <c r="AP20" s="1">
        <v>0</v>
      </c>
      <c r="AQ20">
        <v>0</v>
      </c>
      <c r="AR20">
        <v>0</v>
      </c>
      <c r="AS20" s="1">
        <v>0</v>
      </c>
      <c r="AT20">
        <v>0</v>
      </c>
      <c r="AU20">
        <v>0</v>
      </c>
      <c r="AV20">
        <v>0</v>
      </c>
      <c r="AW20">
        <v>11</v>
      </c>
      <c r="AX20">
        <v>0</v>
      </c>
      <c r="AY20">
        <v>0</v>
      </c>
      <c r="AZ20">
        <v>0</v>
      </c>
      <c r="BA20" s="1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f t="shared" si="0"/>
        <v>4.2</v>
      </c>
    </row>
    <row r="21" spans="1:59" x14ac:dyDescent="0.3">
      <c r="A21" t="s">
        <v>389</v>
      </c>
      <c r="B21" s="5">
        <v>28</v>
      </c>
      <c r="C21" t="s">
        <v>356</v>
      </c>
      <c r="D21" t="s">
        <v>158</v>
      </c>
      <c r="E21" t="s">
        <v>775</v>
      </c>
      <c r="F21">
        <v>20</v>
      </c>
      <c r="G21">
        <v>1001</v>
      </c>
      <c r="H21">
        <v>4</v>
      </c>
      <c r="I21">
        <v>0</v>
      </c>
      <c r="J21">
        <v>21</v>
      </c>
      <c r="K21">
        <v>1</v>
      </c>
      <c r="L21" s="1">
        <v>0</v>
      </c>
      <c r="M21">
        <v>5</v>
      </c>
      <c r="N21">
        <v>0</v>
      </c>
      <c r="O21">
        <v>8</v>
      </c>
      <c r="P21">
        <v>347</v>
      </c>
      <c r="Q21">
        <v>1189</v>
      </c>
      <c r="R21">
        <v>1090</v>
      </c>
      <c r="S21" s="1">
        <v>0.92</v>
      </c>
      <c r="T21">
        <v>3</v>
      </c>
      <c r="U21">
        <v>0</v>
      </c>
      <c r="V21" s="1">
        <v>0</v>
      </c>
      <c r="W21">
        <v>283</v>
      </c>
      <c r="X21">
        <v>255</v>
      </c>
      <c r="Y21" s="1">
        <v>0.9</v>
      </c>
      <c r="Z21">
        <v>3</v>
      </c>
      <c r="AA21">
        <v>326</v>
      </c>
      <c r="AB21">
        <v>150</v>
      </c>
      <c r="AC21">
        <v>0</v>
      </c>
      <c r="AD21">
        <v>0</v>
      </c>
      <c r="AE21">
        <v>0</v>
      </c>
      <c r="AF21">
        <v>7</v>
      </c>
      <c r="AG21">
        <v>126</v>
      </c>
      <c r="AH21">
        <v>17</v>
      </c>
      <c r="AI21">
        <v>0</v>
      </c>
      <c r="AJ21">
        <v>12</v>
      </c>
      <c r="AK21">
        <v>21</v>
      </c>
      <c r="AL21">
        <v>8</v>
      </c>
      <c r="AM21">
        <v>16</v>
      </c>
      <c r="AN21">
        <v>135</v>
      </c>
      <c r="AO21">
        <v>71</v>
      </c>
      <c r="AP21" s="1">
        <v>0.53</v>
      </c>
      <c r="AQ21">
        <v>50</v>
      </c>
      <c r="AR21">
        <v>28</v>
      </c>
      <c r="AS21" s="1">
        <v>0.56000000000000005</v>
      </c>
      <c r="AT21">
        <v>0</v>
      </c>
      <c r="AU21">
        <v>0</v>
      </c>
      <c r="AV21">
        <v>0</v>
      </c>
      <c r="AW21">
        <v>9</v>
      </c>
      <c r="AX21">
        <v>2</v>
      </c>
      <c r="AY21">
        <v>0</v>
      </c>
      <c r="AZ21">
        <v>0</v>
      </c>
      <c r="BA21" s="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f t="shared" si="0"/>
        <v>4.2</v>
      </c>
    </row>
    <row r="22" spans="1:59" x14ac:dyDescent="0.3">
      <c r="A22" t="s">
        <v>475</v>
      </c>
      <c r="B22" s="5">
        <v>22</v>
      </c>
      <c r="C22" t="s">
        <v>453</v>
      </c>
      <c r="D22" t="s">
        <v>62</v>
      </c>
      <c r="E22" t="s">
        <v>773</v>
      </c>
      <c r="F22">
        <v>11</v>
      </c>
      <c r="G22">
        <v>763</v>
      </c>
      <c r="H22">
        <v>1</v>
      </c>
      <c r="I22">
        <v>0</v>
      </c>
      <c r="J22">
        <v>9</v>
      </c>
      <c r="K22">
        <v>0</v>
      </c>
      <c r="L22" s="1">
        <v>0</v>
      </c>
      <c r="M22">
        <v>2</v>
      </c>
      <c r="N22">
        <v>2</v>
      </c>
      <c r="O22">
        <v>0</v>
      </c>
      <c r="P22">
        <v>733</v>
      </c>
      <c r="Q22">
        <v>0</v>
      </c>
      <c r="R22">
        <v>0</v>
      </c>
      <c r="S22" s="1">
        <v>0</v>
      </c>
      <c r="T22">
        <v>0</v>
      </c>
      <c r="U22">
        <v>0</v>
      </c>
      <c r="V22" s="1">
        <v>0</v>
      </c>
      <c r="W22">
        <v>0</v>
      </c>
      <c r="X22">
        <v>0</v>
      </c>
      <c r="Y22" s="1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11</v>
      </c>
      <c r="AI22">
        <v>3</v>
      </c>
      <c r="AJ22">
        <v>21</v>
      </c>
      <c r="AK22">
        <v>0</v>
      </c>
      <c r="AL22">
        <v>0</v>
      </c>
      <c r="AM22">
        <v>16</v>
      </c>
      <c r="AN22">
        <v>0</v>
      </c>
      <c r="AO22">
        <v>0</v>
      </c>
      <c r="AP22" s="1">
        <v>0</v>
      </c>
      <c r="AQ22">
        <v>0</v>
      </c>
      <c r="AR22">
        <v>0</v>
      </c>
      <c r="AS22" s="1">
        <v>0</v>
      </c>
      <c r="AT22">
        <v>0</v>
      </c>
      <c r="AU22">
        <v>0</v>
      </c>
      <c r="AV22">
        <v>0</v>
      </c>
      <c r="AW22">
        <v>13</v>
      </c>
      <c r="AX22">
        <v>3</v>
      </c>
      <c r="AY22">
        <v>0</v>
      </c>
      <c r="AZ22">
        <v>0</v>
      </c>
      <c r="BA22" s="1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f t="shared" si="0"/>
        <v>4.2</v>
      </c>
    </row>
    <row r="23" spans="1:59" x14ac:dyDescent="0.3">
      <c r="A23" t="s">
        <v>476</v>
      </c>
      <c r="B23" s="5">
        <v>19</v>
      </c>
      <c r="C23" t="s">
        <v>453</v>
      </c>
      <c r="D23" t="s">
        <v>59</v>
      </c>
      <c r="E23" t="s">
        <v>774</v>
      </c>
      <c r="F23">
        <v>9</v>
      </c>
      <c r="G23">
        <v>527</v>
      </c>
      <c r="H23">
        <v>2</v>
      </c>
      <c r="I23">
        <v>0</v>
      </c>
      <c r="J23">
        <v>8</v>
      </c>
      <c r="K23">
        <v>0</v>
      </c>
      <c r="L23" s="1">
        <v>0</v>
      </c>
      <c r="M23">
        <v>0</v>
      </c>
      <c r="N23">
        <v>0</v>
      </c>
      <c r="O23">
        <v>1</v>
      </c>
      <c r="P23">
        <v>447</v>
      </c>
      <c r="Q23">
        <v>0</v>
      </c>
      <c r="R23">
        <v>0</v>
      </c>
      <c r="S23" s="1">
        <v>0</v>
      </c>
      <c r="T23">
        <v>0</v>
      </c>
      <c r="U23">
        <v>0</v>
      </c>
      <c r="V23" s="1">
        <v>0</v>
      </c>
      <c r="W23">
        <v>0</v>
      </c>
      <c r="X23">
        <v>0</v>
      </c>
      <c r="Y23" s="1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15</v>
      </c>
      <c r="AI23">
        <v>2</v>
      </c>
      <c r="AJ23">
        <v>10</v>
      </c>
      <c r="AK23">
        <v>0</v>
      </c>
      <c r="AL23">
        <v>0</v>
      </c>
      <c r="AM23">
        <v>9</v>
      </c>
      <c r="AN23">
        <v>0</v>
      </c>
      <c r="AO23">
        <v>0</v>
      </c>
      <c r="AP23" s="1">
        <v>0</v>
      </c>
      <c r="AQ23">
        <v>0</v>
      </c>
      <c r="AR23">
        <v>0</v>
      </c>
      <c r="AS23" s="1">
        <v>0</v>
      </c>
      <c r="AT23">
        <v>0</v>
      </c>
      <c r="AU23">
        <v>0</v>
      </c>
      <c r="AV23">
        <v>0</v>
      </c>
      <c r="AW23">
        <v>6</v>
      </c>
      <c r="AX23">
        <v>0</v>
      </c>
      <c r="AY23">
        <v>0</v>
      </c>
      <c r="AZ23">
        <v>0</v>
      </c>
      <c r="BA23" s="1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f t="shared" si="0"/>
        <v>4.2</v>
      </c>
    </row>
    <row r="24" spans="1:59" x14ac:dyDescent="0.3">
      <c r="A24" t="s">
        <v>556</v>
      </c>
      <c r="B24" s="5">
        <v>22</v>
      </c>
      <c r="C24" t="s">
        <v>788</v>
      </c>
      <c r="D24" t="s">
        <v>59</v>
      </c>
      <c r="E24" t="s">
        <v>774</v>
      </c>
      <c r="F24">
        <v>11</v>
      </c>
      <c r="G24">
        <v>772</v>
      </c>
      <c r="H24">
        <v>0</v>
      </c>
      <c r="I24">
        <v>0</v>
      </c>
      <c r="J24">
        <v>2</v>
      </c>
      <c r="K24">
        <v>0</v>
      </c>
      <c r="L24" s="1">
        <v>0</v>
      </c>
      <c r="M24">
        <v>1</v>
      </c>
      <c r="N24">
        <v>0</v>
      </c>
      <c r="O24">
        <v>0</v>
      </c>
      <c r="P24">
        <v>574</v>
      </c>
      <c r="Q24">
        <v>0</v>
      </c>
      <c r="R24">
        <v>0</v>
      </c>
      <c r="S24" s="1">
        <v>0</v>
      </c>
      <c r="T24">
        <v>0</v>
      </c>
      <c r="U24">
        <v>0</v>
      </c>
      <c r="V24" s="1">
        <v>0</v>
      </c>
      <c r="W24">
        <v>0</v>
      </c>
      <c r="X24">
        <v>0</v>
      </c>
      <c r="Y24" s="1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38</v>
      </c>
      <c r="AK24">
        <v>0</v>
      </c>
      <c r="AL24">
        <v>0</v>
      </c>
      <c r="AM24">
        <v>14</v>
      </c>
      <c r="AN24">
        <v>0</v>
      </c>
      <c r="AO24">
        <v>0</v>
      </c>
      <c r="AP24" s="1">
        <v>0</v>
      </c>
      <c r="AQ24">
        <v>0</v>
      </c>
      <c r="AR24">
        <v>0</v>
      </c>
      <c r="AS24" s="1">
        <v>0</v>
      </c>
      <c r="AT24">
        <v>0</v>
      </c>
      <c r="AU24">
        <v>0</v>
      </c>
      <c r="AV24">
        <v>0</v>
      </c>
      <c r="AW24">
        <v>9</v>
      </c>
      <c r="AX24">
        <v>2</v>
      </c>
      <c r="AY24">
        <v>0</v>
      </c>
      <c r="AZ24">
        <v>0</v>
      </c>
      <c r="BA24" s="1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f t="shared" si="0"/>
        <v>4.2</v>
      </c>
    </row>
    <row r="25" spans="1:59" x14ac:dyDescent="0.3">
      <c r="A25" t="s">
        <v>564</v>
      </c>
      <c r="B25" s="5">
        <v>33</v>
      </c>
      <c r="C25" t="s">
        <v>788</v>
      </c>
      <c r="D25" t="s">
        <v>233</v>
      </c>
      <c r="E25" t="s">
        <v>774</v>
      </c>
      <c r="F25">
        <v>6</v>
      </c>
      <c r="G25">
        <v>146</v>
      </c>
      <c r="H25">
        <v>0</v>
      </c>
      <c r="I25">
        <v>0</v>
      </c>
      <c r="J25">
        <v>1</v>
      </c>
      <c r="K25">
        <v>0</v>
      </c>
      <c r="L25" s="1">
        <v>0</v>
      </c>
      <c r="M25">
        <v>0</v>
      </c>
      <c r="N25">
        <v>0</v>
      </c>
      <c r="O25">
        <v>0</v>
      </c>
      <c r="P25">
        <v>98</v>
      </c>
      <c r="Q25">
        <v>0</v>
      </c>
      <c r="R25">
        <v>0</v>
      </c>
      <c r="S25" s="1">
        <v>0</v>
      </c>
      <c r="T25">
        <v>0</v>
      </c>
      <c r="U25">
        <v>0</v>
      </c>
      <c r="V25" s="1">
        <v>0</v>
      </c>
      <c r="W25">
        <v>0</v>
      </c>
      <c r="X25">
        <v>0</v>
      </c>
      <c r="Y25" s="1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12</v>
      </c>
      <c r="AK25">
        <v>0</v>
      </c>
      <c r="AL25">
        <v>0</v>
      </c>
      <c r="AM25">
        <v>6</v>
      </c>
      <c r="AN25">
        <v>0</v>
      </c>
      <c r="AO25">
        <v>0</v>
      </c>
      <c r="AP25" s="1">
        <v>0</v>
      </c>
      <c r="AQ25">
        <v>0</v>
      </c>
      <c r="AR25">
        <v>0</v>
      </c>
      <c r="AS25" s="1">
        <v>0</v>
      </c>
      <c r="AT25">
        <v>0</v>
      </c>
      <c r="AU25">
        <v>0</v>
      </c>
      <c r="AV25">
        <v>0</v>
      </c>
      <c r="AW25">
        <v>1</v>
      </c>
      <c r="AX25">
        <v>1</v>
      </c>
      <c r="AY25">
        <v>0</v>
      </c>
      <c r="AZ25">
        <v>0</v>
      </c>
      <c r="BA25" s="1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f t="shared" si="0"/>
        <v>4.2</v>
      </c>
    </row>
    <row r="26" spans="1:59" x14ac:dyDescent="0.3">
      <c r="A26" t="s">
        <v>570</v>
      </c>
      <c r="B26" s="5">
        <v>22</v>
      </c>
      <c r="C26" t="s">
        <v>566</v>
      </c>
      <c r="D26" t="s">
        <v>76</v>
      </c>
      <c r="E26" t="s">
        <v>774</v>
      </c>
      <c r="F26">
        <v>4</v>
      </c>
      <c r="G26">
        <v>329</v>
      </c>
      <c r="H26">
        <v>0</v>
      </c>
      <c r="I26">
        <v>0</v>
      </c>
      <c r="J26">
        <v>1</v>
      </c>
      <c r="K26">
        <v>0</v>
      </c>
      <c r="L26" s="1">
        <v>0</v>
      </c>
      <c r="M26">
        <v>1</v>
      </c>
      <c r="N26">
        <v>0</v>
      </c>
      <c r="O26">
        <v>0</v>
      </c>
      <c r="P26">
        <v>270</v>
      </c>
      <c r="Q26">
        <v>0</v>
      </c>
      <c r="R26">
        <v>0</v>
      </c>
      <c r="S26" s="1">
        <v>0</v>
      </c>
      <c r="T26">
        <v>0</v>
      </c>
      <c r="U26">
        <v>0</v>
      </c>
      <c r="V26" s="1">
        <v>0</v>
      </c>
      <c r="W26">
        <v>0</v>
      </c>
      <c r="X26">
        <v>0</v>
      </c>
      <c r="Y26" s="1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21</v>
      </c>
      <c r="AK26">
        <v>0</v>
      </c>
      <c r="AL26">
        <v>0</v>
      </c>
      <c r="AM26">
        <v>7</v>
      </c>
      <c r="AN26">
        <v>0</v>
      </c>
      <c r="AO26">
        <v>0</v>
      </c>
      <c r="AP26" s="1">
        <v>0</v>
      </c>
      <c r="AQ26">
        <v>0</v>
      </c>
      <c r="AR26">
        <v>0</v>
      </c>
      <c r="AS26" s="1">
        <v>0</v>
      </c>
      <c r="AT26">
        <v>0</v>
      </c>
      <c r="AU26">
        <v>0</v>
      </c>
      <c r="AV26">
        <v>0</v>
      </c>
      <c r="AW26">
        <v>3</v>
      </c>
      <c r="AX26">
        <v>0</v>
      </c>
      <c r="AY26">
        <v>0</v>
      </c>
      <c r="AZ26">
        <v>0</v>
      </c>
      <c r="BA26" s="1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f t="shared" si="0"/>
        <v>4.2</v>
      </c>
    </row>
    <row r="27" spans="1:59" x14ac:dyDescent="0.3">
      <c r="A27" t="s">
        <v>175</v>
      </c>
      <c r="B27" s="5">
        <v>21</v>
      </c>
      <c r="C27" t="s">
        <v>170</v>
      </c>
      <c r="D27" t="s">
        <v>176</v>
      </c>
      <c r="E27" t="s">
        <v>775</v>
      </c>
      <c r="F27">
        <v>19</v>
      </c>
      <c r="G27">
        <v>446</v>
      </c>
      <c r="H27">
        <v>2</v>
      </c>
      <c r="I27">
        <v>1</v>
      </c>
      <c r="J27">
        <v>12</v>
      </c>
      <c r="K27">
        <v>0</v>
      </c>
      <c r="L27" s="1">
        <v>0</v>
      </c>
      <c r="M27">
        <v>2</v>
      </c>
      <c r="N27">
        <v>1</v>
      </c>
      <c r="O27">
        <v>1</v>
      </c>
      <c r="P27">
        <v>267</v>
      </c>
      <c r="Q27">
        <v>0</v>
      </c>
      <c r="R27">
        <v>0</v>
      </c>
      <c r="S27" s="1">
        <v>0</v>
      </c>
      <c r="T27">
        <v>0</v>
      </c>
      <c r="U27">
        <v>0</v>
      </c>
      <c r="V27" s="1">
        <v>0</v>
      </c>
      <c r="W27">
        <v>0</v>
      </c>
      <c r="X27">
        <v>0</v>
      </c>
      <c r="Y27" s="1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8</v>
      </c>
      <c r="AI27">
        <v>0</v>
      </c>
      <c r="AJ27">
        <v>2</v>
      </c>
      <c r="AK27">
        <v>0</v>
      </c>
      <c r="AL27">
        <v>0</v>
      </c>
      <c r="AM27">
        <v>13</v>
      </c>
      <c r="AN27">
        <v>0</v>
      </c>
      <c r="AO27">
        <v>0</v>
      </c>
      <c r="AP27" s="1">
        <v>0</v>
      </c>
      <c r="AQ27">
        <v>0</v>
      </c>
      <c r="AR27">
        <v>0</v>
      </c>
      <c r="AS27" s="1">
        <v>0</v>
      </c>
      <c r="AT27">
        <v>0</v>
      </c>
      <c r="AU27">
        <v>0</v>
      </c>
      <c r="AV27">
        <v>0</v>
      </c>
      <c r="AW27">
        <v>5</v>
      </c>
      <c r="AX27">
        <v>1</v>
      </c>
      <c r="AY27">
        <v>0</v>
      </c>
      <c r="AZ27">
        <v>0</v>
      </c>
      <c r="BA27" s="1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f t="shared" si="0"/>
        <v>4.2</v>
      </c>
    </row>
    <row r="28" spans="1:59" x14ac:dyDescent="0.3">
      <c r="A28" t="s">
        <v>581</v>
      </c>
      <c r="B28" s="5">
        <v>17</v>
      </c>
      <c r="C28" t="s">
        <v>566</v>
      </c>
      <c r="D28" t="s">
        <v>96</v>
      </c>
      <c r="E28" t="s">
        <v>774</v>
      </c>
      <c r="F28">
        <v>2</v>
      </c>
      <c r="G28">
        <v>12</v>
      </c>
      <c r="H28">
        <v>0</v>
      </c>
      <c r="I28">
        <v>0</v>
      </c>
      <c r="J28">
        <v>0</v>
      </c>
      <c r="K28">
        <v>0</v>
      </c>
      <c r="L28" s="1">
        <v>0</v>
      </c>
      <c r="M28">
        <v>0</v>
      </c>
      <c r="N28">
        <v>0</v>
      </c>
      <c r="O28">
        <v>0</v>
      </c>
      <c r="P28">
        <v>19</v>
      </c>
      <c r="Q28">
        <v>0</v>
      </c>
      <c r="R28">
        <v>0</v>
      </c>
      <c r="S28" s="1">
        <v>0</v>
      </c>
      <c r="T28">
        <v>0</v>
      </c>
      <c r="U28">
        <v>0</v>
      </c>
      <c r="V28" s="1">
        <v>0</v>
      </c>
      <c r="W28">
        <v>0</v>
      </c>
      <c r="X28">
        <v>0</v>
      </c>
      <c r="Y28" s="1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s="1">
        <v>0</v>
      </c>
      <c r="AQ28">
        <v>0</v>
      </c>
      <c r="AR28">
        <v>0</v>
      </c>
      <c r="AS28" s="1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 s="1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f t="shared" si="0"/>
        <v>4.2</v>
      </c>
    </row>
    <row r="29" spans="1:59" x14ac:dyDescent="0.3">
      <c r="A29" t="s">
        <v>594</v>
      </c>
      <c r="B29" s="5">
        <v>18</v>
      </c>
      <c r="C29" t="s">
        <v>566</v>
      </c>
      <c r="D29" t="s">
        <v>59</v>
      </c>
      <c r="E29" t="s">
        <v>773</v>
      </c>
      <c r="F29">
        <v>2</v>
      </c>
      <c r="G29">
        <v>26</v>
      </c>
      <c r="H29">
        <v>0</v>
      </c>
      <c r="I29">
        <v>0</v>
      </c>
      <c r="J29">
        <v>1</v>
      </c>
      <c r="K29">
        <v>0</v>
      </c>
      <c r="L29" s="1">
        <v>0</v>
      </c>
      <c r="M29">
        <v>0</v>
      </c>
      <c r="N29">
        <v>0</v>
      </c>
      <c r="O29">
        <v>0</v>
      </c>
      <c r="P29">
        <v>19</v>
      </c>
      <c r="Q29">
        <v>0</v>
      </c>
      <c r="R29">
        <v>0</v>
      </c>
      <c r="S29" s="1">
        <v>0</v>
      </c>
      <c r="T29">
        <v>0</v>
      </c>
      <c r="U29">
        <v>0</v>
      </c>
      <c r="V29" s="1">
        <v>0</v>
      </c>
      <c r="W29">
        <v>0</v>
      </c>
      <c r="X29">
        <v>0</v>
      </c>
      <c r="Y29" s="1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 s="1">
        <v>0</v>
      </c>
      <c r="AQ29">
        <v>0</v>
      </c>
      <c r="AR29">
        <v>0</v>
      </c>
      <c r="AS29" s="1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0</v>
      </c>
      <c r="AZ29">
        <v>0</v>
      </c>
      <c r="BA29" s="1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f t="shared" si="0"/>
        <v>4.2</v>
      </c>
    </row>
    <row r="30" spans="1:59" x14ac:dyDescent="0.3">
      <c r="A30" t="s">
        <v>599</v>
      </c>
      <c r="B30" s="5">
        <v>24</v>
      </c>
      <c r="C30" t="s">
        <v>566</v>
      </c>
      <c r="D30" t="s">
        <v>158</v>
      </c>
      <c r="E30" t="s">
        <v>773</v>
      </c>
      <c r="F30">
        <v>18</v>
      </c>
      <c r="G30">
        <v>682</v>
      </c>
      <c r="H30">
        <v>1</v>
      </c>
      <c r="I30">
        <v>0</v>
      </c>
      <c r="J30">
        <v>7</v>
      </c>
      <c r="K30">
        <v>0</v>
      </c>
      <c r="L30" s="1">
        <v>0</v>
      </c>
      <c r="M30">
        <v>0</v>
      </c>
      <c r="N30">
        <v>1</v>
      </c>
      <c r="O30">
        <v>0</v>
      </c>
      <c r="P30">
        <v>447</v>
      </c>
      <c r="Q30">
        <v>0</v>
      </c>
      <c r="R30">
        <v>0</v>
      </c>
      <c r="S30" s="1">
        <v>0</v>
      </c>
      <c r="T30">
        <v>0</v>
      </c>
      <c r="U30">
        <v>0</v>
      </c>
      <c r="V30" s="1">
        <v>0</v>
      </c>
      <c r="W30">
        <v>0</v>
      </c>
      <c r="X30">
        <v>0</v>
      </c>
      <c r="Y30" s="1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6</v>
      </c>
      <c r="AI30">
        <v>0</v>
      </c>
      <c r="AJ30">
        <v>14</v>
      </c>
      <c r="AK30">
        <v>0</v>
      </c>
      <c r="AL30">
        <v>0</v>
      </c>
      <c r="AM30">
        <v>20</v>
      </c>
      <c r="AN30">
        <v>0</v>
      </c>
      <c r="AO30">
        <v>0</v>
      </c>
      <c r="AP30" s="1">
        <v>0</v>
      </c>
      <c r="AQ30">
        <v>0</v>
      </c>
      <c r="AR30">
        <v>0</v>
      </c>
      <c r="AS30" s="1">
        <v>0</v>
      </c>
      <c r="AT30">
        <v>0</v>
      </c>
      <c r="AU30">
        <v>0</v>
      </c>
      <c r="AV30">
        <v>0</v>
      </c>
      <c r="AW30">
        <v>11</v>
      </c>
      <c r="AX30">
        <v>1</v>
      </c>
      <c r="AY30">
        <v>0</v>
      </c>
      <c r="AZ30">
        <v>0</v>
      </c>
      <c r="BA30" s="1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f t="shared" si="0"/>
        <v>4.2</v>
      </c>
    </row>
    <row r="31" spans="1:59" x14ac:dyDescent="0.3">
      <c r="A31" t="s">
        <v>659</v>
      </c>
      <c r="B31" s="5">
        <v>18</v>
      </c>
      <c r="C31" t="s">
        <v>786</v>
      </c>
      <c r="D31" t="s">
        <v>59</v>
      </c>
      <c r="E31" t="s">
        <v>774</v>
      </c>
      <c r="F31">
        <v>15</v>
      </c>
      <c r="G31">
        <v>662</v>
      </c>
      <c r="H31">
        <v>0</v>
      </c>
      <c r="I31">
        <v>0</v>
      </c>
      <c r="J31">
        <v>3</v>
      </c>
      <c r="K31">
        <v>0</v>
      </c>
      <c r="L31" s="1">
        <v>0</v>
      </c>
      <c r="M31">
        <v>0</v>
      </c>
      <c r="N31">
        <v>0</v>
      </c>
      <c r="O31">
        <v>1</v>
      </c>
      <c r="P31">
        <v>488</v>
      </c>
      <c r="Q31">
        <v>0</v>
      </c>
      <c r="R31">
        <v>0</v>
      </c>
      <c r="S31" s="1">
        <v>0</v>
      </c>
      <c r="T31">
        <v>0</v>
      </c>
      <c r="U31">
        <v>0</v>
      </c>
      <c r="V31" s="1">
        <v>0</v>
      </c>
      <c r="W31">
        <v>0</v>
      </c>
      <c r="X31">
        <v>0</v>
      </c>
      <c r="Y31" s="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3</v>
      </c>
      <c r="AI31">
        <v>1</v>
      </c>
      <c r="AJ31">
        <v>20</v>
      </c>
      <c r="AK31">
        <v>0</v>
      </c>
      <c r="AL31">
        <v>0</v>
      </c>
      <c r="AM31">
        <v>21</v>
      </c>
      <c r="AN31">
        <v>0</v>
      </c>
      <c r="AO31">
        <v>0</v>
      </c>
      <c r="AP31" s="1">
        <v>0</v>
      </c>
      <c r="AQ31">
        <v>0</v>
      </c>
      <c r="AR31">
        <v>0</v>
      </c>
      <c r="AS31" s="1">
        <v>0</v>
      </c>
      <c r="AT31">
        <v>0</v>
      </c>
      <c r="AU31">
        <v>0</v>
      </c>
      <c r="AV31">
        <v>0</v>
      </c>
      <c r="AW31">
        <v>5</v>
      </c>
      <c r="AX31">
        <v>1</v>
      </c>
      <c r="AY31">
        <v>0</v>
      </c>
      <c r="AZ31">
        <v>0</v>
      </c>
      <c r="BA31" s="1">
        <v>0</v>
      </c>
      <c r="BB31">
        <v>0</v>
      </c>
      <c r="BC31">
        <v>1</v>
      </c>
      <c r="BD31">
        <v>0</v>
      </c>
      <c r="BE31">
        <v>0</v>
      </c>
      <c r="BF31">
        <v>0</v>
      </c>
      <c r="BG31">
        <f t="shared" si="0"/>
        <v>4.2</v>
      </c>
    </row>
    <row r="32" spans="1:59" x14ac:dyDescent="0.3">
      <c r="A32" t="s">
        <v>681</v>
      </c>
      <c r="B32" s="5">
        <v>17</v>
      </c>
      <c r="C32" t="s">
        <v>785</v>
      </c>
      <c r="D32" t="s">
        <v>59</v>
      </c>
      <c r="E32" t="s">
        <v>773</v>
      </c>
      <c r="F32">
        <v>1</v>
      </c>
      <c r="G32">
        <v>1</v>
      </c>
      <c r="H32">
        <v>0</v>
      </c>
      <c r="I32">
        <v>0</v>
      </c>
      <c r="J32">
        <v>0</v>
      </c>
      <c r="K32">
        <v>0</v>
      </c>
      <c r="L32" s="1">
        <v>0</v>
      </c>
      <c r="M32">
        <v>0</v>
      </c>
      <c r="N32">
        <v>0</v>
      </c>
      <c r="O32">
        <v>0</v>
      </c>
      <c r="P32">
        <v>6</v>
      </c>
      <c r="Q32">
        <v>0</v>
      </c>
      <c r="R32">
        <v>0</v>
      </c>
      <c r="S32" s="1">
        <v>0</v>
      </c>
      <c r="T32">
        <v>0</v>
      </c>
      <c r="U32">
        <v>0</v>
      </c>
      <c r="V32" s="1">
        <v>0</v>
      </c>
      <c r="W32">
        <v>0</v>
      </c>
      <c r="X32">
        <v>0</v>
      </c>
      <c r="Y32" s="1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 s="1">
        <v>0</v>
      </c>
      <c r="AQ32">
        <v>0</v>
      </c>
      <c r="AR32">
        <v>0</v>
      </c>
      <c r="AS32" s="1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 s="1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f t="shared" si="0"/>
        <v>4.2</v>
      </c>
    </row>
    <row r="33" spans="1:59" x14ac:dyDescent="0.3">
      <c r="A33" t="s">
        <v>624</v>
      </c>
      <c r="B33" s="5">
        <v>22</v>
      </c>
      <c r="C33" t="s">
        <v>787</v>
      </c>
      <c r="D33" t="s">
        <v>625</v>
      </c>
      <c r="E33" t="s">
        <v>774</v>
      </c>
      <c r="F33">
        <v>16</v>
      </c>
      <c r="G33">
        <v>1251</v>
      </c>
      <c r="H33">
        <v>0</v>
      </c>
      <c r="I33">
        <v>0</v>
      </c>
      <c r="J33">
        <v>5</v>
      </c>
      <c r="K33">
        <v>13</v>
      </c>
      <c r="L33" s="1">
        <v>0.13</v>
      </c>
      <c r="M33">
        <v>0</v>
      </c>
      <c r="N33">
        <v>0</v>
      </c>
      <c r="O33">
        <v>0</v>
      </c>
      <c r="P33">
        <v>984</v>
      </c>
      <c r="Q33">
        <v>325</v>
      </c>
      <c r="R33">
        <v>248</v>
      </c>
      <c r="S33" s="1">
        <v>0.76</v>
      </c>
      <c r="T33">
        <v>8</v>
      </c>
      <c r="U33">
        <v>3</v>
      </c>
      <c r="V33" s="1">
        <v>0.38</v>
      </c>
      <c r="W33">
        <v>125</v>
      </c>
      <c r="X33">
        <v>91</v>
      </c>
      <c r="Y33" s="1">
        <v>0.73</v>
      </c>
      <c r="Z33">
        <v>2</v>
      </c>
      <c r="AA33">
        <v>114</v>
      </c>
      <c r="AB33">
        <v>67</v>
      </c>
      <c r="AC33">
        <v>2</v>
      </c>
      <c r="AD33">
        <v>0</v>
      </c>
      <c r="AE33">
        <v>9</v>
      </c>
      <c r="AF33">
        <v>7</v>
      </c>
      <c r="AG33">
        <v>35</v>
      </c>
      <c r="AH33">
        <v>2</v>
      </c>
      <c r="AI33">
        <v>2</v>
      </c>
      <c r="AJ33">
        <v>46</v>
      </c>
      <c r="AK33">
        <v>2</v>
      </c>
      <c r="AL33">
        <v>0</v>
      </c>
      <c r="AM33">
        <v>10</v>
      </c>
      <c r="AN33">
        <v>115</v>
      </c>
      <c r="AO33">
        <v>40</v>
      </c>
      <c r="AP33" s="1">
        <v>0.35</v>
      </c>
      <c r="AQ33">
        <v>126</v>
      </c>
      <c r="AR33">
        <v>31</v>
      </c>
      <c r="AS33" s="1">
        <v>0.25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 s="1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f t="shared" si="0"/>
        <v>4.2</v>
      </c>
    </row>
    <row r="34" spans="1:59" x14ac:dyDescent="0.3">
      <c r="A34" t="s">
        <v>654</v>
      </c>
      <c r="B34" s="5">
        <v>27</v>
      </c>
      <c r="C34" t="s">
        <v>786</v>
      </c>
      <c r="D34" t="s">
        <v>59</v>
      </c>
      <c r="E34" t="s">
        <v>774</v>
      </c>
      <c r="F34">
        <v>38</v>
      </c>
      <c r="G34">
        <v>3349</v>
      </c>
      <c r="H34">
        <v>0</v>
      </c>
      <c r="I34">
        <v>1</v>
      </c>
      <c r="J34">
        <v>13</v>
      </c>
      <c r="K34">
        <v>4</v>
      </c>
      <c r="L34" s="1">
        <v>0.3</v>
      </c>
      <c r="M34">
        <v>4</v>
      </c>
      <c r="N34">
        <v>0</v>
      </c>
      <c r="O34">
        <v>2</v>
      </c>
      <c r="P34">
        <v>2424</v>
      </c>
      <c r="Q34">
        <v>372</v>
      </c>
      <c r="R34">
        <v>312</v>
      </c>
      <c r="S34" s="1">
        <v>0.84</v>
      </c>
      <c r="T34">
        <v>1</v>
      </c>
      <c r="U34">
        <v>0</v>
      </c>
      <c r="V34" s="1">
        <v>0</v>
      </c>
      <c r="W34">
        <v>50</v>
      </c>
      <c r="X34">
        <v>23</v>
      </c>
      <c r="Y34" s="1">
        <v>0.46</v>
      </c>
      <c r="Z34">
        <v>0</v>
      </c>
      <c r="AA34">
        <v>49</v>
      </c>
      <c r="AB34">
        <v>12</v>
      </c>
      <c r="AC34">
        <v>0</v>
      </c>
      <c r="AD34">
        <v>0</v>
      </c>
      <c r="AE34">
        <v>0</v>
      </c>
      <c r="AF34">
        <v>0</v>
      </c>
      <c r="AG34">
        <v>26</v>
      </c>
      <c r="AH34">
        <v>4</v>
      </c>
      <c r="AI34">
        <v>6</v>
      </c>
      <c r="AJ34">
        <v>210</v>
      </c>
      <c r="AK34">
        <v>16</v>
      </c>
      <c r="AL34">
        <v>10</v>
      </c>
      <c r="AM34">
        <v>39</v>
      </c>
      <c r="AN34">
        <v>30</v>
      </c>
      <c r="AO34">
        <v>12</v>
      </c>
      <c r="AP34" s="1">
        <v>0.4</v>
      </c>
      <c r="AQ34">
        <v>46</v>
      </c>
      <c r="AR34">
        <v>26</v>
      </c>
      <c r="AS34" s="1">
        <v>0.56999999999999995</v>
      </c>
      <c r="AT34">
        <v>0</v>
      </c>
      <c r="AU34">
        <v>0</v>
      </c>
      <c r="AV34">
        <v>0</v>
      </c>
      <c r="AW34">
        <v>23</v>
      </c>
      <c r="AX34">
        <v>5</v>
      </c>
      <c r="AY34">
        <v>0</v>
      </c>
      <c r="AZ34">
        <v>0</v>
      </c>
      <c r="BA34" s="1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f t="shared" si="0"/>
        <v>4.2</v>
      </c>
    </row>
    <row r="35" spans="1:59" x14ac:dyDescent="0.3">
      <c r="A35" t="s">
        <v>483</v>
      </c>
      <c r="B35" s="5">
        <v>20</v>
      </c>
      <c r="C35" t="s">
        <v>453</v>
      </c>
      <c r="D35" t="s">
        <v>66</v>
      </c>
      <c r="E35" t="s">
        <v>775</v>
      </c>
      <c r="F35">
        <v>29</v>
      </c>
      <c r="G35">
        <v>1770</v>
      </c>
      <c r="H35">
        <v>1</v>
      </c>
      <c r="I35">
        <v>8</v>
      </c>
      <c r="J35">
        <v>55</v>
      </c>
      <c r="K35">
        <v>6</v>
      </c>
      <c r="L35" s="1">
        <v>0</v>
      </c>
      <c r="M35">
        <v>6</v>
      </c>
      <c r="N35">
        <v>1</v>
      </c>
      <c r="O35">
        <v>3</v>
      </c>
      <c r="P35">
        <v>1208</v>
      </c>
      <c r="Q35">
        <v>1209</v>
      </c>
      <c r="R35">
        <v>1036</v>
      </c>
      <c r="S35" s="1">
        <v>0.86</v>
      </c>
      <c r="T35">
        <v>7</v>
      </c>
      <c r="U35">
        <v>3</v>
      </c>
      <c r="V35" s="1">
        <v>0.43</v>
      </c>
      <c r="W35">
        <v>191</v>
      </c>
      <c r="X35">
        <v>118</v>
      </c>
      <c r="Y35" s="1">
        <v>0.62</v>
      </c>
      <c r="Z35">
        <v>0</v>
      </c>
      <c r="AA35">
        <v>237</v>
      </c>
      <c r="AB35">
        <v>127</v>
      </c>
      <c r="AC35">
        <v>0</v>
      </c>
      <c r="AD35">
        <v>0</v>
      </c>
      <c r="AE35">
        <v>1</v>
      </c>
      <c r="AF35">
        <v>1</v>
      </c>
      <c r="AG35">
        <v>97</v>
      </c>
      <c r="AH35">
        <v>38</v>
      </c>
      <c r="AI35">
        <v>3</v>
      </c>
      <c r="AJ35">
        <v>9</v>
      </c>
      <c r="AK35">
        <v>21</v>
      </c>
      <c r="AL35">
        <v>37</v>
      </c>
      <c r="AM35">
        <v>23</v>
      </c>
      <c r="AN35">
        <v>90</v>
      </c>
      <c r="AO35">
        <v>48</v>
      </c>
      <c r="AP35" s="1">
        <v>0.53</v>
      </c>
      <c r="AQ35">
        <v>172</v>
      </c>
      <c r="AR35">
        <v>94</v>
      </c>
      <c r="AS35" s="1">
        <v>0.55000000000000004</v>
      </c>
      <c r="AT35">
        <v>0</v>
      </c>
      <c r="AU35">
        <v>0</v>
      </c>
      <c r="AV35">
        <v>0</v>
      </c>
      <c r="AW35">
        <v>17</v>
      </c>
      <c r="AX35">
        <v>3</v>
      </c>
      <c r="AY35">
        <v>0</v>
      </c>
      <c r="AZ35">
        <v>0</v>
      </c>
      <c r="BA35" s="1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f t="shared" si="0"/>
        <v>4.2</v>
      </c>
    </row>
    <row r="36" spans="1:59" x14ac:dyDescent="0.3">
      <c r="A36" t="s">
        <v>427</v>
      </c>
      <c r="B36" s="5">
        <v>30</v>
      </c>
      <c r="C36" t="s">
        <v>425</v>
      </c>
      <c r="D36" t="s">
        <v>78</v>
      </c>
      <c r="E36" t="s">
        <v>774</v>
      </c>
      <c r="F36">
        <v>33</v>
      </c>
      <c r="G36">
        <v>2492</v>
      </c>
      <c r="H36">
        <v>0</v>
      </c>
      <c r="I36">
        <v>1</v>
      </c>
      <c r="J36">
        <v>15</v>
      </c>
      <c r="K36">
        <v>24</v>
      </c>
      <c r="L36" s="1">
        <v>0.14000000000000001</v>
      </c>
      <c r="M36">
        <v>2</v>
      </c>
      <c r="N36">
        <v>1</v>
      </c>
      <c r="O36">
        <v>3</v>
      </c>
      <c r="P36">
        <v>2129</v>
      </c>
      <c r="Q36">
        <v>632</v>
      </c>
      <c r="R36">
        <v>491</v>
      </c>
      <c r="S36" s="1">
        <v>0.78</v>
      </c>
      <c r="T36">
        <v>76</v>
      </c>
      <c r="U36">
        <v>13</v>
      </c>
      <c r="V36" s="1">
        <v>0.17</v>
      </c>
      <c r="W36">
        <v>350</v>
      </c>
      <c r="X36">
        <v>250</v>
      </c>
      <c r="Y36" s="1">
        <v>0.71</v>
      </c>
      <c r="Z36">
        <v>3</v>
      </c>
      <c r="AA36">
        <v>283</v>
      </c>
      <c r="AB36">
        <v>206</v>
      </c>
      <c r="AC36">
        <v>3</v>
      </c>
      <c r="AD36">
        <v>4</v>
      </c>
      <c r="AE36">
        <v>17</v>
      </c>
      <c r="AF36">
        <v>10</v>
      </c>
      <c r="AG36">
        <v>89</v>
      </c>
      <c r="AH36">
        <v>13</v>
      </c>
      <c r="AI36">
        <v>6</v>
      </c>
      <c r="AJ36">
        <v>42</v>
      </c>
      <c r="AK36">
        <v>6</v>
      </c>
      <c r="AL36">
        <v>1</v>
      </c>
      <c r="AM36">
        <v>39</v>
      </c>
      <c r="AN36">
        <v>194</v>
      </c>
      <c r="AO36">
        <v>91</v>
      </c>
      <c r="AP36" s="1">
        <v>0.47</v>
      </c>
      <c r="AQ36">
        <v>61</v>
      </c>
      <c r="AR36">
        <v>24</v>
      </c>
      <c r="AS36" s="1">
        <v>0.39</v>
      </c>
      <c r="AT36">
        <v>0</v>
      </c>
      <c r="AU36">
        <v>0</v>
      </c>
      <c r="AV36">
        <v>1</v>
      </c>
      <c r="AW36">
        <v>11</v>
      </c>
      <c r="AX36">
        <v>3</v>
      </c>
      <c r="AY36">
        <v>1</v>
      </c>
      <c r="AZ36">
        <v>0</v>
      </c>
      <c r="BA36" s="1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f t="shared" si="0"/>
        <v>4.2</v>
      </c>
    </row>
    <row r="37" spans="1:59" x14ac:dyDescent="0.3">
      <c r="A37" t="s">
        <v>182</v>
      </c>
      <c r="B37" s="5">
        <v>23</v>
      </c>
      <c r="C37" t="s">
        <v>170</v>
      </c>
      <c r="D37" t="s">
        <v>66</v>
      </c>
      <c r="E37" t="s">
        <v>775</v>
      </c>
      <c r="F37">
        <v>8</v>
      </c>
      <c r="G37">
        <v>168</v>
      </c>
      <c r="H37">
        <v>0</v>
      </c>
      <c r="I37">
        <v>0</v>
      </c>
      <c r="J37">
        <v>2</v>
      </c>
      <c r="K37">
        <v>0</v>
      </c>
      <c r="L37" s="1">
        <v>0</v>
      </c>
      <c r="M37">
        <v>0</v>
      </c>
      <c r="N37">
        <v>0</v>
      </c>
      <c r="O37">
        <v>1</v>
      </c>
      <c r="P37">
        <v>93</v>
      </c>
      <c r="Q37">
        <v>0</v>
      </c>
      <c r="R37">
        <v>0</v>
      </c>
      <c r="S37" s="1">
        <v>0</v>
      </c>
      <c r="T37">
        <v>0</v>
      </c>
      <c r="U37">
        <v>0</v>
      </c>
      <c r="V37" s="1">
        <v>0</v>
      </c>
      <c r="W37">
        <v>0</v>
      </c>
      <c r="X37">
        <v>0</v>
      </c>
      <c r="Y37" s="1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3</v>
      </c>
      <c r="AK37">
        <v>0</v>
      </c>
      <c r="AL37">
        <v>0</v>
      </c>
      <c r="AM37">
        <v>5</v>
      </c>
      <c r="AN37">
        <v>0</v>
      </c>
      <c r="AO37">
        <v>0</v>
      </c>
      <c r="AP37" s="1">
        <v>0</v>
      </c>
      <c r="AQ37">
        <v>0</v>
      </c>
      <c r="AR37">
        <v>0</v>
      </c>
      <c r="AS37" s="1">
        <v>0</v>
      </c>
      <c r="AT37">
        <v>0</v>
      </c>
      <c r="AU37">
        <v>0</v>
      </c>
      <c r="AV37">
        <v>0</v>
      </c>
      <c r="AW37">
        <v>3</v>
      </c>
      <c r="AX37">
        <v>0</v>
      </c>
      <c r="AY37">
        <v>0</v>
      </c>
      <c r="AZ37">
        <v>0</v>
      </c>
      <c r="BA37" s="1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f t="shared" si="0"/>
        <v>4.2</v>
      </c>
    </row>
    <row r="38" spans="1:59" x14ac:dyDescent="0.3">
      <c r="A38" t="s">
        <v>219</v>
      </c>
      <c r="B38" s="5">
        <v>26</v>
      </c>
      <c r="C38" t="s">
        <v>205</v>
      </c>
      <c r="D38" t="s">
        <v>66</v>
      </c>
      <c r="E38" t="s">
        <v>774</v>
      </c>
      <c r="F38">
        <v>13</v>
      </c>
      <c r="G38">
        <v>960</v>
      </c>
      <c r="H38">
        <v>0</v>
      </c>
      <c r="I38">
        <v>0</v>
      </c>
      <c r="J38">
        <v>1</v>
      </c>
      <c r="K38">
        <v>18</v>
      </c>
      <c r="L38" s="1">
        <v>0.24</v>
      </c>
      <c r="M38">
        <v>0</v>
      </c>
      <c r="N38">
        <v>0</v>
      </c>
      <c r="O38">
        <v>0</v>
      </c>
      <c r="P38">
        <v>831</v>
      </c>
      <c r="Q38">
        <v>691</v>
      </c>
      <c r="R38">
        <v>587</v>
      </c>
      <c r="S38" s="1">
        <v>0.85</v>
      </c>
      <c r="T38">
        <v>31</v>
      </c>
      <c r="U38">
        <v>9</v>
      </c>
      <c r="V38" s="1">
        <v>0.28999999999999998</v>
      </c>
      <c r="W38">
        <v>277</v>
      </c>
      <c r="X38">
        <v>219</v>
      </c>
      <c r="Y38" s="1">
        <v>0.79</v>
      </c>
      <c r="Z38">
        <v>2</v>
      </c>
      <c r="AA38">
        <v>363</v>
      </c>
      <c r="AB38">
        <v>212</v>
      </c>
      <c r="AC38">
        <v>2</v>
      </c>
      <c r="AD38">
        <v>0</v>
      </c>
      <c r="AE38">
        <v>14</v>
      </c>
      <c r="AF38">
        <v>6</v>
      </c>
      <c r="AG38">
        <v>172</v>
      </c>
      <c r="AH38">
        <v>0</v>
      </c>
      <c r="AI38">
        <v>1</v>
      </c>
      <c r="AJ38">
        <v>38</v>
      </c>
      <c r="AK38">
        <v>20</v>
      </c>
      <c r="AL38">
        <v>2</v>
      </c>
      <c r="AM38">
        <v>5</v>
      </c>
      <c r="AN38">
        <v>328</v>
      </c>
      <c r="AO38">
        <v>171</v>
      </c>
      <c r="AP38" s="1">
        <v>0.52</v>
      </c>
      <c r="AQ38">
        <v>27</v>
      </c>
      <c r="AR38">
        <v>8</v>
      </c>
      <c r="AS38" s="1">
        <v>0.3</v>
      </c>
      <c r="AT38">
        <v>0</v>
      </c>
      <c r="AU38">
        <v>0</v>
      </c>
      <c r="AV38">
        <v>0</v>
      </c>
      <c r="AW38">
        <v>9</v>
      </c>
      <c r="AX38">
        <v>4</v>
      </c>
      <c r="AY38">
        <v>0</v>
      </c>
      <c r="AZ38">
        <v>0</v>
      </c>
      <c r="BA38" s="1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f t="shared" si="0"/>
        <v>4.2</v>
      </c>
    </row>
    <row r="39" spans="1:59" x14ac:dyDescent="0.3">
      <c r="A39" t="s">
        <v>311</v>
      </c>
      <c r="B39" s="5">
        <v>34</v>
      </c>
      <c r="C39" t="s">
        <v>300</v>
      </c>
      <c r="D39" t="s">
        <v>257</v>
      </c>
      <c r="E39" t="s">
        <v>773</v>
      </c>
      <c r="F39">
        <v>37</v>
      </c>
      <c r="G39">
        <v>3067</v>
      </c>
      <c r="H39">
        <v>0</v>
      </c>
      <c r="I39">
        <v>3</v>
      </c>
      <c r="J39">
        <v>27</v>
      </c>
      <c r="K39">
        <v>0</v>
      </c>
      <c r="L39" s="1">
        <v>0</v>
      </c>
      <c r="M39">
        <v>1</v>
      </c>
      <c r="N39">
        <v>1</v>
      </c>
      <c r="O39">
        <v>0</v>
      </c>
      <c r="P39">
        <v>1930</v>
      </c>
      <c r="Q39">
        <v>713</v>
      </c>
      <c r="R39">
        <v>661</v>
      </c>
      <c r="S39" s="1">
        <v>0.93</v>
      </c>
      <c r="T39">
        <v>4</v>
      </c>
      <c r="U39">
        <v>1</v>
      </c>
      <c r="V39" s="1">
        <v>0.25</v>
      </c>
      <c r="W39">
        <v>82</v>
      </c>
      <c r="X39">
        <v>67</v>
      </c>
      <c r="Y39" s="1">
        <v>0.82</v>
      </c>
      <c r="Z39">
        <v>3</v>
      </c>
      <c r="AA39">
        <v>220</v>
      </c>
      <c r="AB39">
        <v>142</v>
      </c>
      <c r="AC39">
        <v>0</v>
      </c>
      <c r="AD39">
        <v>0</v>
      </c>
      <c r="AE39">
        <v>0</v>
      </c>
      <c r="AF39">
        <v>1</v>
      </c>
      <c r="AG39">
        <v>42</v>
      </c>
      <c r="AH39">
        <v>38</v>
      </c>
      <c r="AI39">
        <v>11</v>
      </c>
      <c r="AJ39">
        <v>34</v>
      </c>
      <c r="AK39">
        <v>4</v>
      </c>
      <c r="AL39">
        <v>14</v>
      </c>
      <c r="AM39">
        <v>133</v>
      </c>
      <c r="AN39">
        <v>32</v>
      </c>
      <c r="AO39">
        <v>16</v>
      </c>
      <c r="AP39" s="1">
        <v>0.5</v>
      </c>
      <c r="AQ39">
        <v>14</v>
      </c>
      <c r="AR39">
        <v>8</v>
      </c>
      <c r="AS39" s="1">
        <v>0.56999999999999995</v>
      </c>
      <c r="AT39">
        <v>0</v>
      </c>
      <c r="AU39">
        <v>0</v>
      </c>
      <c r="AV39">
        <v>0</v>
      </c>
      <c r="AW39">
        <v>55</v>
      </c>
      <c r="AX39">
        <v>9</v>
      </c>
      <c r="AY39">
        <v>0</v>
      </c>
      <c r="AZ39">
        <v>0</v>
      </c>
      <c r="BA39" s="1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f t="shared" si="0"/>
        <v>4.2</v>
      </c>
    </row>
    <row r="40" spans="1:59" x14ac:dyDescent="0.3">
      <c r="A40" t="s">
        <v>688</v>
      </c>
      <c r="B40" s="5">
        <v>23</v>
      </c>
      <c r="C40" t="s">
        <v>785</v>
      </c>
      <c r="D40" t="s">
        <v>689</v>
      </c>
      <c r="E40" t="s">
        <v>774</v>
      </c>
      <c r="F40">
        <v>37</v>
      </c>
      <c r="G40">
        <v>3127</v>
      </c>
      <c r="H40">
        <v>4</v>
      </c>
      <c r="I40">
        <v>7</v>
      </c>
      <c r="J40">
        <v>36</v>
      </c>
      <c r="K40">
        <v>3</v>
      </c>
      <c r="L40" s="1">
        <v>0.09</v>
      </c>
      <c r="M40">
        <v>3</v>
      </c>
      <c r="N40">
        <v>1</v>
      </c>
      <c r="O40">
        <v>6</v>
      </c>
      <c r="P40">
        <v>2315</v>
      </c>
      <c r="Q40">
        <v>743</v>
      </c>
      <c r="R40">
        <v>657</v>
      </c>
      <c r="S40" s="1">
        <v>0.88</v>
      </c>
      <c r="T40">
        <v>18</v>
      </c>
      <c r="U40">
        <v>1</v>
      </c>
      <c r="V40" s="1">
        <v>0.06</v>
      </c>
      <c r="W40">
        <v>194</v>
      </c>
      <c r="X40">
        <v>152</v>
      </c>
      <c r="Y40" s="1">
        <v>0.78</v>
      </c>
      <c r="Z40">
        <v>4</v>
      </c>
      <c r="AA40">
        <v>121</v>
      </c>
      <c r="AB40">
        <v>53</v>
      </c>
      <c r="AC40">
        <v>0</v>
      </c>
      <c r="AD40">
        <v>1</v>
      </c>
      <c r="AE40">
        <v>0</v>
      </c>
      <c r="AF40">
        <v>2</v>
      </c>
      <c r="AG40">
        <v>66</v>
      </c>
      <c r="AH40">
        <v>47</v>
      </c>
      <c r="AI40">
        <v>0</v>
      </c>
      <c r="AJ40">
        <v>66</v>
      </c>
      <c r="AK40">
        <v>13</v>
      </c>
      <c r="AL40">
        <v>5</v>
      </c>
      <c r="AM40">
        <v>89</v>
      </c>
      <c r="AN40">
        <v>56</v>
      </c>
      <c r="AO40">
        <v>27</v>
      </c>
      <c r="AP40" s="1">
        <v>0.48</v>
      </c>
      <c r="AQ40">
        <v>33</v>
      </c>
      <c r="AR40">
        <v>24</v>
      </c>
      <c r="AS40" s="1">
        <v>0.73</v>
      </c>
      <c r="AT40">
        <v>0</v>
      </c>
      <c r="AU40">
        <v>0</v>
      </c>
      <c r="AV40">
        <v>0</v>
      </c>
      <c r="AW40">
        <v>0</v>
      </c>
      <c r="AX40">
        <v>5</v>
      </c>
      <c r="AY40">
        <v>1</v>
      </c>
      <c r="AZ40">
        <v>0</v>
      </c>
      <c r="BA40" s="1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f t="shared" si="0"/>
        <v>4.2</v>
      </c>
    </row>
    <row r="41" spans="1:59" x14ac:dyDescent="0.3">
      <c r="A41" t="s">
        <v>284</v>
      </c>
      <c r="B41" s="5">
        <v>26</v>
      </c>
      <c r="C41" t="s">
        <v>270</v>
      </c>
      <c r="D41" t="s">
        <v>257</v>
      </c>
      <c r="E41" t="s">
        <v>773</v>
      </c>
      <c r="F41">
        <v>38</v>
      </c>
      <c r="G41">
        <v>2714</v>
      </c>
      <c r="H41">
        <v>8</v>
      </c>
      <c r="I41">
        <v>6</v>
      </c>
      <c r="J41">
        <v>59</v>
      </c>
      <c r="K41">
        <v>2</v>
      </c>
      <c r="L41" s="1">
        <v>0</v>
      </c>
      <c r="M41">
        <v>17</v>
      </c>
      <c r="N41">
        <v>2</v>
      </c>
      <c r="O41">
        <v>11</v>
      </c>
      <c r="P41">
        <v>1198</v>
      </c>
      <c r="Q41">
        <v>755</v>
      </c>
      <c r="R41">
        <v>661</v>
      </c>
      <c r="S41" s="1">
        <v>0.88</v>
      </c>
      <c r="T41">
        <v>1</v>
      </c>
      <c r="U41">
        <v>0</v>
      </c>
      <c r="V41" s="1">
        <v>0</v>
      </c>
      <c r="W41">
        <v>86</v>
      </c>
      <c r="X41">
        <v>54</v>
      </c>
      <c r="Y41" s="1">
        <v>0.63</v>
      </c>
      <c r="Z41">
        <v>0</v>
      </c>
      <c r="AA41">
        <v>161</v>
      </c>
      <c r="AB41">
        <v>78</v>
      </c>
      <c r="AC41">
        <v>0</v>
      </c>
      <c r="AD41">
        <v>0</v>
      </c>
      <c r="AE41">
        <v>0</v>
      </c>
      <c r="AF41">
        <v>0</v>
      </c>
      <c r="AG41">
        <v>45</v>
      </c>
      <c r="AH41">
        <v>43</v>
      </c>
      <c r="AI41">
        <v>3</v>
      </c>
      <c r="AJ41">
        <v>38</v>
      </c>
      <c r="AK41">
        <v>9</v>
      </c>
      <c r="AL41">
        <v>7</v>
      </c>
      <c r="AM41">
        <v>22</v>
      </c>
      <c r="AN41">
        <v>48</v>
      </c>
      <c r="AO41">
        <v>31</v>
      </c>
      <c r="AP41" s="1">
        <v>0.65</v>
      </c>
      <c r="AQ41">
        <v>33</v>
      </c>
      <c r="AR41">
        <v>20</v>
      </c>
      <c r="AS41" s="1">
        <v>0.61</v>
      </c>
      <c r="AT41">
        <v>0</v>
      </c>
      <c r="AU41">
        <v>0</v>
      </c>
      <c r="AV41">
        <v>0</v>
      </c>
      <c r="AW41">
        <v>14</v>
      </c>
      <c r="AX41">
        <v>4</v>
      </c>
      <c r="AY41">
        <v>0</v>
      </c>
      <c r="AZ41">
        <v>0</v>
      </c>
      <c r="BA41" s="1">
        <v>0</v>
      </c>
      <c r="BB41">
        <v>0</v>
      </c>
      <c r="BC41">
        <v>2</v>
      </c>
      <c r="BD41">
        <v>0</v>
      </c>
      <c r="BE41">
        <v>0</v>
      </c>
      <c r="BF41">
        <v>0</v>
      </c>
      <c r="BG41">
        <f t="shared" si="0"/>
        <v>4.2</v>
      </c>
    </row>
    <row r="42" spans="1:59" x14ac:dyDescent="0.3">
      <c r="A42" t="s">
        <v>351</v>
      </c>
      <c r="B42" s="5">
        <v>27</v>
      </c>
      <c r="C42" t="s">
        <v>329</v>
      </c>
      <c r="D42" t="s">
        <v>114</v>
      </c>
      <c r="E42" t="s">
        <v>773</v>
      </c>
      <c r="F42">
        <v>30</v>
      </c>
      <c r="G42">
        <v>2355</v>
      </c>
      <c r="H42">
        <v>0</v>
      </c>
      <c r="I42">
        <v>2</v>
      </c>
      <c r="J42">
        <v>18</v>
      </c>
      <c r="K42">
        <v>21</v>
      </c>
      <c r="L42" s="1">
        <v>0.02</v>
      </c>
      <c r="M42">
        <v>2</v>
      </c>
      <c r="N42">
        <v>0</v>
      </c>
      <c r="O42">
        <v>0</v>
      </c>
      <c r="P42">
        <v>1546</v>
      </c>
      <c r="Q42">
        <v>763</v>
      </c>
      <c r="R42">
        <v>666</v>
      </c>
      <c r="S42" s="1">
        <v>0.87</v>
      </c>
      <c r="T42">
        <v>70</v>
      </c>
      <c r="U42">
        <v>16</v>
      </c>
      <c r="V42" s="1">
        <v>0.23</v>
      </c>
      <c r="W42">
        <v>485</v>
      </c>
      <c r="X42">
        <v>411</v>
      </c>
      <c r="Y42" s="1">
        <v>0.85</v>
      </c>
      <c r="Z42">
        <v>5</v>
      </c>
      <c r="AA42">
        <v>471</v>
      </c>
      <c r="AB42">
        <v>256</v>
      </c>
      <c r="AC42">
        <v>0</v>
      </c>
      <c r="AD42">
        <v>5</v>
      </c>
      <c r="AE42">
        <v>28</v>
      </c>
      <c r="AF42">
        <v>25</v>
      </c>
      <c r="AG42">
        <v>79</v>
      </c>
      <c r="AH42">
        <v>8</v>
      </c>
      <c r="AI42">
        <v>0</v>
      </c>
      <c r="AJ42">
        <v>32</v>
      </c>
      <c r="AK42">
        <v>6</v>
      </c>
      <c r="AL42">
        <v>2</v>
      </c>
      <c r="AM42">
        <v>68</v>
      </c>
      <c r="AN42">
        <v>206</v>
      </c>
      <c r="AO42">
        <v>103</v>
      </c>
      <c r="AP42" s="1">
        <v>0.5</v>
      </c>
      <c r="AQ42">
        <v>3</v>
      </c>
      <c r="AR42">
        <v>1</v>
      </c>
      <c r="AS42" s="1">
        <v>0.33</v>
      </c>
      <c r="AT42">
        <v>0</v>
      </c>
      <c r="AU42">
        <v>0</v>
      </c>
      <c r="AV42">
        <v>0</v>
      </c>
      <c r="AW42">
        <v>66</v>
      </c>
      <c r="AX42">
        <v>12</v>
      </c>
      <c r="AY42">
        <v>0</v>
      </c>
      <c r="AZ42">
        <v>0</v>
      </c>
      <c r="BA42" s="1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f t="shared" si="0"/>
        <v>4.2</v>
      </c>
    </row>
    <row r="43" spans="1:59" x14ac:dyDescent="0.3">
      <c r="A43" t="s">
        <v>539</v>
      </c>
      <c r="B43" s="5">
        <v>21</v>
      </c>
      <c r="C43" t="s">
        <v>789</v>
      </c>
      <c r="D43" t="s">
        <v>59</v>
      </c>
      <c r="E43" t="s">
        <v>774</v>
      </c>
      <c r="F43">
        <v>37</v>
      </c>
      <c r="G43">
        <v>2842</v>
      </c>
      <c r="H43">
        <v>0</v>
      </c>
      <c r="I43">
        <v>1</v>
      </c>
      <c r="J43">
        <v>6</v>
      </c>
      <c r="K43">
        <v>18</v>
      </c>
      <c r="L43" s="1">
        <v>0.16</v>
      </c>
      <c r="M43">
        <v>0</v>
      </c>
      <c r="N43">
        <v>0</v>
      </c>
      <c r="O43">
        <v>2</v>
      </c>
      <c r="P43">
        <v>2081</v>
      </c>
      <c r="Q43">
        <v>949</v>
      </c>
      <c r="R43">
        <v>710</v>
      </c>
      <c r="S43" s="1">
        <v>0.75</v>
      </c>
      <c r="T43">
        <v>14</v>
      </c>
      <c r="U43">
        <v>2</v>
      </c>
      <c r="V43" s="1">
        <v>0.14000000000000001</v>
      </c>
      <c r="W43">
        <v>284</v>
      </c>
      <c r="X43">
        <v>172</v>
      </c>
      <c r="Y43" s="1">
        <v>0.61</v>
      </c>
      <c r="Z43">
        <v>0</v>
      </c>
      <c r="AA43">
        <v>97</v>
      </c>
      <c r="AB43">
        <v>36</v>
      </c>
      <c r="AC43">
        <v>0</v>
      </c>
      <c r="AD43">
        <v>1</v>
      </c>
      <c r="AE43">
        <v>1</v>
      </c>
      <c r="AF43">
        <v>1</v>
      </c>
      <c r="AG43">
        <v>63</v>
      </c>
      <c r="AH43">
        <v>39</v>
      </c>
      <c r="AI43">
        <v>7</v>
      </c>
      <c r="AJ43">
        <v>94</v>
      </c>
      <c r="AK43">
        <v>20</v>
      </c>
      <c r="AL43">
        <v>21</v>
      </c>
      <c r="AM43">
        <v>54</v>
      </c>
      <c r="AN43">
        <v>158</v>
      </c>
      <c r="AO43">
        <v>75</v>
      </c>
      <c r="AP43" s="1">
        <v>0.48</v>
      </c>
      <c r="AQ43">
        <v>176</v>
      </c>
      <c r="AR43">
        <v>101</v>
      </c>
      <c r="AS43" s="1">
        <v>0.56999999999999995</v>
      </c>
      <c r="AT43">
        <v>0</v>
      </c>
      <c r="AU43">
        <v>0</v>
      </c>
      <c r="AV43">
        <v>0</v>
      </c>
      <c r="AW43">
        <v>6</v>
      </c>
      <c r="AX43">
        <v>1</v>
      </c>
      <c r="AY43">
        <v>0</v>
      </c>
      <c r="AZ43">
        <v>0</v>
      </c>
      <c r="BA43" s="1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f t="shared" si="0"/>
        <v>4.2</v>
      </c>
    </row>
    <row r="44" spans="1:59" x14ac:dyDescent="0.3">
      <c r="A44" t="s">
        <v>357</v>
      </c>
      <c r="B44" s="5">
        <v>22</v>
      </c>
      <c r="C44" t="s">
        <v>356</v>
      </c>
      <c r="D44" t="s">
        <v>358</v>
      </c>
      <c r="E44" t="s">
        <v>775</v>
      </c>
      <c r="F44">
        <v>11</v>
      </c>
      <c r="G44">
        <v>125</v>
      </c>
      <c r="H44">
        <v>0</v>
      </c>
      <c r="I44">
        <v>0</v>
      </c>
      <c r="J44">
        <v>4</v>
      </c>
      <c r="K44">
        <v>0</v>
      </c>
      <c r="L44" s="1">
        <v>0</v>
      </c>
      <c r="M44">
        <v>0</v>
      </c>
      <c r="N44">
        <v>0</v>
      </c>
      <c r="O44">
        <v>1</v>
      </c>
      <c r="P44">
        <v>64</v>
      </c>
      <c r="Q44">
        <v>0</v>
      </c>
      <c r="R44">
        <v>0</v>
      </c>
      <c r="S44" s="1">
        <v>0</v>
      </c>
      <c r="T44">
        <v>0</v>
      </c>
      <c r="U44">
        <v>0</v>
      </c>
      <c r="V44" s="1">
        <v>0</v>
      </c>
      <c r="W44">
        <v>0</v>
      </c>
      <c r="X44">
        <v>0</v>
      </c>
      <c r="Y44" s="1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4</v>
      </c>
      <c r="AI44">
        <v>0</v>
      </c>
      <c r="AJ44">
        <v>2</v>
      </c>
      <c r="AK44">
        <v>0</v>
      </c>
      <c r="AL44">
        <v>0</v>
      </c>
      <c r="AM44">
        <v>1</v>
      </c>
      <c r="AN44">
        <v>0</v>
      </c>
      <c r="AO44">
        <v>0</v>
      </c>
      <c r="AP44" s="1">
        <v>0</v>
      </c>
      <c r="AQ44">
        <v>0</v>
      </c>
      <c r="AR44">
        <v>0</v>
      </c>
      <c r="AS44" s="1">
        <v>0</v>
      </c>
      <c r="AT44">
        <v>0</v>
      </c>
      <c r="AU44">
        <v>0</v>
      </c>
      <c r="AV44">
        <v>0</v>
      </c>
      <c r="AW44">
        <v>8</v>
      </c>
      <c r="AX44">
        <v>3</v>
      </c>
      <c r="AY44">
        <v>0</v>
      </c>
      <c r="AZ44">
        <v>0</v>
      </c>
      <c r="BA44" s="1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f t="shared" si="0"/>
        <v>4.2</v>
      </c>
    </row>
    <row r="45" spans="1:59" x14ac:dyDescent="0.3">
      <c r="A45" t="s">
        <v>642</v>
      </c>
      <c r="B45" s="5">
        <v>29</v>
      </c>
      <c r="C45" t="s">
        <v>786</v>
      </c>
      <c r="D45" t="s">
        <v>72</v>
      </c>
      <c r="E45" t="s">
        <v>774</v>
      </c>
      <c r="F45">
        <v>31</v>
      </c>
      <c r="G45">
        <v>2126</v>
      </c>
      <c r="H45">
        <v>2</v>
      </c>
      <c r="I45">
        <v>1</v>
      </c>
      <c r="J45">
        <v>16</v>
      </c>
      <c r="K45">
        <v>11</v>
      </c>
      <c r="L45" s="1">
        <v>0.16</v>
      </c>
      <c r="M45">
        <v>3</v>
      </c>
      <c r="N45">
        <v>1</v>
      </c>
      <c r="O45">
        <v>0</v>
      </c>
      <c r="P45">
        <v>1376</v>
      </c>
      <c r="Q45">
        <v>1001</v>
      </c>
      <c r="R45">
        <v>914</v>
      </c>
      <c r="S45" s="1">
        <v>0.91</v>
      </c>
      <c r="T45">
        <v>16</v>
      </c>
      <c r="U45">
        <v>5</v>
      </c>
      <c r="V45" s="1">
        <v>0.31</v>
      </c>
      <c r="W45">
        <v>385</v>
      </c>
      <c r="X45">
        <v>341</v>
      </c>
      <c r="Y45" s="1">
        <v>0.89</v>
      </c>
      <c r="Z45">
        <v>2</v>
      </c>
      <c r="AA45">
        <v>244</v>
      </c>
      <c r="AB45">
        <v>129</v>
      </c>
      <c r="AC45">
        <v>3</v>
      </c>
      <c r="AD45">
        <v>2</v>
      </c>
      <c r="AE45">
        <v>7</v>
      </c>
      <c r="AF45">
        <v>5</v>
      </c>
      <c r="AG45">
        <v>75</v>
      </c>
      <c r="AH45">
        <v>7</v>
      </c>
      <c r="AI45">
        <v>1</v>
      </c>
      <c r="AJ45">
        <v>56</v>
      </c>
      <c r="AK45">
        <v>11</v>
      </c>
      <c r="AL45">
        <v>2</v>
      </c>
      <c r="AM45">
        <v>60</v>
      </c>
      <c r="AN45">
        <v>130</v>
      </c>
      <c r="AO45">
        <v>61</v>
      </c>
      <c r="AP45" s="1">
        <v>0.47</v>
      </c>
      <c r="AQ45">
        <v>26</v>
      </c>
      <c r="AR45">
        <v>6</v>
      </c>
      <c r="AS45" s="1">
        <v>0.23</v>
      </c>
      <c r="AT45">
        <v>0</v>
      </c>
      <c r="AU45">
        <v>0</v>
      </c>
      <c r="AV45">
        <v>0</v>
      </c>
      <c r="AW45">
        <v>25</v>
      </c>
      <c r="AX45">
        <v>5</v>
      </c>
      <c r="AY45">
        <v>0</v>
      </c>
      <c r="AZ45">
        <v>0</v>
      </c>
      <c r="BA45" s="1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f t="shared" si="0"/>
        <v>4.2</v>
      </c>
    </row>
    <row r="46" spans="1:59" x14ac:dyDescent="0.3">
      <c r="A46" t="s">
        <v>326</v>
      </c>
      <c r="B46" s="5">
        <v>25</v>
      </c>
      <c r="C46" t="s">
        <v>300</v>
      </c>
      <c r="D46" t="s">
        <v>88</v>
      </c>
      <c r="E46" t="s">
        <v>774</v>
      </c>
      <c r="F46">
        <v>35</v>
      </c>
      <c r="G46">
        <v>3084</v>
      </c>
      <c r="H46">
        <v>1</v>
      </c>
      <c r="I46">
        <v>2</v>
      </c>
      <c r="J46">
        <v>14</v>
      </c>
      <c r="K46">
        <v>4</v>
      </c>
      <c r="L46" s="1">
        <v>7.0000000000000007E-2</v>
      </c>
      <c r="M46">
        <v>0</v>
      </c>
      <c r="N46">
        <v>0</v>
      </c>
      <c r="O46">
        <v>3</v>
      </c>
      <c r="P46">
        <v>1744</v>
      </c>
      <c r="Q46">
        <v>1015</v>
      </c>
      <c r="R46">
        <v>857</v>
      </c>
      <c r="S46" s="1">
        <v>0.84</v>
      </c>
      <c r="T46">
        <v>29</v>
      </c>
      <c r="U46">
        <v>8</v>
      </c>
      <c r="V46" s="1">
        <v>0.28000000000000003</v>
      </c>
      <c r="W46">
        <v>316</v>
      </c>
      <c r="X46">
        <v>236</v>
      </c>
      <c r="Y46" s="1">
        <v>0.75</v>
      </c>
      <c r="Z46">
        <v>3</v>
      </c>
      <c r="AA46">
        <v>211</v>
      </c>
      <c r="AB46">
        <v>84</v>
      </c>
      <c r="AC46">
        <v>0</v>
      </c>
      <c r="AD46">
        <v>0</v>
      </c>
      <c r="AE46">
        <v>0</v>
      </c>
      <c r="AF46">
        <v>2</v>
      </c>
      <c r="AG46">
        <v>107</v>
      </c>
      <c r="AH46">
        <v>11</v>
      </c>
      <c r="AI46">
        <v>10</v>
      </c>
      <c r="AJ46">
        <v>135</v>
      </c>
      <c r="AK46">
        <v>27</v>
      </c>
      <c r="AL46">
        <v>9</v>
      </c>
      <c r="AM46">
        <v>63</v>
      </c>
      <c r="AN46">
        <v>110</v>
      </c>
      <c r="AO46">
        <v>56</v>
      </c>
      <c r="AP46" s="1">
        <v>0.51</v>
      </c>
      <c r="AQ46">
        <v>32</v>
      </c>
      <c r="AR46">
        <v>19</v>
      </c>
      <c r="AS46" s="1">
        <v>0.59</v>
      </c>
      <c r="AT46">
        <v>0</v>
      </c>
      <c r="AU46">
        <v>0</v>
      </c>
      <c r="AV46">
        <v>0</v>
      </c>
      <c r="AW46">
        <v>22</v>
      </c>
      <c r="AX46">
        <v>4</v>
      </c>
      <c r="AY46">
        <v>0</v>
      </c>
      <c r="AZ46">
        <v>0</v>
      </c>
      <c r="BA46" s="1">
        <v>0</v>
      </c>
      <c r="BB46">
        <v>0</v>
      </c>
      <c r="BC46">
        <v>1</v>
      </c>
      <c r="BD46">
        <v>0</v>
      </c>
      <c r="BE46">
        <v>0</v>
      </c>
      <c r="BF46">
        <v>0</v>
      </c>
      <c r="BG46">
        <f t="shared" si="0"/>
        <v>4.2</v>
      </c>
    </row>
    <row r="47" spans="1:59" x14ac:dyDescent="0.3">
      <c r="A47" t="s">
        <v>673</v>
      </c>
      <c r="B47" s="5">
        <v>26</v>
      </c>
      <c r="C47" t="s">
        <v>785</v>
      </c>
      <c r="D47" t="s">
        <v>96</v>
      </c>
      <c r="E47" t="s">
        <v>773</v>
      </c>
      <c r="F47">
        <v>35</v>
      </c>
      <c r="G47">
        <v>1681</v>
      </c>
      <c r="H47">
        <v>2</v>
      </c>
      <c r="I47">
        <v>7</v>
      </c>
      <c r="J47">
        <v>22</v>
      </c>
      <c r="K47">
        <v>8</v>
      </c>
      <c r="L47" s="1">
        <v>0</v>
      </c>
      <c r="M47">
        <v>2</v>
      </c>
      <c r="N47">
        <v>0</v>
      </c>
      <c r="O47">
        <v>1</v>
      </c>
      <c r="P47">
        <v>924</v>
      </c>
      <c r="Q47">
        <v>1055</v>
      </c>
      <c r="R47">
        <v>821</v>
      </c>
      <c r="S47" s="1">
        <v>0.78</v>
      </c>
      <c r="T47">
        <v>12</v>
      </c>
      <c r="U47">
        <v>5</v>
      </c>
      <c r="V47" s="1">
        <v>0.42</v>
      </c>
      <c r="W47">
        <v>271</v>
      </c>
      <c r="X47">
        <v>169</v>
      </c>
      <c r="Y47" s="1">
        <v>0.62</v>
      </c>
      <c r="Z47">
        <v>9</v>
      </c>
      <c r="AA47">
        <v>155</v>
      </c>
      <c r="AB47">
        <v>65</v>
      </c>
      <c r="AC47">
        <v>0</v>
      </c>
      <c r="AD47">
        <v>0</v>
      </c>
      <c r="AE47">
        <v>2</v>
      </c>
      <c r="AF47">
        <v>0</v>
      </c>
      <c r="AG47">
        <v>154</v>
      </c>
      <c r="AH47">
        <v>29</v>
      </c>
      <c r="AI47">
        <v>0</v>
      </c>
      <c r="AJ47">
        <v>17</v>
      </c>
      <c r="AK47">
        <v>42</v>
      </c>
      <c r="AL47">
        <v>18</v>
      </c>
      <c r="AM47">
        <v>39</v>
      </c>
      <c r="AN47">
        <v>147</v>
      </c>
      <c r="AO47">
        <v>77</v>
      </c>
      <c r="AP47" s="1">
        <v>0.52</v>
      </c>
      <c r="AQ47">
        <v>86</v>
      </c>
      <c r="AR47">
        <v>45</v>
      </c>
      <c r="AS47" s="1">
        <v>0.52</v>
      </c>
      <c r="AT47">
        <v>0</v>
      </c>
      <c r="AU47">
        <v>0</v>
      </c>
      <c r="AV47">
        <v>0</v>
      </c>
      <c r="AW47">
        <v>31</v>
      </c>
      <c r="AX47">
        <v>3</v>
      </c>
      <c r="AY47">
        <v>0</v>
      </c>
      <c r="AZ47">
        <v>0</v>
      </c>
      <c r="BA47" s="1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f t="shared" si="0"/>
        <v>4.2</v>
      </c>
    </row>
    <row r="48" spans="1:59" x14ac:dyDescent="0.3">
      <c r="A48" t="s">
        <v>660</v>
      </c>
      <c r="B48" s="5">
        <v>29</v>
      </c>
      <c r="C48" t="s">
        <v>786</v>
      </c>
      <c r="D48" t="s">
        <v>450</v>
      </c>
      <c r="E48" t="s">
        <v>773</v>
      </c>
      <c r="F48">
        <v>35</v>
      </c>
      <c r="G48">
        <v>2570</v>
      </c>
      <c r="H48">
        <v>9</v>
      </c>
      <c r="I48">
        <v>1</v>
      </c>
      <c r="J48">
        <v>55</v>
      </c>
      <c r="K48">
        <v>2</v>
      </c>
      <c r="L48" s="1">
        <v>0.08</v>
      </c>
      <c r="M48">
        <v>6</v>
      </c>
      <c r="N48">
        <v>1</v>
      </c>
      <c r="O48">
        <v>4</v>
      </c>
      <c r="P48">
        <v>1337</v>
      </c>
      <c r="Q48">
        <v>1177</v>
      </c>
      <c r="R48">
        <v>1075</v>
      </c>
      <c r="S48" s="1">
        <v>0.91</v>
      </c>
      <c r="T48">
        <v>0</v>
      </c>
      <c r="U48">
        <v>0</v>
      </c>
      <c r="V48" s="1">
        <v>0</v>
      </c>
      <c r="W48">
        <v>102</v>
      </c>
      <c r="X48">
        <v>70</v>
      </c>
      <c r="Y48" s="1">
        <v>0.69</v>
      </c>
      <c r="Z48">
        <v>2</v>
      </c>
      <c r="AA48">
        <v>219</v>
      </c>
      <c r="AB48">
        <v>119</v>
      </c>
      <c r="AC48">
        <v>0</v>
      </c>
      <c r="AD48">
        <v>0</v>
      </c>
      <c r="AE48">
        <v>1</v>
      </c>
      <c r="AF48">
        <v>0</v>
      </c>
      <c r="AG48">
        <v>41</v>
      </c>
      <c r="AH48">
        <v>15</v>
      </c>
      <c r="AI48">
        <v>5</v>
      </c>
      <c r="AJ48">
        <v>84</v>
      </c>
      <c r="AK48">
        <v>11</v>
      </c>
      <c r="AL48">
        <v>7</v>
      </c>
      <c r="AM48">
        <v>46</v>
      </c>
      <c r="AN48">
        <v>43</v>
      </c>
      <c r="AO48">
        <v>30</v>
      </c>
      <c r="AP48" s="1">
        <v>0.7</v>
      </c>
      <c r="AQ48">
        <v>70</v>
      </c>
      <c r="AR48">
        <v>42</v>
      </c>
      <c r="AS48" s="1">
        <v>0.6</v>
      </c>
      <c r="AT48">
        <v>0</v>
      </c>
      <c r="AU48">
        <v>0</v>
      </c>
      <c r="AV48">
        <v>0</v>
      </c>
      <c r="AW48">
        <v>47</v>
      </c>
      <c r="AX48">
        <v>8</v>
      </c>
      <c r="AY48">
        <v>0</v>
      </c>
      <c r="AZ48">
        <v>0</v>
      </c>
      <c r="BA48" s="1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f t="shared" si="0"/>
        <v>4.2</v>
      </c>
    </row>
    <row r="49" spans="1:59" x14ac:dyDescent="0.3">
      <c r="A49" t="s">
        <v>466</v>
      </c>
      <c r="B49" s="5">
        <v>22</v>
      </c>
      <c r="C49" t="s">
        <v>453</v>
      </c>
      <c r="D49" t="s">
        <v>467</v>
      </c>
      <c r="E49" t="s">
        <v>774</v>
      </c>
      <c r="F49">
        <v>37</v>
      </c>
      <c r="G49">
        <v>3279</v>
      </c>
      <c r="H49">
        <v>5</v>
      </c>
      <c r="I49">
        <v>0</v>
      </c>
      <c r="J49">
        <v>40</v>
      </c>
      <c r="K49">
        <v>4</v>
      </c>
      <c r="L49" s="1">
        <v>7.0000000000000007E-2</v>
      </c>
      <c r="M49">
        <v>8</v>
      </c>
      <c r="N49">
        <v>2</v>
      </c>
      <c r="O49">
        <v>3</v>
      </c>
      <c r="P49">
        <v>3194</v>
      </c>
      <c r="Q49">
        <v>1182</v>
      </c>
      <c r="R49">
        <v>1039</v>
      </c>
      <c r="S49" s="1">
        <v>0.88</v>
      </c>
      <c r="T49">
        <v>28</v>
      </c>
      <c r="U49">
        <v>4</v>
      </c>
      <c r="V49" s="1">
        <v>0.14000000000000001</v>
      </c>
      <c r="W49">
        <v>421</v>
      </c>
      <c r="X49">
        <v>350</v>
      </c>
      <c r="Y49" s="1">
        <v>0.83</v>
      </c>
      <c r="Z49">
        <v>2</v>
      </c>
      <c r="AA49">
        <v>275</v>
      </c>
      <c r="AB49">
        <v>164</v>
      </c>
      <c r="AC49">
        <v>0</v>
      </c>
      <c r="AD49">
        <v>1</v>
      </c>
      <c r="AE49">
        <v>2</v>
      </c>
      <c r="AF49">
        <v>4</v>
      </c>
      <c r="AG49">
        <v>94</v>
      </c>
      <c r="AH49">
        <v>16</v>
      </c>
      <c r="AI49">
        <v>11</v>
      </c>
      <c r="AJ49">
        <v>111</v>
      </c>
      <c r="AK49">
        <v>22</v>
      </c>
      <c r="AL49">
        <v>4</v>
      </c>
      <c r="AM49">
        <v>58</v>
      </c>
      <c r="AN49">
        <v>198</v>
      </c>
      <c r="AO49">
        <v>111</v>
      </c>
      <c r="AP49" s="1">
        <v>0.56000000000000005</v>
      </c>
      <c r="AQ49">
        <v>42</v>
      </c>
      <c r="AR49">
        <v>22</v>
      </c>
      <c r="AS49" s="1">
        <v>0.52</v>
      </c>
      <c r="AT49">
        <v>0</v>
      </c>
      <c r="AU49">
        <v>0</v>
      </c>
      <c r="AV49">
        <v>0</v>
      </c>
      <c r="AW49">
        <v>16</v>
      </c>
      <c r="AX49">
        <v>2</v>
      </c>
      <c r="AY49">
        <v>0</v>
      </c>
      <c r="AZ49">
        <v>0</v>
      </c>
      <c r="BA49" s="1">
        <v>0</v>
      </c>
      <c r="BB49">
        <v>0</v>
      </c>
      <c r="BC49">
        <v>1</v>
      </c>
      <c r="BD49">
        <v>0</v>
      </c>
      <c r="BE49">
        <v>0</v>
      </c>
      <c r="BF49">
        <v>0</v>
      </c>
      <c r="BG49">
        <f t="shared" si="0"/>
        <v>4.2</v>
      </c>
    </row>
    <row r="50" spans="1:59" x14ac:dyDescent="0.3">
      <c r="A50" t="s">
        <v>472</v>
      </c>
      <c r="B50" s="5">
        <v>30</v>
      </c>
      <c r="C50" t="s">
        <v>453</v>
      </c>
      <c r="D50" t="s">
        <v>467</v>
      </c>
      <c r="E50" t="s">
        <v>773</v>
      </c>
      <c r="F50">
        <v>31</v>
      </c>
      <c r="G50">
        <v>2202</v>
      </c>
      <c r="H50">
        <v>6</v>
      </c>
      <c r="I50">
        <v>2</v>
      </c>
      <c r="J50">
        <v>45</v>
      </c>
      <c r="K50">
        <v>14</v>
      </c>
      <c r="L50" s="1">
        <v>0.05</v>
      </c>
      <c r="M50">
        <v>0</v>
      </c>
      <c r="N50">
        <v>0</v>
      </c>
      <c r="O50">
        <v>0</v>
      </c>
      <c r="P50">
        <v>2206</v>
      </c>
      <c r="Q50">
        <v>1236</v>
      </c>
      <c r="R50">
        <v>1045</v>
      </c>
      <c r="S50" s="1">
        <v>0.85</v>
      </c>
      <c r="T50">
        <v>40</v>
      </c>
      <c r="U50">
        <v>7</v>
      </c>
      <c r="V50" s="1">
        <v>0.18</v>
      </c>
      <c r="W50">
        <v>404</v>
      </c>
      <c r="X50">
        <v>322</v>
      </c>
      <c r="Y50" s="1">
        <v>0.8</v>
      </c>
      <c r="Z50">
        <v>9</v>
      </c>
      <c r="AA50">
        <v>399</v>
      </c>
      <c r="AB50">
        <v>219</v>
      </c>
      <c r="AC50">
        <v>0</v>
      </c>
      <c r="AD50">
        <v>1</v>
      </c>
      <c r="AE50">
        <v>8</v>
      </c>
      <c r="AF50">
        <v>10</v>
      </c>
      <c r="AG50">
        <v>179</v>
      </c>
      <c r="AH50">
        <v>29</v>
      </c>
      <c r="AI50">
        <v>4</v>
      </c>
      <c r="AJ50">
        <v>21</v>
      </c>
      <c r="AK50">
        <v>28</v>
      </c>
      <c r="AL50">
        <v>8</v>
      </c>
      <c r="AM50">
        <v>69</v>
      </c>
      <c r="AN50">
        <v>362</v>
      </c>
      <c r="AO50">
        <v>193</v>
      </c>
      <c r="AP50" s="1">
        <v>0.53</v>
      </c>
      <c r="AQ50">
        <v>24</v>
      </c>
      <c r="AR50">
        <v>15</v>
      </c>
      <c r="AS50" s="1">
        <v>0.63</v>
      </c>
      <c r="AT50">
        <v>0</v>
      </c>
      <c r="AU50">
        <v>0</v>
      </c>
      <c r="AV50">
        <v>0</v>
      </c>
      <c r="AW50">
        <v>24</v>
      </c>
      <c r="AX50">
        <v>5</v>
      </c>
      <c r="AY50">
        <v>1</v>
      </c>
      <c r="AZ50">
        <v>0</v>
      </c>
      <c r="BA50" s="1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f t="shared" si="0"/>
        <v>4.2</v>
      </c>
    </row>
    <row r="51" spans="1:59" x14ac:dyDescent="0.3">
      <c r="A51" t="s">
        <v>495</v>
      </c>
      <c r="B51" s="5">
        <v>16</v>
      </c>
      <c r="C51" t="s">
        <v>790</v>
      </c>
      <c r="D51" t="s">
        <v>163</v>
      </c>
      <c r="E51" t="s">
        <v>775</v>
      </c>
      <c r="F51">
        <v>7</v>
      </c>
      <c r="G51">
        <v>160</v>
      </c>
      <c r="H51">
        <v>0</v>
      </c>
      <c r="I51">
        <v>0</v>
      </c>
      <c r="J51">
        <v>5</v>
      </c>
      <c r="K51">
        <v>0</v>
      </c>
      <c r="L51" s="1">
        <v>0</v>
      </c>
      <c r="M51">
        <v>0</v>
      </c>
      <c r="N51">
        <v>0</v>
      </c>
      <c r="O51">
        <v>0</v>
      </c>
      <c r="P51">
        <v>49</v>
      </c>
      <c r="Q51">
        <v>0</v>
      </c>
      <c r="R51">
        <v>0</v>
      </c>
      <c r="S51" s="1">
        <v>0</v>
      </c>
      <c r="T51">
        <v>0</v>
      </c>
      <c r="U51">
        <v>0</v>
      </c>
      <c r="V51" s="1">
        <v>0</v>
      </c>
      <c r="W51">
        <v>0</v>
      </c>
      <c r="X51">
        <v>0</v>
      </c>
      <c r="Y51" s="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2</v>
      </c>
      <c r="AN51">
        <v>0</v>
      </c>
      <c r="AO51">
        <v>0</v>
      </c>
      <c r="AP51" s="1">
        <v>0</v>
      </c>
      <c r="AQ51">
        <v>0</v>
      </c>
      <c r="AR51">
        <v>0</v>
      </c>
      <c r="AS51" s="1">
        <v>0</v>
      </c>
      <c r="AT51">
        <v>0</v>
      </c>
      <c r="AU51">
        <v>0</v>
      </c>
      <c r="AV51">
        <v>0</v>
      </c>
      <c r="AW51">
        <v>3</v>
      </c>
      <c r="AX51">
        <v>1</v>
      </c>
      <c r="AY51">
        <v>0</v>
      </c>
      <c r="AZ51">
        <v>0</v>
      </c>
      <c r="BA51" s="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f t="shared" si="0"/>
        <v>4.2</v>
      </c>
    </row>
    <row r="52" spans="1:59" x14ac:dyDescent="0.3">
      <c r="A52" t="s">
        <v>663</v>
      </c>
      <c r="B52" s="5">
        <v>23</v>
      </c>
      <c r="C52" t="s">
        <v>785</v>
      </c>
      <c r="D52" t="s">
        <v>66</v>
      </c>
      <c r="E52" t="s">
        <v>773</v>
      </c>
      <c r="F52">
        <v>33</v>
      </c>
      <c r="G52">
        <v>2484</v>
      </c>
      <c r="H52">
        <v>0</v>
      </c>
      <c r="I52">
        <v>0</v>
      </c>
      <c r="J52">
        <v>10</v>
      </c>
      <c r="K52">
        <v>1</v>
      </c>
      <c r="L52" s="1">
        <v>0</v>
      </c>
      <c r="M52">
        <v>0</v>
      </c>
      <c r="N52">
        <v>0</v>
      </c>
      <c r="O52">
        <v>0</v>
      </c>
      <c r="P52">
        <v>1723</v>
      </c>
      <c r="Q52">
        <v>1338</v>
      </c>
      <c r="R52">
        <v>1245</v>
      </c>
      <c r="S52" s="1">
        <v>0.93</v>
      </c>
      <c r="T52">
        <v>0</v>
      </c>
      <c r="U52">
        <v>0</v>
      </c>
      <c r="V52" s="1">
        <v>0</v>
      </c>
      <c r="W52">
        <v>226</v>
      </c>
      <c r="X52">
        <v>191</v>
      </c>
      <c r="Y52" s="1">
        <v>0.85</v>
      </c>
      <c r="Z52">
        <v>5</v>
      </c>
      <c r="AA52">
        <v>280</v>
      </c>
      <c r="AB52">
        <v>118</v>
      </c>
      <c r="AC52">
        <v>0</v>
      </c>
      <c r="AD52">
        <v>0</v>
      </c>
      <c r="AE52">
        <v>3</v>
      </c>
      <c r="AF52">
        <v>5</v>
      </c>
      <c r="AG52">
        <v>194</v>
      </c>
      <c r="AH52">
        <v>21</v>
      </c>
      <c r="AI52">
        <v>5</v>
      </c>
      <c r="AJ52">
        <v>29</v>
      </c>
      <c r="AK52">
        <v>37</v>
      </c>
      <c r="AL52">
        <v>8</v>
      </c>
      <c r="AM52">
        <v>91</v>
      </c>
      <c r="AN52">
        <v>235</v>
      </c>
      <c r="AO52">
        <v>141</v>
      </c>
      <c r="AP52" s="1">
        <v>0.6</v>
      </c>
      <c r="AQ52">
        <v>8</v>
      </c>
      <c r="AR52">
        <v>2</v>
      </c>
      <c r="AS52" s="1">
        <v>0.25</v>
      </c>
      <c r="AT52">
        <v>0</v>
      </c>
      <c r="AU52">
        <v>0</v>
      </c>
      <c r="AV52">
        <v>0</v>
      </c>
      <c r="AW52">
        <v>36</v>
      </c>
      <c r="AX52">
        <v>7</v>
      </c>
      <c r="AY52">
        <v>0</v>
      </c>
      <c r="AZ52">
        <v>0</v>
      </c>
      <c r="BA52" s="1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f t="shared" si="0"/>
        <v>4.2</v>
      </c>
    </row>
    <row r="53" spans="1:59" x14ac:dyDescent="0.3">
      <c r="A53" t="s">
        <v>622</v>
      </c>
      <c r="B53" s="5">
        <v>21</v>
      </c>
      <c r="C53" t="s">
        <v>787</v>
      </c>
      <c r="D53" t="s">
        <v>257</v>
      </c>
      <c r="E53" t="s">
        <v>773</v>
      </c>
      <c r="F53">
        <v>36</v>
      </c>
      <c r="G53">
        <v>1913</v>
      </c>
      <c r="H53">
        <v>3</v>
      </c>
      <c r="I53">
        <v>2</v>
      </c>
      <c r="J53">
        <v>34</v>
      </c>
      <c r="K53">
        <v>3</v>
      </c>
      <c r="L53" s="1">
        <v>0</v>
      </c>
      <c r="M53">
        <v>5</v>
      </c>
      <c r="N53">
        <v>1</v>
      </c>
      <c r="O53">
        <v>2</v>
      </c>
      <c r="P53">
        <v>1341</v>
      </c>
      <c r="Q53">
        <v>1359</v>
      </c>
      <c r="R53">
        <v>1214</v>
      </c>
      <c r="S53" s="1">
        <v>0.89</v>
      </c>
      <c r="T53">
        <v>3</v>
      </c>
      <c r="U53">
        <v>0</v>
      </c>
      <c r="V53" s="1">
        <v>0</v>
      </c>
      <c r="W53">
        <v>226</v>
      </c>
      <c r="X53">
        <v>167</v>
      </c>
      <c r="Y53" s="1">
        <v>0.74</v>
      </c>
      <c r="Z53">
        <v>4</v>
      </c>
      <c r="AA53">
        <v>447</v>
      </c>
      <c r="AB53">
        <v>281</v>
      </c>
      <c r="AC53">
        <v>0</v>
      </c>
      <c r="AD53">
        <v>0</v>
      </c>
      <c r="AE53">
        <v>0</v>
      </c>
      <c r="AF53">
        <v>0</v>
      </c>
      <c r="AG53">
        <v>62</v>
      </c>
      <c r="AH53">
        <v>22</v>
      </c>
      <c r="AI53">
        <v>1</v>
      </c>
      <c r="AJ53">
        <v>24</v>
      </c>
      <c r="AK53">
        <v>10</v>
      </c>
      <c r="AL53">
        <v>11</v>
      </c>
      <c r="AM53">
        <v>49</v>
      </c>
      <c r="AN53">
        <v>64</v>
      </c>
      <c r="AO53">
        <v>42</v>
      </c>
      <c r="AP53" s="1">
        <v>0.66</v>
      </c>
      <c r="AQ53">
        <v>48</v>
      </c>
      <c r="AR53">
        <v>19</v>
      </c>
      <c r="AS53" s="1">
        <v>0.4</v>
      </c>
      <c r="AT53">
        <v>0</v>
      </c>
      <c r="AU53">
        <v>0</v>
      </c>
      <c r="AV53">
        <v>0</v>
      </c>
      <c r="AW53">
        <v>34</v>
      </c>
      <c r="AX53">
        <v>6</v>
      </c>
      <c r="AY53">
        <v>0</v>
      </c>
      <c r="AZ53">
        <v>0</v>
      </c>
      <c r="BA53" s="1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f t="shared" si="0"/>
        <v>4.2</v>
      </c>
    </row>
    <row r="54" spans="1:59" x14ac:dyDescent="0.3">
      <c r="A54" t="s">
        <v>568</v>
      </c>
      <c r="B54" s="5">
        <v>23</v>
      </c>
      <c r="C54" t="s">
        <v>566</v>
      </c>
      <c r="D54" t="s">
        <v>163</v>
      </c>
      <c r="E54" t="s">
        <v>775</v>
      </c>
      <c r="F54">
        <v>4</v>
      </c>
      <c r="G54">
        <v>143</v>
      </c>
      <c r="H54">
        <v>0</v>
      </c>
      <c r="I54">
        <v>0</v>
      </c>
      <c r="J54">
        <v>2</v>
      </c>
      <c r="K54">
        <v>0</v>
      </c>
      <c r="L54" s="1">
        <v>0</v>
      </c>
      <c r="M54">
        <v>0</v>
      </c>
      <c r="N54">
        <v>0</v>
      </c>
      <c r="O54">
        <v>0</v>
      </c>
      <c r="P54">
        <v>43</v>
      </c>
      <c r="Q54">
        <v>0</v>
      </c>
      <c r="R54">
        <v>0</v>
      </c>
      <c r="S54" s="1">
        <v>0</v>
      </c>
      <c r="T54">
        <v>0</v>
      </c>
      <c r="U54">
        <v>0</v>
      </c>
      <c r="V54" s="1">
        <v>0</v>
      </c>
      <c r="W54">
        <v>0</v>
      </c>
      <c r="X54">
        <v>0</v>
      </c>
      <c r="Y54" s="1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4</v>
      </c>
      <c r="AI54">
        <v>0</v>
      </c>
      <c r="AJ54">
        <v>1</v>
      </c>
      <c r="AK54">
        <v>0</v>
      </c>
      <c r="AL54">
        <v>0</v>
      </c>
      <c r="AM54">
        <v>4</v>
      </c>
      <c r="AN54">
        <v>0</v>
      </c>
      <c r="AO54">
        <v>0</v>
      </c>
      <c r="AP54" s="1">
        <v>0</v>
      </c>
      <c r="AQ54">
        <v>0</v>
      </c>
      <c r="AR54">
        <v>0</v>
      </c>
      <c r="AS54" s="1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 s="1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f t="shared" si="0"/>
        <v>4.2</v>
      </c>
    </row>
    <row r="55" spans="1:59" x14ac:dyDescent="0.3">
      <c r="A55" t="s">
        <v>559</v>
      </c>
      <c r="B55" s="5">
        <v>26</v>
      </c>
      <c r="C55" t="s">
        <v>788</v>
      </c>
      <c r="D55" t="s">
        <v>114</v>
      </c>
      <c r="E55" t="s">
        <v>774</v>
      </c>
      <c r="F55">
        <v>37</v>
      </c>
      <c r="G55">
        <v>3330</v>
      </c>
      <c r="H55">
        <v>5</v>
      </c>
      <c r="I55">
        <v>2</v>
      </c>
      <c r="J55">
        <v>29</v>
      </c>
      <c r="K55">
        <v>3</v>
      </c>
      <c r="L55" s="1">
        <v>0</v>
      </c>
      <c r="M55">
        <v>4</v>
      </c>
      <c r="N55">
        <v>0</v>
      </c>
      <c r="O55">
        <v>2</v>
      </c>
      <c r="P55">
        <v>1434</v>
      </c>
      <c r="Q55">
        <v>1589</v>
      </c>
      <c r="R55">
        <v>1368</v>
      </c>
      <c r="S55" s="1">
        <v>0.86</v>
      </c>
      <c r="T55">
        <v>23</v>
      </c>
      <c r="U55">
        <v>6</v>
      </c>
      <c r="V55" s="1">
        <v>0.26</v>
      </c>
      <c r="W55">
        <v>363</v>
      </c>
      <c r="X55">
        <v>290</v>
      </c>
      <c r="Y55" s="1">
        <v>0.8</v>
      </c>
      <c r="Z55">
        <v>7</v>
      </c>
      <c r="AA55">
        <v>381</v>
      </c>
      <c r="AB55">
        <v>202</v>
      </c>
      <c r="AC55">
        <v>0</v>
      </c>
      <c r="AD55">
        <v>0</v>
      </c>
      <c r="AE55">
        <v>0</v>
      </c>
      <c r="AF55">
        <v>3</v>
      </c>
      <c r="AG55">
        <v>149</v>
      </c>
      <c r="AH55">
        <v>0</v>
      </c>
      <c r="AI55">
        <v>13</v>
      </c>
      <c r="AJ55">
        <v>208</v>
      </c>
      <c r="AK55">
        <v>34</v>
      </c>
      <c r="AL55">
        <v>9</v>
      </c>
      <c r="AM55">
        <v>51</v>
      </c>
      <c r="AN55">
        <v>268</v>
      </c>
      <c r="AO55">
        <v>165</v>
      </c>
      <c r="AP55" s="1">
        <v>0.62</v>
      </c>
      <c r="AQ55">
        <v>82</v>
      </c>
      <c r="AR55">
        <v>51</v>
      </c>
      <c r="AS55" s="1">
        <v>0.62</v>
      </c>
      <c r="AT55">
        <v>0</v>
      </c>
      <c r="AU55">
        <v>0</v>
      </c>
      <c r="AV55">
        <v>0</v>
      </c>
      <c r="AW55">
        <v>20</v>
      </c>
      <c r="AX55">
        <v>4</v>
      </c>
      <c r="AY55">
        <v>0</v>
      </c>
      <c r="AZ55">
        <v>0</v>
      </c>
      <c r="BA55" s="1">
        <v>0</v>
      </c>
      <c r="BB55">
        <v>0</v>
      </c>
      <c r="BC55">
        <v>2</v>
      </c>
      <c r="BD55">
        <v>0</v>
      </c>
      <c r="BE55">
        <v>0</v>
      </c>
      <c r="BF55">
        <v>0</v>
      </c>
      <c r="BG55">
        <f t="shared" si="0"/>
        <v>4.2</v>
      </c>
    </row>
    <row r="56" spans="1:59" x14ac:dyDescent="0.3">
      <c r="A56" t="s">
        <v>506</v>
      </c>
      <c r="B56" s="5">
        <v>23</v>
      </c>
      <c r="C56" t="s">
        <v>790</v>
      </c>
      <c r="D56" t="s">
        <v>433</v>
      </c>
      <c r="E56" t="s">
        <v>773</v>
      </c>
      <c r="F56">
        <v>29</v>
      </c>
      <c r="G56">
        <v>1789</v>
      </c>
      <c r="H56">
        <v>1</v>
      </c>
      <c r="I56">
        <v>2</v>
      </c>
      <c r="J56">
        <v>19</v>
      </c>
      <c r="K56">
        <v>12</v>
      </c>
      <c r="L56" s="1">
        <v>0.21</v>
      </c>
      <c r="M56">
        <v>0</v>
      </c>
      <c r="N56">
        <v>0</v>
      </c>
      <c r="O56">
        <v>0</v>
      </c>
      <c r="P56">
        <v>1252</v>
      </c>
      <c r="Q56">
        <v>1633</v>
      </c>
      <c r="R56">
        <v>1449</v>
      </c>
      <c r="S56" s="1">
        <v>0.89</v>
      </c>
      <c r="T56">
        <v>31</v>
      </c>
      <c r="U56">
        <v>5</v>
      </c>
      <c r="V56" s="1">
        <v>0.16</v>
      </c>
      <c r="W56">
        <v>421</v>
      </c>
      <c r="X56">
        <v>346</v>
      </c>
      <c r="Y56" s="1">
        <v>0.82</v>
      </c>
      <c r="Z56">
        <v>2</v>
      </c>
      <c r="AA56">
        <v>248</v>
      </c>
      <c r="AB56">
        <v>143</v>
      </c>
      <c r="AC56">
        <v>1</v>
      </c>
      <c r="AD56">
        <v>1</v>
      </c>
      <c r="AE56">
        <v>4</v>
      </c>
      <c r="AF56">
        <v>3</v>
      </c>
      <c r="AG56">
        <v>130</v>
      </c>
      <c r="AH56">
        <v>25</v>
      </c>
      <c r="AI56">
        <v>1</v>
      </c>
      <c r="AJ56">
        <v>15</v>
      </c>
      <c r="AK56">
        <v>28</v>
      </c>
      <c r="AL56">
        <v>16</v>
      </c>
      <c r="AM56">
        <v>77</v>
      </c>
      <c r="AN56">
        <v>190</v>
      </c>
      <c r="AO56">
        <v>109</v>
      </c>
      <c r="AP56" s="1">
        <v>0.56999999999999995</v>
      </c>
      <c r="AQ56">
        <v>89</v>
      </c>
      <c r="AR56">
        <v>32</v>
      </c>
      <c r="AS56" s="1">
        <v>0.36</v>
      </c>
      <c r="AT56">
        <v>0</v>
      </c>
      <c r="AU56">
        <v>0</v>
      </c>
      <c r="AV56">
        <v>1</v>
      </c>
      <c r="AW56">
        <v>41</v>
      </c>
      <c r="AX56">
        <v>11</v>
      </c>
      <c r="AY56">
        <v>0</v>
      </c>
      <c r="AZ56">
        <v>0</v>
      </c>
      <c r="BA56" s="1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f t="shared" si="0"/>
        <v>4.2</v>
      </c>
    </row>
    <row r="57" spans="1:59" x14ac:dyDescent="0.3">
      <c r="A57" t="s">
        <v>460</v>
      </c>
      <c r="B57" s="5">
        <v>33</v>
      </c>
      <c r="C57" t="s">
        <v>453</v>
      </c>
      <c r="D57" t="s">
        <v>76</v>
      </c>
      <c r="E57" t="s">
        <v>773</v>
      </c>
      <c r="F57">
        <v>33</v>
      </c>
      <c r="G57">
        <v>2227</v>
      </c>
      <c r="H57">
        <v>1</v>
      </c>
      <c r="I57">
        <v>6</v>
      </c>
      <c r="J57">
        <v>27</v>
      </c>
      <c r="K57">
        <v>1</v>
      </c>
      <c r="L57" s="1">
        <v>0</v>
      </c>
      <c r="M57">
        <v>6</v>
      </c>
      <c r="N57">
        <v>2</v>
      </c>
      <c r="O57">
        <v>1</v>
      </c>
      <c r="P57">
        <v>1963</v>
      </c>
      <c r="Q57">
        <v>1701</v>
      </c>
      <c r="R57">
        <v>1403</v>
      </c>
      <c r="S57" s="1">
        <v>0.83</v>
      </c>
      <c r="T57">
        <v>6</v>
      </c>
      <c r="U57">
        <v>0</v>
      </c>
      <c r="V57" s="1">
        <v>0</v>
      </c>
      <c r="W57">
        <v>321</v>
      </c>
      <c r="X57">
        <v>195</v>
      </c>
      <c r="Y57" s="1">
        <v>0.61</v>
      </c>
      <c r="Z57">
        <v>6</v>
      </c>
      <c r="AA57">
        <v>590</v>
      </c>
      <c r="AB57">
        <v>321</v>
      </c>
      <c r="AC57">
        <v>0</v>
      </c>
      <c r="AD57">
        <v>0</v>
      </c>
      <c r="AE57">
        <v>0</v>
      </c>
      <c r="AF57">
        <v>7</v>
      </c>
      <c r="AG57">
        <v>157</v>
      </c>
      <c r="AH57">
        <v>25</v>
      </c>
      <c r="AI57">
        <v>3</v>
      </c>
      <c r="AJ57">
        <v>22</v>
      </c>
      <c r="AK57">
        <v>41</v>
      </c>
      <c r="AL57">
        <v>20</v>
      </c>
      <c r="AM57">
        <v>25</v>
      </c>
      <c r="AN57">
        <v>105</v>
      </c>
      <c r="AO57">
        <v>65</v>
      </c>
      <c r="AP57" s="1">
        <v>0.62</v>
      </c>
      <c r="AQ57">
        <v>121</v>
      </c>
      <c r="AR57">
        <v>77</v>
      </c>
      <c r="AS57" s="1">
        <v>0.64</v>
      </c>
      <c r="AT57">
        <v>0</v>
      </c>
      <c r="AU57">
        <v>0</v>
      </c>
      <c r="AV57">
        <v>0</v>
      </c>
      <c r="AW57">
        <v>15</v>
      </c>
      <c r="AX57">
        <v>1</v>
      </c>
      <c r="AY57">
        <v>0</v>
      </c>
      <c r="AZ57">
        <v>0</v>
      </c>
      <c r="BA57" s="1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f t="shared" si="0"/>
        <v>4.2</v>
      </c>
    </row>
    <row r="58" spans="1:59" x14ac:dyDescent="0.3">
      <c r="A58" t="s">
        <v>670</v>
      </c>
      <c r="B58" s="5">
        <v>27</v>
      </c>
      <c r="C58" t="s">
        <v>785</v>
      </c>
      <c r="D58" t="s">
        <v>233</v>
      </c>
      <c r="E58" t="s">
        <v>774</v>
      </c>
      <c r="F58">
        <v>16</v>
      </c>
      <c r="G58">
        <v>1411</v>
      </c>
      <c r="H58">
        <v>1</v>
      </c>
      <c r="I58">
        <v>0</v>
      </c>
      <c r="J58">
        <v>7</v>
      </c>
      <c r="K58">
        <v>20</v>
      </c>
      <c r="L58" s="1">
        <v>0.11</v>
      </c>
      <c r="M58">
        <v>0</v>
      </c>
      <c r="N58">
        <v>0</v>
      </c>
      <c r="O58">
        <v>1</v>
      </c>
      <c r="P58">
        <v>1201</v>
      </c>
      <c r="Q58">
        <v>1778</v>
      </c>
      <c r="R58">
        <v>1489</v>
      </c>
      <c r="S58" s="1">
        <v>0.84</v>
      </c>
      <c r="T58">
        <v>45</v>
      </c>
      <c r="U58">
        <v>9</v>
      </c>
      <c r="V58" s="1">
        <v>0.2</v>
      </c>
      <c r="W58">
        <v>670</v>
      </c>
      <c r="X58">
        <v>499</v>
      </c>
      <c r="Y58" s="1">
        <v>0.75</v>
      </c>
      <c r="Z58">
        <v>14</v>
      </c>
      <c r="AA58">
        <v>415</v>
      </c>
      <c r="AB58">
        <v>181</v>
      </c>
      <c r="AC58">
        <v>0</v>
      </c>
      <c r="AD58">
        <v>1</v>
      </c>
      <c r="AE58">
        <v>8</v>
      </c>
      <c r="AF58">
        <v>16</v>
      </c>
      <c r="AG58">
        <v>156</v>
      </c>
      <c r="AH58">
        <v>4</v>
      </c>
      <c r="AI58">
        <v>4</v>
      </c>
      <c r="AJ58">
        <v>89</v>
      </c>
      <c r="AK58">
        <v>13</v>
      </c>
      <c r="AL58">
        <v>7</v>
      </c>
      <c r="AM58">
        <v>30</v>
      </c>
      <c r="AN58">
        <v>293</v>
      </c>
      <c r="AO58">
        <v>144</v>
      </c>
      <c r="AP58" s="1">
        <v>0.49</v>
      </c>
      <c r="AQ58">
        <v>48</v>
      </c>
      <c r="AR58">
        <v>15</v>
      </c>
      <c r="AS58" s="1">
        <v>0.31</v>
      </c>
      <c r="AT58">
        <v>0</v>
      </c>
      <c r="AU58">
        <v>0</v>
      </c>
      <c r="AV58">
        <v>0</v>
      </c>
      <c r="AW58">
        <v>7</v>
      </c>
      <c r="AX58">
        <v>3</v>
      </c>
      <c r="AY58">
        <v>0</v>
      </c>
      <c r="AZ58">
        <v>0</v>
      </c>
      <c r="BA58" s="1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f t="shared" si="0"/>
        <v>4.2</v>
      </c>
    </row>
    <row r="59" spans="1:59" x14ac:dyDescent="0.3">
      <c r="A59" t="s">
        <v>464</v>
      </c>
      <c r="B59" s="5">
        <v>22</v>
      </c>
      <c r="C59" t="s">
        <v>453</v>
      </c>
      <c r="D59" t="s">
        <v>80</v>
      </c>
      <c r="E59" t="s">
        <v>773</v>
      </c>
      <c r="F59">
        <v>29</v>
      </c>
      <c r="G59">
        <v>1513</v>
      </c>
      <c r="H59">
        <v>3</v>
      </c>
      <c r="I59">
        <v>6</v>
      </c>
      <c r="J59">
        <v>29</v>
      </c>
      <c r="K59">
        <v>6</v>
      </c>
      <c r="L59" s="1">
        <v>0</v>
      </c>
      <c r="M59">
        <v>0</v>
      </c>
      <c r="N59">
        <v>0</v>
      </c>
      <c r="O59">
        <v>5</v>
      </c>
      <c r="P59">
        <v>1209</v>
      </c>
      <c r="Q59">
        <v>2054</v>
      </c>
      <c r="R59">
        <v>1704</v>
      </c>
      <c r="S59" s="1">
        <v>0.83</v>
      </c>
      <c r="T59">
        <v>13</v>
      </c>
      <c r="U59">
        <v>3</v>
      </c>
      <c r="V59" s="1">
        <v>0.23</v>
      </c>
      <c r="W59">
        <v>429</v>
      </c>
      <c r="X59">
        <v>263</v>
      </c>
      <c r="Y59" s="1">
        <v>0.61</v>
      </c>
      <c r="Z59">
        <v>0</v>
      </c>
      <c r="AA59">
        <v>435</v>
      </c>
      <c r="AB59">
        <v>225</v>
      </c>
      <c r="AC59">
        <v>0</v>
      </c>
      <c r="AD59">
        <v>0</v>
      </c>
      <c r="AE59">
        <v>1</v>
      </c>
      <c r="AF59">
        <v>1</v>
      </c>
      <c r="AG59">
        <v>129</v>
      </c>
      <c r="AH59">
        <v>59</v>
      </c>
      <c r="AI59">
        <v>3</v>
      </c>
      <c r="AJ59">
        <v>2</v>
      </c>
      <c r="AK59">
        <v>34</v>
      </c>
      <c r="AL59">
        <v>26</v>
      </c>
      <c r="AM59">
        <v>31</v>
      </c>
      <c r="AN59">
        <v>80</v>
      </c>
      <c r="AO59">
        <v>47</v>
      </c>
      <c r="AP59" s="1">
        <v>0.59</v>
      </c>
      <c r="AQ59">
        <v>116</v>
      </c>
      <c r="AR59">
        <v>76</v>
      </c>
      <c r="AS59" s="1">
        <v>0.66</v>
      </c>
      <c r="AT59">
        <v>0</v>
      </c>
      <c r="AU59">
        <v>0</v>
      </c>
      <c r="AV59">
        <v>0</v>
      </c>
      <c r="AW59">
        <v>10</v>
      </c>
      <c r="AX59">
        <v>1</v>
      </c>
      <c r="AY59">
        <v>0</v>
      </c>
      <c r="AZ59">
        <v>0</v>
      </c>
      <c r="BA59" s="1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f t="shared" si="0"/>
        <v>4.2</v>
      </c>
    </row>
    <row r="60" spans="1:59" x14ac:dyDescent="0.3">
      <c r="A60" t="s">
        <v>419</v>
      </c>
      <c r="B60" s="5">
        <v>21</v>
      </c>
      <c r="C60" t="s">
        <v>391</v>
      </c>
      <c r="D60" t="s">
        <v>163</v>
      </c>
      <c r="E60" t="s">
        <v>774</v>
      </c>
      <c r="F60">
        <v>30</v>
      </c>
      <c r="G60">
        <v>2489</v>
      </c>
      <c r="H60">
        <v>0</v>
      </c>
      <c r="I60">
        <v>1</v>
      </c>
      <c r="J60">
        <v>3</v>
      </c>
      <c r="K60">
        <v>8</v>
      </c>
      <c r="L60" s="1">
        <v>0.11</v>
      </c>
      <c r="M60">
        <v>1</v>
      </c>
      <c r="N60">
        <v>0</v>
      </c>
      <c r="O60">
        <v>3</v>
      </c>
      <c r="P60">
        <v>1682</v>
      </c>
      <c r="Q60">
        <v>2923</v>
      </c>
      <c r="R60">
        <v>2680</v>
      </c>
      <c r="S60" s="1">
        <v>0.92</v>
      </c>
      <c r="T60">
        <v>1</v>
      </c>
      <c r="U60">
        <v>0</v>
      </c>
      <c r="V60" s="1">
        <v>0</v>
      </c>
      <c r="W60">
        <v>506</v>
      </c>
      <c r="X60">
        <v>395</v>
      </c>
      <c r="Y60" s="1">
        <v>0.78</v>
      </c>
      <c r="Z60">
        <v>1</v>
      </c>
      <c r="AA60">
        <v>587</v>
      </c>
      <c r="AB60">
        <v>325</v>
      </c>
      <c r="AC60">
        <v>0</v>
      </c>
      <c r="AD60">
        <v>0</v>
      </c>
      <c r="AE60">
        <v>1</v>
      </c>
      <c r="AF60">
        <v>2</v>
      </c>
      <c r="AG60">
        <v>115</v>
      </c>
      <c r="AH60">
        <v>13</v>
      </c>
      <c r="AI60">
        <v>1</v>
      </c>
      <c r="AJ60">
        <v>66</v>
      </c>
      <c r="AK60">
        <v>56</v>
      </c>
      <c r="AL60">
        <v>16</v>
      </c>
      <c r="AM60">
        <v>87</v>
      </c>
      <c r="AN60">
        <v>87</v>
      </c>
      <c r="AO60">
        <v>54</v>
      </c>
      <c r="AP60" s="1">
        <v>0.62</v>
      </c>
      <c r="AQ60">
        <v>165</v>
      </c>
      <c r="AR60">
        <v>119</v>
      </c>
      <c r="AS60" s="1">
        <v>0.72</v>
      </c>
      <c r="AT60">
        <v>0</v>
      </c>
      <c r="AU60">
        <v>0</v>
      </c>
      <c r="AV60">
        <v>1</v>
      </c>
      <c r="AW60">
        <v>19</v>
      </c>
      <c r="AX60">
        <v>1</v>
      </c>
      <c r="AY60">
        <v>0</v>
      </c>
      <c r="AZ60">
        <v>0</v>
      </c>
      <c r="BA60" s="1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f t="shared" si="0"/>
        <v>4.2</v>
      </c>
    </row>
    <row r="61" spans="1:59" x14ac:dyDescent="0.3">
      <c r="A61" t="s">
        <v>445</v>
      </c>
      <c r="B61" s="5">
        <v>32</v>
      </c>
      <c r="C61" t="s">
        <v>425</v>
      </c>
      <c r="D61" t="s">
        <v>388</v>
      </c>
      <c r="E61" t="s">
        <v>773</v>
      </c>
      <c r="F61">
        <v>38</v>
      </c>
      <c r="G61">
        <v>3377</v>
      </c>
      <c r="H61">
        <v>29</v>
      </c>
      <c r="I61">
        <v>18</v>
      </c>
      <c r="J61">
        <v>130</v>
      </c>
      <c r="K61">
        <v>22</v>
      </c>
      <c r="L61" s="1">
        <v>7.0000000000000007E-2</v>
      </c>
      <c r="M61">
        <v>24</v>
      </c>
      <c r="N61">
        <v>6</v>
      </c>
      <c r="O61">
        <v>18</v>
      </c>
      <c r="P61">
        <v>1864</v>
      </c>
      <c r="Q61">
        <v>769</v>
      </c>
      <c r="R61">
        <v>691</v>
      </c>
      <c r="S61" s="1">
        <v>0.9</v>
      </c>
      <c r="T61">
        <v>81</v>
      </c>
      <c r="U61">
        <v>21</v>
      </c>
      <c r="V61" s="1">
        <v>0.26</v>
      </c>
      <c r="W61">
        <v>274</v>
      </c>
      <c r="X61">
        <v>232</v>
      </c>
      <c r="Y61" s="1">
        <v>0.85</v>
      </c>
      <c r="Z61">
        <v>2</v>
      </c>
      <c r="AA61">
        <v>435</v>
      </c>
      <c r="AB61">
        <v>231</v>
      </c>
      <c r="AC61">
        <v>0</v>
      </c>
      <c r="AD61">
        <v>0</v>
      </c>
      <c r="AE61">
        <v>26</v>
      </c>
      <c r="AF61">
        <v>14</v>
      </c>
      <c r="AG61">
        <v>138</v>
      </c>
      <c r="AH61">
        <v>67</v>
      </c>
      <c r="AI61">
        <v>8</v>
      </c>
      <c r="AJ61">
        <v>5</v>
      </c>
      <c r="AK61">
        <v>4</v>
      </c>
      <c r="AL61">
        <v>1</v>
      </c>
      <c r="AM61">
        <v>21</v>
      </c>
      <c r="AN61">
        <v>435</v>
      </c>
      <c r="AO61">
        <v>194</v>
      </c>
      <c r="AP61" s="1">
        <v>0.45</v>
      </c>
      <c r="AQ61">
        <v>51</v>
      </c>
      <c r="AR61">
        <v>11</v>
      </c>
      <c r="AS61" s="1">
        <v>0.22</v>
      </c>
      <c r="AT61">
        <v>0</v>
      </c>
      <c r="AU61">
        <v>0</v>
      </c>
      <c r="AV61">
        <v>0</v>
      </c>
      <c r="AW61">
        <v>25</v>
      </c>
      <c r="AX61">
        <v>1</v>
      </c>
      <c r="AY61">
        <v>0</v>
      </c>
      <c r="AZ61">
        <v>0</v>
      </c>
      <c r="BA61" s="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f t="shared" si="0"/>
        <v>4.2</v>
      </c>
    </row>
    <row r="62" spans="1:59" x14ac:dyDescent="0.3">
      <c r="A62" t="s">
        <v>517</v>
      </c>
      <c r="B62" s="5">
        <v>24</v>
      </c>
      <c r="C62" t="s">
        <v>789</v>
      </c>
      <c r="D62" t="s">
        <v>126</v>
      </c>
      <c r="E62" t="s">
        <v>775</v>
      </c>
      <c r="F62">
        <v>34</v>
      </c>
      <c r="G62">
        <v>2769</v>
      </c>
      <c r="H62">
        <v>23</v>
      </c>
      <c r="I62">
        <v>6</v>
      </c>
      <c r="J62">
        <v>99</v>
      </c>
      <c r="K62">
        <v>14</v>
      </c>
      <c r="L62" s="1">
        <v>0.13</v>
      </c>
      <c r="M62">
        <v>18</v>
      </c>
      <c r="N62">
        <v>3</v>
      </c>
      <c r="O62">
        <v>20</v>
      </c>
      <c r="P62">
        <v>1131</v>
      </c>
      <c r="Q62">
        <v>1424</v>
      </c>
      <c r="R62">
        <v>1242</v>
      </c>
      <c r="S62" s="1">
        <v>0.87</v>
      </c>
      <c r="T62">
        <v>20</v>
      </c>
      <c r="U62">
        <v>2</v>
      </c>
      <c r="V62" s="1">
        <v>0.1</v>
      </c>
      <c r="W62">
        <v>517</v>
      </c>
      <c r="X62">
        <v>435</v>
      </c>
      <c r="Y62" s="1">
        <v>0.84</v>
      </c>
      <c r="Z62">
        <v>6</v>
      </c>
      <c r="AA62">
        <v>237</v>
      </c>
      <c r="AB62">
        <v>132</v>
      </c>
      <c r="AC62">
        <v>1</v>
      </c>
      <c r="AD62">
        <v>1</v>
      </c>
      <c r="AE62">
        <v>9</v>
      </c>
      <c r="AF62">
        <v>2</v>
      </c>
      <c r="AG62">
        <v>148</v>
      </c>
      <c r="AH62">
        <v>55</v>
      </c>
      <c r="AI62">
        <v>3</v>
      </c>
      <c r="AJ62">
        <v>17</v>
      </c>
      <c r="AK62">
        <v>22</v>
      </c>
      <c r="AL62">
        <v>6</v>
      </c>
      <c r="AM62">
        <v>12</v>
      </c>
      <c r="AN62">
        <v>303</v>
      </c>
      <c r="AO62">
        <v>151</v>
      </c>
      <c r="AP62" s="1">
        <v>0.5</v>
      </c>
      <c r="AQ62">
        <v>54</v>
      </c>
      <c r="AR62">
        <v>19</v>
      </c>
      <c r="AS62" s="1">
        <v>0.35</v>
      </c>
      <c r="AT62">
        <v>0</v>
      </c>
      <c r="AU62">
        <v>0</v>
      </c>
      <c r="AV62">
        <v>0</v>
      </c>
      <c r="AW62">
        <v>27</v>
      </c>
      <c r="AX62">
        <v>1</v>
      </c>
      <c r="AY62">
        <v>0</v>
      </c>
      <c r="AZ62">
        <v>0</v>
      </c>
      <c r="BA62" s="1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f t="shared" si="0"/>
        <v>4.2</v>
      </c>
    </row>
    <row r="63" spans="1:59" x14ac:dyDescent="0.3">
      <c r="A63" t="s">
        <v>459</v>
      </c>
      <c r="B63" s="5">
        <v>24</v>
      </c>
      <c r="C63" t="s">
        <v>453</v>
      </c>
      <c r="D63" t="s">
        <v>82</v>
      </c>
      <c r="E63" t="s">
        <v>775</v>
      </c>
      <c r="F63">
        <v>31</v>
      </c>
      <c r="G63">
        <v>2741</v>
      </c>
      <c r="H63">
        <v>22</v>
      </c>
      <c r="I63">
        <v>3</v>
      </c>
      <c r="J63">
        <v>108</v>
      </c>
      <c r="K63">
        <v>6</v>
      </c>
      <c r="L63" s="1">
        <v>0.2</v>
      </c>
      <c r="M63">
        <v>21</v>
      </c>
      <c r="N63">
        <v>4</v>
      </c>
      <c r="O63">
        <v>4</v>
      </c>
      <c r="P63">
        <v>696</v>
      </c>
      <c r="Q63">
        <v>1032</v>
      </c>
      <c r="R63">
        <v>904</v>
      </c>
      <c r="S63" s="1">
        <v>0.88</v>
      </c>
      <c r="T63">
        <v>9</v>
      </c>
      <c r="U63">
        <v>1</v>
      </c>
      <c r="V63" s="1">
        <v>0.11</v>
      </c>
      <c r="W63">
        <v>119</v>
      </c>
      <c r="X63">
        <v>78</v>
      </c>
      <c r="Y63" s="1">
        <v>0.66</v>
      </c>
      <c r="Z63">
        <v>0</v>
      </c>
      <c r="AA63">
        <v>226</v>
      </c>
      <c r="AB63">
        <v>108</v>
      </c>
      <c r="AC63">
        <v>0</v>
      </c>
      <c r="AD63">
        <v>0</v>
      </c>
      <c r="AE63">
        <v>0</v>
      </c>
      <c r="AF63">
        <v>0</v>
      </c>
      <c r="AG63">
        <v>50</v>
      </c>
      <c r="AH63">
        <v>27</v>
      </c>
      <c r="AI63">
        <v>6</v>
      </c>
      <c r="AJ63">
        <v>22</v>
      </c>
      <c r="AK63">
        <v>24</v>
      </c>
      <c r="AL63">
        <v>18</v>
      </c>
      <c r="AM63">
        <v>11</v>
      </c>
      <c r="AN63">
        <v>70</v>
      </c>
      <c r="AO63">
        <v>41</v>
      </c>
      <c r="AP63" s="1">
        <v>0.59</v>
      </c>
      <c r="AQ63">
        <v>107</v>
      </c>
      <c r="AR63">
        <v>64</v>
      </c>
      <c r="AS63" s="1">
        <v>0.6</v>
      </c>
      <c r="AT63">
        <v>0</v>
      </c>
      <c r="AU63">
        <v>0</v>
      </c>
      <c r="AV63">
        <v>0</v>
      </c>
      <c r="AW63">
        <v>24</v>
      </c>
      <c r="AX63">
        <v>2</v>
      </c>
      <c r="AY63">
        <v>0</v>
      </c>
      <c r="AZ63">
        <v>0</v>
      </c>
      <c r="BA63" s="1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f t="shared" si="0"/>
        <v>4.2</v>
      </c>
    </row>
    <row r="64" spans="1:59" x14ac:dyDescent="0.3">
      <c r="A64" t="s">
        <v>544</v>
      </c>
      <c r="B64" s="5">
        <v>32</v>
      </c>
      <c r="C64" t="s">
        <v>788</v>
      </c>
      <c r="D64" t="s">
        <v>545</v>
      </c>
      <c r="E64" t="s">
        <v>775</v>
      </c>
      <c r="F64">
        <v>36</v>
      </c>
      <c r="G64">
        <v>2976</v>
      </c>
      <c r="H64">
        <v>20</v>
      </c>
      <c r="I64">
        <v>3</v>
      </c>
      <c r="J64">
        <v>68</v>
      </c>
      <c r="K64">
        <v>2</v>
      </c>
      <c r="L64" s="1">
        <v>7.0000000000000007E-2</v>
      </c>
      <c r="M64">
        <v>15</v>
      </c>
      <c r="N64">
        <v>1</v>
      </c>
      <c r="O64">
        <v>28</v>
      </c>
      <c r="P64">
        <v>827</v>
      </c>
      <c r="Q64">
        <v>657</v>
      </c>
      <c r="R64">
        <v>562</v>
      </c>
      <c r="S64" s="1">
        <v>0.86</v>
      </c>
      <c r="T64">
        <v>26</v>
      </c>
      <c r="U64">
        <v>8</v>
      </c>
      <c r="V64" s="1">
        <v>0.31</v>
      </c>
      <c r="W64">
        <v>239</v>
      </c>
      <c r="X64">
        <v>189</v>
      </c>
      <c r="Y64" s="1">
        <v>0.79</v>
      </c>
      <c r="Z64">
        <v>8</v>
      </c>
      <c r="AA64">
        <v>119</v>
      </c>
      <c r="AB64">
        <v>55</v>
      </c>
      <c r="AC64">
        <v>0</v>
      </c>
      <c r="AD64">
        <v>0</v>
      </c>
      <c r="AE64">
        <v>2</v>
      </c>
      <c r="AF64">
        <v>1</v>
      </c>
      <c r="AG64">
        <v>62</v>
      </c>
      <c r="AH64">
        <v>28</v>
      </c>
      <c r="AI64">
        <v>1</v>
      </c>
      <c r="AJ64">
        <v>28</v>
      </c>
      <c r="AK64">
        <v>7</v>
      </c>
      <c r="AL64">
        <v>5</v>
      </c>
      <c r="AM64">
        <v>6</v>
      </c>
      <c r="AN64">
        <v>55</v>
      </c>
      <c r="AO64">
        <v>22</v>
      </c>
      <c r="AP64" s="1">
        <v>0.4</v>
      </c>
      <c r="AQ64">
        <v>8</v>
      </c>
      <c r="AR64">
        <v>2</v>
      </c>
      <c r="AS64" s="1">
        <v>0.25</v>
      </c>
      <c r="AT64">
        <v>0</v>
      </c>
      <c r="AU64">
        <v>0</v>
      </c>
      <c r="AV64">
        <v>0</v>
      </c>
      <c r="AW64">
        <v>25</v>
      </c>
      <c r="AX64">
        <v>1</v>
      </c>
      <c r="AY64">
        <v>0</v>
      </c>
      <c r="AZ64">
        <v>0</v>
      </c>
      <c r="BA64" s="1">
        <v>0</v>
      </c>
      <c r="BB64">
        <v>0</v>
      </c>
      <c r="BC64">
        <v>1</v>
      </c>
      <c r="BD64">
        <v>0</v>
      </c>
      <c r="BE64">
        <v>0</v>
      </c>
      <c r="BF64">
        <v>0</v>
      </c>
      <c r="BG64">
        <f t="shared" si="0"/>
        <v>4.2</v>
      </c>
    </row>
    <row r="65" spans="1:59" x14ac:dyDescent="0.3">
      <c r="A65" t="s">
        <v>171</v>
      </c>
      <c r="B65" s="5">
        <v>24</v>
      </c>
      <c r="C65" t="s">
        <v>170</v>
      </c>
      <c r="D65" t="s">
        <v>172</v>
      </c>
      <c r="E65" t="s">
        <v>773</v>
      </c>
      <c r="F65">
        <v>38</v>
      </c>
      <c r="G65">
        <v>3415</v>
      </c>
      <c r="H65">
        <v>20</v>
      </c>
      <c r="I65">
        <v>7</v>
      </c>
      <c r="J65">
        <v>85</v>
      </c>
      <c r="K65">
        <v>23</v>
      </c>
      <c r="L65" s="1">
        <v>0.09</v>
      </c>
      <c r="M65">
        <v>9</v>
      </c>
      <c r="N65">
        <v>1</v>
      </c>
      <c r="O65">
        <v>11</v>
      </c>
      <c r="P65">
        <v>1915</v>
      </c>
      <c r="Q65">
        <v>598</v>
      </c>
      <c r="R65">
        <v>504</v>
      </c>
      <c r="S65" s="1">
        <v>0.84</v>
      </c>
      <c r="T65">
        <v>56</v>
      </c>
      <c r="U65">
        <v>13</v>
      </c>
      <c r="V65" s="1">
        <v>0.23</v>
      </c>
      <c r="W65">
        <v>391</v>
      </c>
      <c r="X65">
        <v>325</v>
      </c>
      <c r="Y65" s="1">
        <v>0.83</v>
      </c>
      <c r="Z65">
        <v>4</v>
      </c>
      <c r="AA65">
        <v>320</v>
      </c>
      <c r="AB65">
        <v>192</v>
      </c>
      <c r="AC65">
        <v>2</v>
      </c>
      <c r="AD65">
        <v>4</v>
      </c>
      <c r="AE65">
        <v>25</v>
      </c>
      <c r="AF65">
        <v>12</v>
      </c>
      <c r="AG65">
        <v>70</v>
      </c>
      <c r="AH65">
        <v>47</v>
      </c>
      <c r="AI65">
        <v>8</v>
      </c>
      <c r="AJ65">
        <v>51</v>
      </c>
      <c r="AK65">
        <v>3</v>
      </c>
      <c r="AL65">
        <v>0</v>
      </c>
      <c r="AM65">
        <v>49</v>
      </c>
      <c r="AN65">
        <v>212</v>
      </c>
      <c r="AO65">
        <v>109</v>
      </c>
      <c r="AP65" s="1">
        <v>0.51</v>
      </c>
      <c r="AQ65">
        <v>30</v>
      </c>
      <c r="AR65">
        <v>10</v>
      </c>
      <c r="AS65" s="1">
        <v>0.33</v>
      </c>
      <c r="AT65">
        <v>0</v>
      </c>
      <c r="AU65">
        <v>0</v>
      </c>
      <c r="AV65">
        <v>0</v>
      </c>
      <c r="AW65">
        <v>25</v>
      </c>
      <c r="AX65">
        <v>3</v>
      </c>
      <c r="AY65">
        <v>0</v>
      </c>
      <c r="AZ65">
        <v>0</v>
      </c>
      <c r="BA65" s="1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f t="shared" si="0"/>
        <v>4.2</v>
      </c>
    </row>
    <row r="66" spans="1:59" x14ac:dyDescent="0.3">
      <c r="A66" t="s">
        <v>201</v>
      </c>
      <c r="B66" s="5">
        <v>27</v>
      </c>
      <c r="C66" t="s">
        <v>170</v>
      </c>
      <c r="D66" t="s">
        <v>202</v>
      </c>
      <c r="E66" t="s">
        <v>775</v>
      </c>
      <c r="F66">
        <v>35</v>
      </c>
      <c r="G66">
        <v>2927</v>
      </c>
      <c r="H66">
        <v>19</v>
      </c>
      <c r="I66">
        <v>4</v>
      </c>
      <c r="J66">
        <v>90</v>
      </c>
      <c r="K66">
        <v>13</v>
      </c>
      <c r="L66" s="1">
        <v>7.0000000000000007E-2</v>
      </c>
      <c r="M66">
        <v>17</v>
      </c>
      <c r="N66">
        <v>1</v>
      </c>
      <c r="O66">
        <v>14</v>
      </c>
      <c r="P66">
        <v>1020</v>
      </c>
      <c r="Q66">
        <v>1933</v>
      </c>
      <c r="R66">
        <v>1662</v>
      </c>
      <c r="S66" s="1">
        <v>0.86</v>
      </c>
      <c r="T66">
        <v>28</v>
      </c>
      <c r="U66">
        <v>4</v>
      </c>
      <c r="V66" s="1">
        <v>0.14000000000000001</v>
      </c>
      <c r="W66">
        <v>637</v>
      </c>
      <c r="X66">
        <v>472</v>
      </c>
      <c r="Y66" s="1">
        <v>0.74</v>
      </c>
      <c r="Z66">
        <v>24</v>
      </c>
      <c r="AA66">
        <v>380</v>
      </c>
      <c r="AB66">
        <v>180</v>
      </c>
      <c r="AC66">
        <v>0</v>
      </c>
      <c r="AD66">
        <v>2</v>
      </c>
      <c r="AE66">
        <v>6</v>
      </c>
      <c r="AF66">
        <v>10</v>
      </c>
      <c r="AG66">
        <v>145</v>
      </c>
      <c r="AH66">
        <v>35</v>
      </c>
      <c r="AI66">
        <v>5</v>
      </c>
      <c r="AJ66">
        <v>19</v>
      </c>
      <c r="AK66">
        <v>23</v>
      </c>
      <c r="AL66">
        <v>16</v>
      </c>
      <c r="AM66">
        <v>22</v>
      </c>
      <c r="AN66">
        <v>290</v>
      </c>
      <c r="AO66">
        <v>169</v>
      </c>
      <c r="AP66" s="1">
        <v>0.57999999999999996</v>
      </c>
      <c r="AQ66">
        <v>42</v>
      </c>
      <c r="AR66">
        <v>24</v>
      </c>
      <c r="AS66" s="1">
        <v>0.56999999999999995</v>
      </c>
      <c r="AT66">
        <v>0</v>
      </c>
      <c r="AU66">
        <v>0</v>
      </c>
      <c r="AV66">
        <v>0</v>
      </c>
      <c r="AW66">
        <v>34</v>
      </c>
      <c r="AX66">
        <v>5</v>
      </c>
      <c r="AY66">
        <v>0</v>
      </c>
      <c r="AZ66">
        <v>0</v>
      </c>
      <c r="BA66" s="1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f t="shared" ref="BG66:BG129" si="1">BF66+4.2</f>
        <v>4.2</v>
      </c>
    </row>
    <row r="67" spans="1:59" x14ac:dyDescent="0.3">
      <c r="A67" t="s">
        <v>123</v>
      </c>
      <c r="B67" s="5">
        <v>28</v>
      </c>
      <c r="C67" t="s">
        <v>98</v>
      </c>
      <c r="D67" t="s">
        <v>59</v>
      </c>
      <c r="E67" t="s">
        <v>775</v>
      </c>
      <c r="F67">
        <v>38</v>
      </c>
      <c r="G67">
        <v>2610</v>
      </c>
      <c r="H67">
        <v>16</v>
      </c>
      <c r="I67">
        <v>8</v>
      </c>
      <c r="J67">
        <v>84</v>
      </c>
      <c r="K67">
        <v>17</v>
      </c>
      <c r="L67" s="1">
        <v>0.14000000000000001</v>
      </c>
      <c r="M67">
        <v>27</v>
      </c>
      <c r="N67">
        <v>2</v>
      </c>
      <c r="O67">
        <v>16</v>
      </c>
      <c r="P67">
        <v>784</v>
      </c>
      <c r="Q67">
        <v>286</v>
      </c>
      <c r="R67">
        <v>241</v>
      </c>
      <c r="S67" s="1">
        <v>0.84</v>
      </c>
      <c r="T67">
        <v>13</v>
      </c>
      <c r="U67">
        <v>4</v>
      </c>
      <c r="V67" s="1">
        <v>0.31</v>
      </c>
      <c r="W67">
        <v>162</v>
      </c>
      <c r="X67">
        <v>131</v>
      </c>
      <c r="Y67" s="1">
        <v>0.81</v>
      </c>
      <c r="Z67">
        <v>2</v>
      </c>
      <c r="AA67">
        <v>144</v>
      </c>
      <c r="AB67">
        <v>83</v>
      </c>
      <c r="AC67">
        <v>2</v>
      </c>
      <c r="AD67">
        <v>0</v>
      </c>
      <c r="AE67">
        <v>12</v>
      </c>
      <c r="AF67">
        <v>4</v>
      </c>
      <c r="AG67">
        <v>37</v>
      </c>
      <c r="AH67">
        <v>50</v>
      </c>
      <c r="AI67">
        <v>4</v>
      </c>
      <c r="AJ67">
        <v>14</v>
      </c>
      <c r="AK67">
        <v>6</v>
      </c>
      <c r="AL67">
        <v>1</v>
      </c>
      <c r="AM67">
        <v>10</v>
      </c>
      <c r="AN67">
        <v>116</v>
      </c>
      <c r="AO67">
        <v>53</v>
      </c>
      <c r="AP67" s="1">
        <v>0.46</v>
      </c>
      <c r="AQ67">
        <v>16</v>
      </c>
      <c r="AR67">
        <v>5</v>
      </c>
      <c r="AS67" s="1">
        <v>0.31</v>
      </c>
      <c r="AT67">
        <v>0</v>
      </c>
      <c r="AU67">
        <v>0</v>
      </c>
      <c r="AV67">
        <v>0</v>
      </c>
      <c r="AW67">
        <v>29</v>
      </c>
      <c r="AX67">
        <v>2</v>
      </c>
      <c r="AY67">
        <v>0</v>
      </c>
      <c r="AZ67">
        <v>0</v>
      </c>
      <c r="BA67" s="1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f t="shared" si="1"/>
        <v>4.2</v>
      </c>
    </row>
    <row r="68" spans="1:59" x14ac:dyDescent="0.3">
      <c r="A68" t="s">
        <v>242</v>
      </c>
      <c r="B68" s="5">
        <v>22</v>
      </c>
      <c r="C68" t="s">
        <v>240</v>
      </c>
      <c r="D68" t="s">
        <v>59</v>
      </c>
      <c r="E68" t="s">
        <v>773</v>
      </c>
      <c r="F68">
        <v>37</v>
      </c>
      <c r="G68">
        <v>3195</v>
      </c>
      <c r="H68">
        <v>15</v>
      </c>
      <c r="I68">
        <v>8</v>
      </c>
      <c r="J68">
        <v>126</v>
      </c>
      <c r="K68">
        <v>2</v>
      </c>
      <c r="L68" s="1">
        <v>0.5</v>
      </c>
      <c r="M68">
        <v>14</v>
      </c>
      <c r="N68">
        <v>6</v>
      </c>
      <c r="O68">
        <v>7</v>
      </c>
      <c r="P68">
        <v>2005</v>
      </c>
      <c r="Q68">
        <v>1067</v>
      </c>
      <c r="R68">
        <v>976</v>
      </c>
      <c r="S68" s="1">
        <v>0.92</v>
      </c>
      <c r="T68">
        <v>0</v>
      </c>
      <c r="U68">
        <v>0</v>
      </c>
      <c r="V68" s="1">
        <v>0</v>
      </c>
      <c r="W68">
        <v>89</v>
      </c>
      <c r="X68">
        <v>44</v>
      </c>
      <c r="Y68" s="1">
        <v>0.49</v>
      </c>
      <c r="Z68">
        <v>2</v>
      </c>
      <c r="AA68">
        <v>225</v>
      </c>
      <c r="AB68">
        <v>116</v>
      </c>
      <c r="AC68">
        <v>0</v>
      </c>
      <c r="AD68">
        <v>0</v>
      </c>
      <c r="AE68">
        <v>0</v>
      </c>
      <c r="AF68">
        <v>1</v>
      </c>
      <c r="AG68">
        <v>62</v>
      </c>
      <c r="AH68">
        <v>37</v>
      </c>
      <c r="AI68">
        <v>5</v>
      </c>
      <c r="AJ68">
        <v>19</v>
      </c>
      <c r="AK68">
        <v>13</v>
      </c>
      <c r="AL68">
        <v>23</v>
      </c>
      <c r="AM68">
        <v>34</v>
      </c>
      <c r="AN68">
        <v>30</v>
      </c>
      <c r="AO68">
        <v>16</v>
      </c>
      <c r="AP68" s="1">
        <v>0.53</v>
      </c>
      <c r="AQ68">
        <v>35</v>
      </c>
      <c r="AR68">
        <v>13</v>
      </c>
      <c r="AS68" s="1">
        <v>0.37</v>
      </c>
      <c r="AT68">
        <v>0</v>
      </c>
      <c r="AU68">
        <v>0</v>
      </c>
      <c r="AV68">
        <v>0</v>
      </c>
      <c r="AW68">
        <v>15</v>
      </c>
      <c r="AX68">
        <v>7</v>
      </c>
      <c r="AY68">
        <v>0</v>
      </c>
      <c r="AZ68">
        <v>0</v>
      </c>
      <c r="BA68" s="1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f t="shared" si="1"/>
        <v>4.2</v>
      </c>
    </row>
    <row r="69" spans="1:59" x14ac:dyDescent="0.3">
      <c r="A69" t="s">
        <v>682</v>
      </c>
      <c r="B69" s="5">
        <v>25</v>
      </c>
      <c r="C69" t="s">
        <v>785</v>
      </c>
      <c r="D69" t="s">
        <v>66</v>
      </c>
      <c r="E69" t="s">
        <v>773</v>
      </c>
      <c r="F69">
        <v>33</v>
      </c>
      <c r="G69">
        <v>2600</v>
      </c>
      <c r="H69">
        <v>15</v>
      </c>
      <c r="I69">
        <v>6</v>
      </c>
      <c r="J69">
        <v>110</v>
      </c>
      <c r="K69">
        <v>4</v>
      </c>
      <c r="L69" s="1">
        <v>0.11</v>
      </c>
      <c r="M69">
        <v>2</v>
      </c>
      <c r="N69">
        <v>2</v>
      </c>
      <c r="O69">
        <v>8</v>
      </c>
      <c r="P69">
        <v>1749</v>
      </c>
      <c r="Q69">
        <v>1079</v>
      </c>
      <c r="R69">
        <v>958</v>
      </c>
      <c r="S69" s="1">
        <v>0.89</v>
      </c>
      <c r="T69">
        <v>40</v>
      </c>
      <c r="U69">
        <v>9</v>
      </c>
      <c r="V69" s="1">
        <v>0.23</v>
      </c>
      <c r="W69">
        <v>441</v>
      </c>
      <c r="X69">
        <v>372</v>
      </c>
      <c r="Y69" s="1">
        <v>0.84</v>
      </c>
      <c r="Z69">
        <v>3</v>
      </c>
      <c r="AA69">
        <v>290</v>
      </c>
      <c r="AB69">
        <v>157</v>
      </c>
      <c r="AC69">
        <v>0</v>
      </c>
      <c r="AD69">
        <v>3</v>
      </c>
      <c r="AE69">
        <v>1</v>
      </c>
      <c r="AF69">
        <v>4</v>
      </c>
      <c r="AG69">
        <v>70</v>
      </c>
      <c r="AH69">
        <v>55</v>
      </c>
      <c r="AI69">
        <v>3</v>
      </c>
      <c r="AJ69">
        <v>19</v>
      </c>
      <c r="AK69">
        <v>15</v>
      </c>
      <c r="AL69">
        <v>4</v>
      </c>
      <c r="AM69">
        <v>38</v>
      </c>
      <c r="AN69">
        <v>150</v>
      </c>
      <c r="AO69">
        <v>73</v>
      </c>
      <c r="AP69" s="1">
        <v>0.49</v>
      </c>
      <c r="AQ69">
        <v>35</v>
      </c>
      <c r="AR69">
        <v>15</v>
      </c>
      <c r="AS69" s="1">
        <v>0.43</v>
      </c>
      <c r="AT69">
        <v>0</v>
      </c>
      <c r="AU69">
        <v>0</v>
      </c>
      <c r="AV69">
        <v>0</v>
      </c>
      <c r="AW69">
        <v>42</v>
      </c>
      <c r="AX69">
        <v>4</v>
      </c>
      <c r="AY69">
        <v>0</v>
      </c>
      <c r="AZ69">
        <v>0</v>
      </c>
      <c r="BA69" s="1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f t="shared" si="1"/>
        <v>4.2</v>
      </c>
    </row>
    <row r="70" spans="1:59" x14ac:dyDescent="0.3">
      <c r="A70" t="s">
        <v>285</v>
      </c>
      <c r="B70" s="5">
        <v>27</v>
      </c>
      <c r="C70" t="s">
        <v>270</v>
      </c>
      <c r="D70" t="s">
        <v>96</v>
      </c>
      <c r="E70" t="s">
        <v>775</v>
      </c>
      <c r="F70">
        <v>37</v>
      </c>
      <c r="G70">
        <v>2654</v>
      </c>
      <c r="H70">
        <v>14</v>
      </c>
      <c r="I70">
        <v>2</v>
      </c>
      <c r="J70">
        <v>70</v>
      </c>
      <c r="K70">
        <v>5</v>
      </c>
      <c r="L70" s="1">
        <v>0.09</v>
      </c>
      <c r="M70">
        <v>18</v>
      </c>
      <c r="N70">
        <v>2</v>
      </c>
      <c r="O70">
        <v>21</v>
      </c>
      <c r="P70">
        <v>835</v>
      </c>
      <c r="Q70">
        <v>551</v>
      </c>
      <c r="R70">
        <v>459</v>
      </c>
      <c r="S70" s="1">
        <v>0.83</v>
      </c>
      <c r="T70">
        <v>38</v>
      </c>
      <c r="U70">
        <v>11</v>
      </c>
      <c r="V70" s="1">
        <v>0.28999999999999998</v>
      </c>
      <c r="W70">
        <v>183</v>
      </c>
      <c r="X70">
        <v>132</v>
      </c>
      <c r="Y70" s="1">
        <v>0.72</v>
      </c>
      <c r="Z70">
        <v>5</v>
      </c>
      <c r="AA70">
        <v>207</v>
      </c>
      <c r="AB70">
        <v>115</v>
      </c>
      <c r="AC70">
        <v>0</v>
      </c>
      <c r="AD70">
        <v>2</v>
      </c>
      <c r="AE70">
        <v>3</v>
      </c>
      <c r="AF70">
        <v>5</v>
      </c>
      <c r="AG70">
        <v>62</v>
      </c>
      <c r="AH70">
        <v>45</v>
      </c>
      <c r="AI70">
        <v>4</v>
      </c>
      <c r="AJ70">
        <v>22</v>
      </c>
      <c r="AK70">
        <v>10</v>
      </c>
      <c r="AL70">
        <v>3</v>
      </c>
      <c r="AM70">
        <v>18</v>
      </c>
      <c r="AN70">
        <v>196</v>
      </c>
      <c r="AO70">
        <v>100</v>
      </c>
      <c r="AP70" s="1">
        <v>0.51</v>
      </c>
      <c r="AQ70">
        <v>29</v>
      </c>
      <c r="AR70">
        <v>10</v>
      </c>
      <c r="AS70" s="1">
        <v>0.35</v>
      </c>
      <c r="AT70">
        <v>0</v>
      </c>
      <c r="AU70">
        <v>0</v>
      </c>
      <c r="AV70">
        <v>0</v>
      </c>
      <c r="AW70">
        <v>27</v>
      </c>
      <c r="AX70">
        <v>2</v>
      </c>
      <c r="AY70">
        <v>0</v>
      </c>
      <c r="AZ70">
        <v>0</v>
      </c>
      <c r="BA70" s="1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f t="shared" si="1"/>
        <v>4.2</v>
      </c>
    </row>
    <row r="71" spans="1:59" x14ac:dyDescent="0.3">
      <c r="A71" t="s">
        <v>675</v>
      </c>
      <c r="B71" s="5">
        <v>24</v>
      </c>
      <c r="C71" t="s">
        <v>785</v>
      </c>
      <c r="D71" t="s">
        <v>82</v>
      </c>
      <c r="E71" t="s">
        <v>775</v>
      </c>
      <c r="F71">
        <v>35</v>
      </c>
      <c r="G71">
        <v>2599</v>
      </c>
      <c r="H71">
        <v>14</v>
      </c>
      <c r="I71">
        <v>4</v>
      </c>
      <c r="J71">
        <v>54</v>
      </c>
      <c r="K71">
        <v>29</v>
      </c>
      <c r="L71" s="1">
        <v>0.19</v>
      </c>
      <c r="M71">
        <v>13</v>
      </c>
      <c r="N71">
        <v>3</v>
      </c>
      <c r="O71">
        <v>16</v>
      </c>
      <c r="P71">
        <v>793</v>
      </c>
      <c r="Q71">
        <v>680</v>
      </c>
      <c r="R71">
        <v>551</v>
      </c>
      <c r="S71" s="1">
        <v>0.81</v>
      </c>
      <c r="T71">
        <v>53</v>
      </c>
      <c r="U71">
        <v>12</v>
      </c>
      <c r="V71" s="1">
        <v>0.23</v>
      </c>
      <c r="W71">
        <v>404</v>
      </c>
      <c r="X71">
        <v>317</v>
      </c>
      <c r="Y71" s="1">
        <v>0.79</v>
      </c>
      <c r="Z71">
        <v>5</v>
      </c>
      <c r="AA71">
        <v>275</v>
      </c>
      <c r="AB71">
        <v>166</v>
      </c>
      <c r="AC71">
        <v>2</v>
      </c>
      <c r="AD71">
        <v>4</v>
      </c>
      <c r="AE71">
        <v>19</v>
      </c>
      <c r="AF71">
        <v>14</v>
      </c>
      <c r="AG71">
        <v>78</v>
      </c>
      <c r="AH71">
        <v>34</v>
      </c>
      <c r="AI71">
        <v>1</v>
      </c>
      <c r="AJ71">
        <v>29</v>
      </c>
      <c r="AK71">
        <v>14</v>
      </c>
      <c r="AL71">
        <v>0</v>
      </c>
      <c r="AM71">
        <v>10</v>
      </c>
      <c r="AN71">
        <v>222</v>
      </c>
      <c r="AO71">
        <v>92</v>
      </c>
      <c r="AP71" s="1">
        <v>0.41</v>
      </c>
      <c r="AQ71">
        <v>36</v>
      </c>
      <c r="AR71">
        <v>8</v>
      </c>
      <c r="AS71" s="1">
        <v>0.22</v>
      </c>
      <c r="AT71">
        <v>0</v>
      </c>
      <c r="AU71">
        <v>0</v>
      </c>
      <c r="AV71">
        <v>0</v>
      </c>
      <c r="AW71">
        <v>46</v>
      </c>
      <c r="AX71">
        <v>4</v>
      </c>
      <c r="AY71">
        <v>0</v>
      </c>
      <c r="AZ71">
        <v>0</v>
      </c>
      <c r="BA71" s="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f t="shared" si="1"/>
        <v>4.2</v>
      </c>
    </row>
    <row r="72" spans="1:59" x14ac:dyDescent="0.3">
      <c r="A72" t="s">
        <v>444</v>
      </c>
      <c r="B72" s="5">
        <v>27</v>
      </c>
      <c r="C72" t="s">
        <v>425</v>
      </c>
      <c r="D72" t="s">
        <v>111</v>
      </c>
      <c r="E72" t="s">
        <v>773</v>
      </c>
      <c r="F72">
        <v>36</v>
      </c>
      <c r="G72">
        <v>2410</v>
      </c>
      <c r="H72">
        <v>13</v>
      </c>
      <c r="I72">
        <v>5</v>
      </c>
      <c r="J72">
        <v>71</v>
      </c>
      <c r="K72">
        <v>0</v>
      </c>
      <c r="L72" s="1">
        <v>0</v>
      </c>
      <c r="M72">
        <v>11</v>
      </c>
      <c r="N72">
        <v>2</v>
      </c>
      <c r="O72">
        <v>10</v>
      </c>
      <c r="P72">
        <v>1315</v>
      </c>
      <c r="Q72">
        <v>517</v>
      </c>
      <c r="R72">
        <v>435</v>
      </c>
      <c r="S72" s="1">
        <v>0.84</v>
      </c>
      <c r="T72">
        <v>15</v>
      </c>
      <c r="U72">
        <v>3</v>
      </c>
      <c r="V72" s="1">
        <v>0.2</v>
      </c>
      <c r="W72">
        <v>102</v>
      </c>
      <c r="X72">
        <v>67</v>
      </c>
      <c r="Y72" s="1">
        <v>0.66</v>
      </c>
      <c r="Z72">
        <v>0</v>
      </c>
      <c r="AA72">
        <v>90</v>
      </c>
      <c r="AB72">
        <v>43</v>
      </c>
      <c r="AC72">
        <v>0</v>
      </c>
      <c r="AD72">
        <v>0</v>
      </c>
      <c r="AE72">
        <v>1</v>
      </c>
      <c r="AF72">
        <v>1</v>
      </c>
      <c r="AG72">
        <v>42</v>
      </c>
      <c r="AH72">
        <v>49</v>
      </c>
      <c r="AI72">
        <v>4</v>
      </c>
      <c r="AJ72">
        <v>7</v>
      </c>
      <c r="AK72">
        <v>21</v>
      </c>
      <c r="AL72">
        <v>6</v>
      </c>
      <c r="AM72">
        <v>39</v>
      </c>
      <c r="AN72">
        <v>87</v>
      </c>
      <c r="AO72">
        <v>44</v>
      </c>
      <c r="AP72" s="1">
        <v>0.51</v>
      </c>
      <c r="AQ72">
        <v>24</v>
      </c>
      <c r="AR72">
        <v>13</v>
      </c>
      <c r="AS72" s="1">
        <v>0.54</v>
      </c>
      <c r="AT72">
        <v>0</v>
      </c>
      <c r="AU72">
        <v>0</v>
      </c>
      <c r="AV72">
        <v>0</v>
      </c>
      <c r="AW72">
        <v>48</v>
      </c>
      <c r="AX72">
        <v>2</v>
      </c>
      <c r="AY72">
        <v>0</v>
      </c>
      <c r="AZ72">
        <v>0</v>
      </c>
      <c r="BA72" s="1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f t="shared" si="1"/>
        <v>4.2</v>
      </c>
    </row>
    <row r="73" spans="1:59" x14ac:dyDescent="0.3">
      <c r="A73" t="s">
        <v>646</v>
      </c>
      <c r="B73" s="5">
        <v>27</v>
      </c>
      <c r="C73" t="s">
        <v>786</v>
      </c>
      <c r="D73" t="s">
        <v>59</v>
      </c>
      <c r="E73" t="s">
        <v>773</v>
      </c>
      <c r="F73">
        <v>34</v>
      </c>
      <c r="G73">
        <v>2979</v>
      </c>
      <c r="H73">
        <v>13</v>
      </c>
      <c r="I73">
        <v>8</v>
      </c>
      <c r="J73">
        <v>87</v>
      </c>
      <c r="K73">
        <v>0</v>
      </c>
      <c r="L73" s="1">
        <v>0</v>
      </c>
      <c r="M73">
        <v>8</v>
      </c>
      <c r="N73">
        <v>1</v>
      </c>
      <c r="O73">
        <v>10</v>
      </c>
      <c r="P73">
        <v>1411</v>
      </c>
      <c r="Q73">
        <v>1071</v>
      </c>
      <c r="R73">
        <v>946</v>
      </c>
      <c r="S73" s="1">
        <v>0.88</v>
      </c>
      <c r="T73">
        <v>3</v>
      </c>
      <c r="U73">
        <v>0</v>
      </c>
      <c r="V73" s="1">
        <v>0</v>
      </c>
      <c r="W73">
        <v>101</v>
      </c>
      <c r="X73">
        <v>60</v>
      </c>
      <c r="Y73" s="1">
        <v>0.59</v>
      </c>
      <c r="Z73">
        <v>0</v>
      </c>
      <c r="AA73">
        <v>232</v>
      </c>
      <c r="AB73">
        <v>112</v>
      </c>
      <c r="AC73">
        <v>0</v>
      </c>
      <c r="AD73">
        <v>0</v>
      </c>
      <c r="AE73">
        <v>0</v>
      </c>
      <c r="AF73">
        <v>1</v>
      </c>
      <c r="AG73">
        <v>79</v>
      </c>
      <c r="AH73">
        <v>77</v>
      </c>
      <c r="AI73">
        <v>5</v>
      </c>
      <c r="AJ73">
        <v>21</v>
      </c>
      <c r="AK73">
        <v>26</v>
      </c>
      <c r="AL73">
        <v>13</v>
      </c>
      <c r="AM73">
        <v>41</v>
      </c>
      <c r="AN73">
        <v>106</v>
      </c>
      <c r="AO73">
        <v>62</v>
      </c>
      <c r="AP73" s="1">
        <v>0.59</v>
      </c>
      <c r="AQ73">
        <v>54</v>
      </c>
      <c r="AR73">
        <v>28</v>
      </c>
      <c r="AS73" s="1">
        <v>0.52</v>
      </c>
      <c r="AT73">
        <v>0</v>
      </c>
      <c r="AU73">
        <v>0</v>
      </c>
      <c r="AV73">
        <v>0</v>
      </c>
      <c r="AW73">
        <v>20</v>
      </c>
      <c r="AX73">
        <v>1</v>
      </c>
      <c r="AY73">
        <v>0</v>
      </c>
      <c r="AZ73">
        <v>0</v>
      </c>
      <c r="BA73" s="1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f t="shared" si="1"/>
        <v>4.2</v>
      </c>
    </row>
    <row r="74" spans="1:59" x14ac:dyDescent="0.3">
      <c r="A74" t="s">
        <v>346</v>
      </c>
      <c r="B74" s="5">
        <v>33</v>
      </c>
      <c r="C74" t="s">
        <v>329</v>
      </c>
      <c r="D74" t="s">
        <v>148</v>
      </c>
      <c r="E74" t="s">
        <v>775</v>
      </c>
      <c r="F74">
        <v>38</v>
      </c>
      <c r="G74">
        <v>2505</v>
      </c>
      <c r="H74">
        <v>12</v>
      </c>
      <c r="I74">
        <v>3</v>
      </c>
      <c r="J74">
        <v>96</v>
      </c>
      <c r="K74">
        <v>33</v>
      </c>
      <c r="L74" s="1">
        <v>0.13</v>
      </c>
      <c r="M74">
        <v>14</v>
      </c>
      <c r="N74">
        <v>2</v>
      </c>
      <c r="O74">
        <v>15</v>
      </c>
      <c r="P74">
        <v>1111</v>
      </c>
      <c r="Q74">
        <v>615</v>
      </c>
      <c r="R74">
        <v>449</v>
      </c>
      <c r="S74" s="1">
        <v>0.73</v>
      </c>
      <c r="T74">
        <v>23</v>
      </c>
      <c r="U74">
        <v>5</v>
      </c>
      <c r="V74" s="1">
        <v>0.22</v>
      </c>
      <c r="W74">
        <v>260</v>
      </c>
      <c r="X74">
        <v>177</v>
      </c>
      <c r="Y74" s="1">
        <v>0.68</v>
      </c>
      <c r="Z74">
        <v>3</v>
      </c>
      <c r="AA74">
        <v>183</v>
      </c>
      <c r="AB74">
        <v>85</v>
      </c>
      <c r="AC74">
        <v>2</v>
      </c>
      <c r="AD74">
        <v>0</v>
      </c>
      <c r="AE74">
        <v>16</v>
      </c>
      <c r="AF74">
        <v>1</v>
      </c>
      <c r="AG74">
        <v>80</v>
      </c>
      <c r="AH74">
        <v>45</v>
      </c>
      <c r="AI74">
        <v>0</v>
      </c>
      <c r="AJ74">
        <v>23</v>
      </c>
      <c r="AK74">
        <v>10</v>
      </c>
      <c r="AL74">
        <v>5</v>
      </c>
      <c r="AM74">
        <v>35</v>
      </c>
      <c r="AN74">
        <v>218</v>
      </c>
      <c r="AO74">
        <v>96</v>
      </c>
      <c r="AP74" s="1">
        <v>0.44</v>
      </c>
      <c r="AQ74">
        <v>193</v>
      </c>
      <c r="AR74">
        <v>92</v>
      </c>
      <c r="AS74" s="1">
        <v>0.48</v>
      </c>
      <c r="AT74">
        <v>0</v>
      </c>
      <c r="AU74">
        <v>0</v>
      </c>
      <c r="AV74">
        <v>0</v>
      </c>
      <c r="AW74">
        <v>39</v>
      </c>
      <c r="AX74">
        <v>4</v>
      </c>
      <c r="AY74">
        <v>0</v>
      </c>
      <c r="AZ74">
        <v>0</v>
      </c>
      <c r="BA74" s="1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f t="shared" si="1"/>
        <v>4.2</v>
      </c>
    </row>
    <row r="75" spans="1:59" x14ac:dyDescent="0.3">
      <c r="A75" t="s">
        <v>381</v>
      </c>
      <c r="B75" s="5">
        <v>21</v>
      </c>
      <c r="C75" t="s">
        <v>356</v>
      </c>
      <c r="D75" t="s">
        <v>59</v>
      </c>
      <c r="E75" t="s">
        <v>775</v>
      </c>
      <c r="F75">
        <v>37</v>
      </c>
      <c r="G75">
        <v>2612</v>
      </c>
      <c r="H75">
        <v>12</v>
      </c>
      <c r="I75">
        <v>2</v>
      </c>
      <c r="J75">
        <v>68</v>
      </c>
      <c r="K75">
        <v>6</v>
      </c>
      <c r="L75" s="1">
        <v>0.12</v>
      </c>
      <c r="M75">
        <v>10</v>
      </c>
      <c r="N75">
        <v>3</v>
      </c>
      <c r="O75">
        <v>14</v>
      </c>
      <c r="P75">
        <v>821</v>
      </c>
      <c r="Q75">
        <v>1314</v>
      </c>
      <c r="R75">
        <v>1183</v>
      </c>
      <c r="S75" s="1">
        <v>0.9</v>
      </c>
      <c r="T75">
        <v>9</v>
      </c>
      <c r="U75">
        <v>3</v>
      </c>
      <c r="V75" s="1">
        <v>0.33</v>
      </c>
      <c r="W75">
        <v>211</v>
      </c>
      <c r="X75">
        <v>157</v>
      </c>
      <c r="Y75" s="1">
        <v>0.74</v>
      </c>
      <c r="Z75">
        <v>5</v>
      </c>
      <c r="AA75">
        <v>349</v>
      </c>
      <c r="AB75">
        <v>224</v>
      </c>
      <c r="AC75">
        <v>0</v>
      </c>
      <c r="AD75">
        <v>1</v>
      </c>
      <c r="AE75">
        <v>2</v>
      </c>
      <c r="AF75">
        <v>2</v>
      </c>
      <c r="AG75">
        <v>81</v>
      </c>
      <c r="AH75">
        <v>60</v>
      </c>
      <c r="AI75">
        <v>0</v>
      </c>
      <c r="AJ75">
        <v>28</v>
      </c>
      <c r="AK75">
        <v>32</v>
      </c>
      <c r="AL75">
        <v>8</v>
      </c>
      <c r="AM75">
        <v>11</v>
      </c>
      <c r="AN75">
        <v>94</v>
      </c>
      <c r="AO75">
        <v>53</v>
      </c>
      <c r="AP75" s="1">
        <v>0.56000000000000005</v>
      </c>
      <c r="AQ75">
        <v>29</v>
      </c>
      <c r="AR75">
        <v>16</v>
      </c>
      <c r="AS75" s="1">
        <v>0.55000000000000004</v>
      </c>
      <c r="AT75">
        <v>0</v>
      </c>
      <c r="AU75">
        <v>0</v>
      </c>
      <c r="AV75">
        <v>0</v>
      </c>
      <c r="AW75">
        <v>72</v>
      </c>
      <c r="AX75">
        <v>12</v>
      </c>
      <c r="AY75">
        <v>0</v>
      </c>
      <c r="AZ75">
        <v>0</v>
      </c>
      <c r="BA75" s="1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f t="shared" si="1"/>
        <v>4.2</v>
      </c>
    </row>
    <row r="76" spans="1:59" x14ac:dyDescent="0.3">
      <c r="A76" t="s">
        <v>150</v>
      </c>
      <c r="B76" s="5">
        <v>25</v>
      </c>
      <c r="C76" t="s">
        <v>131</v>
      </c>
      <c r="D76" t="s">
        <v>74</v>
      </c>
      <c r="E76" t="s">
        <v>773</v>
      </c>
      <c r="F76">
        <v>34</v>
      </c>
      <c r="G76">
        <v>2356</v>
      </c>
      <c r="H76">
        <v>12</v>
      </c>
      <c r="I76">
        <v>6</v>
      </c>
      <c r="J76">
        <v>63</v>
      </c>
      <c r="K76">
        <v>21</v>
      </c>
      <c r="L76" s="1">
        <v>0.17</v>
      </c>
      <c r="M76">
        <v>6</v>
      </c>
      <c r="N76">
        <v>2</v>
      </c>
      <c r="O76">
        <v>5</v>
      </c>
      <c r="P76">
        <v>1177</v>
      </c>
      <c r="Q76">
        <v>501</v>
      </c>
      <c r="R76">
        <v>400</v>
      </c>
      <c r="S76" s="1">
        <v>0.8</v>
      </c>
      <c r="T76">
        <v>11</v>
      </c>
      <c r="U76">
        <v>2</v>
      </c>
      <c r="V76" s="1">
        <v>0.18</v>
      </c>
      <c r="W76">
        <v>264</v>
      </c>
      <c r="X76">
        <v>205</v>
      </c>
      <c r="Y76" s="1">
        <v>0.78</v>
      </c>
      <c r="Z76">
        <v>1</v>
      </c>
      <c r="AA76">
        <v>125</v>
      </c>
      <c r="AB76">
        <v>72</v>
      </c>
      <c r="AC76">
        <v>2</v>
      </c>
      <c r="AD76">
        <v>1</v>
      </c>
      <c r="AE76">
        <v>9</v>
      </c>
      <c r="AF76">
        <v>6</v>
      </c>
      <c r="AG76">
        <v>41</v>
      </c>
      <c r="AH76">
        <v>27</v>
      </c>
      <c r="AI76">
        <v>1</v>
      </c>
      <c r="AJ76">
        <v>23</v>
      </c>
      <c r="AK76">
        <v>6</v>
      </c>
      <c r="AL76">
        <v>4</v>
      </c>
      <c r="AM76">
        <v>23</v>
      </c>
      <c r="AN76">
        <v>138</v>
      </c>
      <c r="AO76">
        <v>46</v>
      </c>
      <c r="AP76" s="1">
        <v>0.33</v>
      </c>
      <c r="AQ76">
        <v>145</v>
      </c>
      <c r="AR76">
        <v>65</v>
      </c>
      <c r="AS76" s="1">
        <v>0.45</v>
      </c>
      <c r="AT76">
        <v>0</v>
      </c>
      <c r="AU76">
        <v>0</v>
      </c>
      <c r="AV76">
        <v>0</v>
      </c>
      <c r="AW76">
        <v>47</v>
      </c>
      <c r="AX76">
        <v>8</v>
      </c>
      <c r="AY76">
        <v>0</v>
      </c>
      <c r="AZ76">
        <v>0</v>
      </c>
      <c r="BA76" s="1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f t="shared" si="1"/>
        <v>4.2</v>
      </c>
    </row>
    <row r="77" spans="1:59" x14ac:dyDescent="0.3">
      <c r="A77" t="s">
        <v>185</v>
      </c>
      <c r="B77" s="5">
        <v>22</v>
      </c>
      <c r="C77" t="s">
        <v>170</v>
      </c>
      <c r="D77" t="s">
        <v>76</v>
      </c>
      <c r="E77" t="s">
        <v>773</v>
      </c>
      <c r="F77">
        <v>38</v>
      </c>
      <c r="G77">
        <v>2301</v>
      </c>
      <c r="H77">
        <v>11</v>
      </c>
      <c r="I77">
        <v>2</v>
      </c>
      <c r="J77">
        <v>55</v>
      </c>
      <c r="K77">
        <v>0</v>
      </c>
      <c r="L77" s="1">
        <v>0</v>
      </c>
      <c r="M77">
        <v>9</v>
      </c>
      <c r="N77">
        <v>3</v>
      </c>
      <c r="O77">
        <v>13</v>
      </c>
      <c r="P77">
        <v>979</v>
      </c>
      <c r="Q77">
        <v>1038</v>
      </c>
      <c r="R77">
        <v>886</v>
      </c>
      <c r="S77" s="1">
        <v>0.85</v>
      </c>
      <c r="T77">
        <v>25</v>
      </c>
      <c r="U77">
        <v>3</v>
      </c>
      <c r="V77" s="1">
        <v>0.12</v>
      </c>
      <c r="W77">
        <v>363</v>
      </c>
      <c r="X77">
        <v>284</v>
      </c>
      <c r="Y77" s="1">
        <v>0.78</v>
      </c>
      <c r="Z77">
        <v>3</v>
      </c>
      <c r="AA77">
        <v>130</v>
      </c>
      <c r="AB77">
        <v>78</v>
      </c>
      <c r="AC77">
        <v>0</v>
      </c>
      <c r="AD77">
        <v>0</v>
      </c>
      <c r="AE77">
        <v>0</v>
      </c>
      <c r="AF77">
        <v>1</v>
      </c>
      <c r="AG77">
        <v>68</v>
      </c>
      <c r="AH77">
        <v>36</v>
      </c>
      <c r="AI77">
        <v>2</v>
      </c>
      <c r="AJ77">
        <v>0</v>
      </c>
      <c r="AK77">
        <v>12</v>
      </c>
      <c r="AL77">
        <v>3</v>
      </c>
      <c r="AM77">
        <v>39</v>
      </c>
      <c r="AN77">
        <v>94</v>
      </c>
      <c r="AO77">
        <v>53</v>
      </c>
      <c r="AP77" s="1">
        <v>0.56000000000000005</v>
      </c>
      <c r="AQ77">
        <v>38</v>
      </c>
      <c r="AR77">
        <v>22</v>
      </c>
      <c r="AS77" s="1">
        <v>0.57999999999999996</v>
      </c>
      <c r="AT77">
        <v>0</v>
      </c>
      <c r="AU77">
        <v>0</v>
      </c>
      <c r="AV77">
        <v>0</v>
      </c>
      <c r="AW77">
        <v>21</v>
      </c>
      <c r="AX77">
        <v>3</v>
      </c>
      <c r="AY77">
        <v>0</v>
      </c>
      <c r="AZ77">
        <v>0</v>
      </c>
      <c r="BA77" s="1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f t="shared" si="1"/>
        <v>4.2</v>
      </c>
    </row>
    <row r="78" spans="1:59" x14ac:dyDescent="0.3">
      <c r="A78" t="s">
        <v>133</v>
      </c>
      <c r="B78" s="5">
        <v>24</v>
      </c>
      <c r="C78" t="s">
        <v>131</v>
      </c>
      <c r="D78" t="s">
        <v>94</v>
      </c>
      <c r="E78" t="s">
        <v>773</v>
      </c>
      <c r="F78">
        <v>37</v>
      </c>
      <c r="G78">
        <v>3209</v>
      </c>
      <c r="H78">
        <v>11</v>
      </c>
      <c r="I78">
        <v>5</v>
      </c>
      <c r="J78">
        <v>125</v>
      </c>
      <c r="K78">
        <v>2</v>
      </c>
      <c r="L78" s="1">
        <v>0</v>
      </c>
      <c r="M78">
        <v>12</v>
      </c>
      <c r="N78">
        <v>5</v>
      </c>
      <c r="O78">
        <v>15</v>
      </c>
      <c r="P78">
        <v>1849</v>
      </c>
      <c r="Q78">
        <v>1628</v>
      </c>
      <c r="R78">
        <v>1318</v>
      </c>
      <c r="S78" s="1">
        <v>0.81</v>
      </c>
      <c r="T78">
        <v>170</v>
      </c>
      <c r="U78">
        <v>42</v>
      </c>
      <c r="V78" s="1">
        <v>0.25</v>
      </c>
      <c r="W78">
        <v>539</v>
      </c>
      <c r="X78">
        <v>394</v>
      </c>
      <c r="Y78" s="1">
        <v>0.73</v>
      </c>
      <c r="Z78">
        <v>1</v>
      </c>
      <c r="AA78">
        <v>445</v>
      </c>
      <c r="AB78">
        <v>294</v>
      </c>
      <c r="AC78">
        <v>0</v>
      </c>
      <c r="AD78">
        <v>3</v>
      </c>
      <c r="AE78">
        <v>3</v>
      </c>
      <c r="AF78">
        <v>17</v>
      </c>
      <c r="AG78">
        <v>157</v>
      </c>
      <c r="AH78">
        <v>77</v>
      </c>
      <c r="AI78">
        <v>6</v>
      </c>
      <c r="AJ78">
        <v>34</v>
      </c>
      <c r="AK78">
        <v>62</v>
      </c>
      <c r="AL78">
        <v>8</v>
      </c>
      <c r="AM78">
        <v>55</v>
      </c>
      <c r="AN78">
        <v>286</v>
      </c>
      <c r="AO78">
        <v>151</v>
      </c>
      <c r="AP78" s="1">
        <v>0.53</v>
      </c>
      <c r="AQ78">
        <v>78</v>
      </c>
      <c r="AR78">
        <v>52</v>
      </c>
      <c r="AS78" s="1">
        <v>0.67</v>
      </c>
      <c r="AT78">
        <v>0</v>
      </c>
      <c r="AU78">
        <v>0</v>
      </c>
      <c r="AV78">
        <v>0</v>
      </c>
      <c r="AW78">
        <v>73</v>
      </c>
      <c r="AX78">
        <v>9</v>
      </c>
      <c r="AY78">
        <v>0</v>
      </c>
      <c r="AZ78">
        <v>0</v>
      </c>
      <c r="BA78" s="1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f t="shared" si="1"/>
        <v>4.2</v>
      </c>
    </row>
    <row r="79" spans="1:59" x14ac:dyDescent="0.3">
      <c r="A79" t="s">
        <v>606</v>
      </c>
      <c r="B79" s="5">
        <v>23</v>
      </c>
      <c r="C79" t="s">
        <v>787</v>
      </c>
      <c r="D79" t="s">
        <v>140</v>
      </c>
      <c r="E79" t="s">
        <v>773</v>
      </c>
      <c r="F79">
        <v>33</v>
      </c>
      <c r="G79">
        <v>2179</v>
      </c>
      <c r="H79">
        <v>11</v>
      </c>
      <c r="I79">
        <v>3</v>
      </c>
      <c r="J79">
        <v>54</v>
      </c>
      <c r="K79">
        <v>29</v>
      </c>
      <c r="L79" s="1">
        <v>0.08</v>
      </c>
      <c r="M79">
        <v>9</v>
      </c>
      <c r="N79">
        <v>4</v>
      </c>
      <c r="O79">
        <v>12</v>
      </c>
      <c r="P79">
        <v>916</v>
      </c>
      <c r="Q79">
        <v>2020</v>
      </c>
      <c r="R79">
        <v>1647</v>
      </c>
      <c r="S79" s="1">
        <v>0.82</v>
      </c>
      <c r="T79">
        <v>85</v>
      </c>
      <c r="U79">
        <v>11</v>
      </c>
      <c r="V79" s="1">
        <v>0.13</v>
      </c>
      <c r="W79">
        <v>864</v>
      </c>
      <c r="X79">
        <v>647</v>
      </c>
      <c r="Y79" s="1">
        <v>0.75</v>
      </c>
      <c r="Z79">
        <v>31</v>
      </c>
      <c r="AA79">
        <v>479</v>
      </c>
      <c r="AB79">
        <v>245</v>
      </c>
      <c r="AC79">
        <v>0</v>
      </c>
      <c r="AD79">
        <v>3</v>
      </c>
      <c r="AE79">
        <v>17</v>
      </c>
      <c r="AF79">
        <v>16</v>
      </c>
      <c r="AG79">
        <v>213</v>
      </c>
      <c r="AH79">
        <v>17</v>
      </c>
      <c r="AI79">
        <v>1</v>
      </c>
      <c r="AJ79">
        <v>10</v>
      </c>
      <c r="AK79">
        <v>26</v>
      </c>
      <c r="AL79">
        <v>6</v>
      </c>
      <c r="AM79">
        <v>39</v>
      </c>
      <c r="AN79">
        <v>307</v>
      </c>
      <c r="AO79">
        <v>151</v>
      </c>
      <c r="AP79" s="1">
        <v>0.49</v>
      </c>
      <c r="AQ79">
        <v>52</v>
      </c>
      <c r="AR79">
        <v>23</v>
      </c>
      <c r="AS79" s="1">
        <v>0.44</v>
      </c>
      <c r="AT79">
        <v>0</v>
      </c>
      <c r="AU79">
        <v>0</v>
      </c>
      <c r="AV79">
        <v>0</v>
      </c>
      <c r="AW79">
        <v>27</v>
      </c>
      <c r="AX79">
        <v>5</v>
      </c>
      <c r="AY79">
        <v>0</v>
      </c>
      <c r="AZ79">
        <v>0</v>
      </c>
      <c r="BA79" s="1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f t="shared" si="1"/>
        <v>4.2</v>
      </c>
    </row>
    <row r="80" spans="1:59" x14ac:dyDescent="0.3">
      <c r="A80" t="s">
        <v>256</v>
      </c>
      <c r="B80" s="5">
        <v>23</v>
      </c>
      <c r="C80" t="s">
        <v>240</v>
      </c>
      <c r="D80" t="s">
        <v>257</v>
      </c>
      <c r="E80" t="s">
        <v>775</v>
      </c>
      <c r="F80">
        <v>30</v>
      </c>
      <c r="G80">
        <v>2238</v>
      </c>
      <c r="H80">
        <v>10</v>
      </c>
      <c r="I80">
        <v>5</v>
      </c>
      <c r="J80">
        <v>76</v>
      </c>
      <c r="K80">
        <v>32</v>
      </c>
      <c r="L80" s="1">
        <v>0.09</v>
      </c>
      <c r="M80">
        <v>19</v>
      </c>
      <c r="N80">
        <v>6</v>
      </c>
      <c r="O80">
        <v>23</v>
      </c>
      <c r="P80">
        <v>769</v>
      </c>
      <c r="Q80">
        <v>599</v>
      </c>
      <c r="R80">
        <v>501</v>
      </c>
      <c r="S80" s="1">
        <v>0.84</v>
      </c>
      <c r="T80">
        <v>63</v>
      </c>
      <c r="U80">
        <v>11</v>
      </c>
      <c r="V80" s="1">
        <v>0.18</v>
      </c>
      <c r="W80">
        <v>292</v>
      </c>
      <c r="X80">
        <v>226</v>
      </c>
      <c r="Y80" s="1">
        <v>0.77</v>
      </c>
      <c r="Z80">
        <v>1</v>
      </c>
      <c r="AA80">
        <v>362</v>
      </c>
      <c r="AB80">
        <v>242</v>
      </c>
      <c r="AC80">
        <v>3</v>
      </c>
      <c r="AD80">
        <v>1</v>
      </c>
      <c r="AE80">
        <v>37</v>
      </c>
      <c r="AF80">
        <v>17</v>
      </c>
      <c r="AG80">
        <v>84</v>
      </c>
      <c r="AH80">
        <v>41</v>
      </c>
      <c r="AI80">
        <v>0</v>
      </c>
      <c r="AJ80">
        <v>15</v>
      </c>
      <c r="AK80">
        <v>10</v>
      </c>
      <c r="AL80">
        <v>0</v>
      </c>
      <c r="AM80">
        <v>22</v>
      </c>
      <c r="AN80">
        <v>208</v>
      </c>
      <c r="AO80">
        <v>95</v>
      </c>
      <c r="AP80" s="1">
        <v>0.46</v>
      </c>
      <c r="AQ80">
        <v>30</v>
      </c>
      <c r="AR80">
        <v>11</v>
      </c>
      <c r="AS80" s="1">
        <v>0.37</v>
      </c>
      <c r="AT80">
        <v>0</v>
      </c>
      <c r="AU80">
        <v>0</v>
      </c>
      <c r="AV80">
        <v>0</v>
      </c>
      <c r="AW80">
        <v>35</v>
      </c>
      <c r="AX80">
        <v>7</v>
      </c>
      <c r="AY80">
        <v>1</v>
      </c>
      <c r="AZ80">
        <v>0</v>
      </c>
      <c r="BA80" s="1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f t="shared" si="1"/>
        <v>4.2</v>
      </c>
    </row>
    <row r="81" spans="1:59" x14ac:dyDescent="0.3">
      <c r="A81" t="s">
        <v>225</v>
      </c>
      <c r="B81" s="5">
        <v>22</v>
      </c>
      <c r="C81" t="s">
        <v>205</v>
      </c>
      <c r="D81" t="s">
        <v>66</v>
      </c>
      <c r="E81" t="s">
        <v>775</v>
      </c>
      <c r="F81">
        <v>27</v>
      </c>
      <c r="G81">
        <v>1953</v>
      </c>
      <c r="H81">
        <v>10</v>
      </c>
      <c r="I81">
        <v>6</v>
      </c>
      <c r="J81">
        <v>47</v>
      </c>
      <c r="K81">
        <v>5</v>
      </c>
      <c r="L81" s="1">
        <v>0.03</v>
      </c>
      <c r="M81">
        <v>7</v>
      </c>
      <c r="N81">
        <v>1</v>
      </c>
      <c r="O81">
        <v>2</v>
      </c>
      <c r="P81">
        <v>1057</v>
      </c>
      <c r="Q81">
        <v>789</v>
      </c>
      <c r="R81">
        <v>683</v>
      </c>
      <c r="S81" s="1">
        <v>0.87</v>
      </c>
      <c r="T81">
        <v>38</v>
      </c>
      <c r="U81">
        <v>10</v>
      </c>
      <c r="V81" s="1">
        <v>0.26</v>
      </c>
      <c r="W81">
        <v>289</v>
      </c>
      <c r="X81">
        <v>232</v>
      </c>
      <c r="Y81" s="1">
        <v>0.8</v>
      </c>
      <c r="Z81">
        <v>9</v>
      </c>
      <c r="AA81">
        <v>201</v>
      </c>
      <c r="AB81">
        <v>100</v>
      </c>
      <c r="AC81">
        <v>0</v>
      </c>
      <c r="AD81">
        <v>2</v>
      </c>
      <c r="AE81">
        <v>3</v>
      </c>
      <c r="AF81">
        <v>5</v>
      </c>
      <c r="AG81">
        <v>100</v>
      </c>
      <c r="AH81">
        <v>38</v>
      </c>
      <c r="AI81">
        <v>2</v>
      </c>
      <c r="AJ81">
        <v>12</v>
      </c>
      <c r="AK81">
        <v>14</v>
      </c>
      <c r="AL81">
        <v>2</v>
      </c>
      <c r="AM81">
        <v>16</v>
      </c>
      <c r="AN81">
        <v>224</v>
      </c>
      <c r="AO81">
        <v>122</v>
      </c>
      <c r="AP81" s="1">
        <v>0.55000000000000004</v>
      </c>
      <c r="AQ81">
        <v>29</v>
      </c>
      <c r="AR81">
        <v>17</v>
      </c>
      <c r="AS81" s="1">
        <v>0.59</v>
      </c>
      <c r="AT81">
        <v>0</v>
      </c>
      <c r="AU81">
        <v>0</v>
      </c>
      <c r="AV81">
        <v>0</v>
      </c>
      <c r="AW81">
        <v>26</v>
      </c>
      <c r="AX81">
        <v>4</v>
      </c>
      <c r="AY81">
        <v>1</v>
      </c>
      <c r="AZ81">
        <v>0</v>
      </c>
      <c r="BA81" s="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f t="shared" si="1"/>
        <v>4.2</v>
      </c>
    </row>
    <row r="82" spans="1:59" x14ac:dyDescent="0.3">
      <c r="A82" t="s">
        <v>227</v>
      </c>
      <c r="B82" s="5">
        <v>27</v>
      </c>
      <c r="C82" t="s">
        <v>205</v>
      </c>
      <c r="D82" t="s">
        <v>92</v>
      </c>
      <c r="E82" t="s">
        <v>775</v>
      </c>
      <c r="F82">
        <v>36</v>
      </c>
      <c r="G82">
        <v>2608</v>
      </c>
      <c r="H82">
        <v>10</v>
      </c>
      <c r="I82">
        <v>4</v>
      </c>
      <c r="J82">
        <v>57</v>
      </c>
      <c r="K82">
        <v>14</v>
      </c>
      <c r="L82" s="1">
        <v>0.04</v>
      </c>
      <c r="M82">
        <v>12</v>
      </c>
      <c r="N82">
        <v>1</v>
      </c>
      <c r="O82">
        <v>5</v>
      </c>
      <c r="P82">
        <v>1479</v>
      </c>
      <c r="Q82">
        <v>1048</v>
      </c>
      <c r="R82">
        <v>844</v>
      </c>
      <c r="S82" s="1">
        <v>0.81</v>
      </c>
      <c r="T82">
        <v>76</v>
      </c>
      <c r="U82">
        <v>25</v>
      </c>
      <c r="V82" s="1">
        <v>0.33</v>
      </c>
      <c r="W82">
        <v>378</v>
      </c>
      <c r="X82">
        <v>266</v>
      </c>
      <c r="Y82" s="1">
        <v>0.7</v>
      </c>
      <c r="Z82">
        <v>5</v>
      </c>
      <c r="AA82">
        <v>396</v>
      </c>
      <c r="AB82">
        <v>229</v>
      </c>
      <c r="AC82">
        <v>0</v>
      </c>
      <c r="AD82">
        <v>1</v>
      </c>
      <c r="AE82">
        <v>9</v>
      </c>
      <c r="AF82">
        <v>11</v>
      </c>
      <c r="AG82">
        <v>146</v>
      </c>
      <c r="AH82">
        <v>23</v>
      </c>
      <c r="AI82">
        <v>3</v>
      </c>
      <c r="AJ82">
        <v>7</v>
      </c>
      <c r="AK82">
        <v>21</v>
      </c>
      <c r="AL82">
        <v>9</v>
      </c>
      <c r="AM82">
        <v>45</v>
      </c>
      <c r="AN82">
        <v>227</v>
      </c>
      <c r="AO82">
        <v>121</v>
      </c>
      <c r="AP82" s="1">
        <v>0.53</v>
      </c>
      <c r="AQ82">
        <v>62</v>
      </c>
      <c r="AR82">
        <v>27</v>
      </c>
      <c r="AS82" s="1">
        <v>0.44</v>
      </c>
      <c r="AT82">
        <v>0</v>
      </c>
      <c r="AU82">
        <v>0</v>
      </c>
      <c r="AV82">
        <v>0</v>
      </c>
      <c r="AW82">
        <v>40</v>
      </c>
      <c r="AX82">
        <v>1</v>
      </c>
      <c r="AY82">
        <v>0</v>
      </c>
      <c r="AZ82">
        <v>0</v>
      </c>
      <c r="BA82" s="1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f t="shared" si="1"/>
        <v>4.2</v>
      </c>
    </row>
    <row r="83" spans="1:59" x14ac:dyDescent="0.3">
      <c r="A83" t="s">
        <v>429</v>
      </c>
      <c r="B83" s="5">
        <v>25</v>
      </c>
      <c r="C83" t="s">
        <v>425</v>
      </c>
      <c r="D83" t="s">
        <v>74</v>
      </c>
      <c r="E83" t="s">
        <v>775</v>
      </c>
      <c r="F83">
        <v>35</v>
      </c>
      <c r="G83">
        <v>1938</v>
      </c>
      <c r="H83">
        <v>10</v>
      </c>
      <c r="I83">
        <v>4</v>
      </c>
      <c r="J83">
        <v>57</v>
      </c>
      <c r="K83">
        <v>51</v>
      </c>
      <c r="L83" s="1">
        <v>0.12</v>
      </c>
      <c r="M83">
        <v>6</v>
      </c>
      <c r="N83">
        <v>1</v>
      </c>
      <c r="O83">
        <v>5</v>
      </c>
      <c r="P83">
        <v>971</v>
      </c>
      <c r="Q83">
        <v>1310</v>
      </c>
      <c r="R83">
        <v>1089</v>
      </c>
      <c r="S83" s="1">
        <v>0.83</v>
      </c>
      <c r="T83">
        <v>77</v>
      </c>
      <c r="U83">
        <v>20</v>
      </c>
      <c r="V83" s="1">
        <v>0.26</v>
      </c>
      <c r="W83">
        <v>655</v>
      </c>
      <c r="X83">
        <v>505</v>
      </c>
      <c r="Y83" s="1">
        <v>0.77</v>
      </c>
      <c r="Z83">
        <v>22</v>
      </c>
      <c r="AA83">
        <v>555</v>
      </c>
      <c r="AB83">
        <v>274</v>
      </c>
      <c r="AC83">
        <v>3</v>
      </c>
      <c r="AD83">
        <v>3</v>
      </c>
      <c r="AE83">
        <v>44</v>
      </c>
      <c r="AF83">
        <v>27</v>
      </c>
      <c r="AG83">
        <v>106</v>
      </c>
      <c r="AH83">
        <v>24</v>
      </c>
      <c r="AI83">
        <v>1</v>
      </c>
      <c r="AJ83">
        <v>16</v>
      </c>
      <c r="AK83">
        <v>11</v>
      </c>
      <c r="AL83">
        <v>1</v>
      </c>
      <c r="AM83">
        <v>0</v>
      </c>
      <c r="AN83">
        <v>258</v>
      </c>
      <c r="AO83">
        <v>145</v>
      </c>
      <c r="AP83" s="1">
        <v>0.56000000000000005</v>
      </c>
      <c r="AQ83">
        <v>9</v>
      </c>
      <c r="AR83">
        <v>2</v>
      </c>
      <c r="AS83" s="1">
        <v>0.22</v>
      </c>
      <c r="AT83">
        <v>0</v>
      </c>
      <c r="AU83">
        <v>0</v>
      </c>
      <c r="AV83">
        <v>0</v>
      </c>
      <c r="AW83">
        <v>20</v>
      </c>
      <c r="AX83">
        <v>5</v>
      </c>
      <c r="AY83">
        <v>0</v>
      </c>
      <c r="AZ83">
        <v>0</v>
      </c>
      <c r="BA83" s="1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f t="shared" si="1"/>
        <v>4.2</v>
      </c>
    </row>
    <row r="84" spans="1:59" x14ac:dyDescent="0.3">
      <c r="A84" t="s">
        <v>212</v>
      </c>
      <c r="B84" s="5">
        <v>33</v>
      </c>
      <c r="C84" t="s">
        <v>205</v>
      </c>
      <c r="D84" t="s">
        <v>59</v>
      </c>
      <c r="E84" t="s">
        <v>775</v>
      </c>
      <c r="F84">
        <v>30</v>
      </c>
      <c r="G84">
        <v>2122</v>
      </c>
      <c r="H84">
        <v>10</v>
      </c>
      <c r="I84">
        <v>4</v>
      </c>
      <c r="J84">
        <v>60</v>
      </c>
      <c r="K84">
        <v>2</v>
      </c>
      <c r="L84" s="1">
        <v>0</v>
      </c>
      <c r="M84">
        <v>9</v>
      </c>
      <c r="N84">
        <v>2</v>
      </c>
      <c r="O84">
        <v>4</v>
      </c>
      <c r="P84">
        <v>791</v>
      </c>
      <c r="Q84">
        <v>1502</v>
      </c>
      <c r="R84">
        <v>1190</v>
      </c>
      <c r="S84" s="1">
        <v>0.79</v>
      </c>
      <c r="T84">
        <v>8</v>
      </c>
      <c r="U84">
        <v>1</v>
      </c>
      <c r="V84" s="1">
        <v>0.13</v>
      </c>
      <c r="W84">
        <v>277</v>
      </c>
      <c r="X84">
        <v>133</v>
      </c>
      <c r="Y84" s="1">
        <v>0.48</v>
      </c>
      <c r="Z84">
        <v>0</v>
      </c>
      <c r="AA84">
        <v>277</v>
      </c>
      <c r="AB84">
        <v>133</v>
      </c>
      <c r="AC84">
        <v>0</v>
      </c>
      <c r="AD84">
        <v>0</v>
      </c>
      <c r="AE84">
        <v>1</v>
      </c>
      <c r="AF84">
        <v>0</v>
      </c>
      <c r="AG84">
        <v>110</v>
      </c>
      <c r="AH84">
        <v>28</v>
      </c>
      <c r="AI84">
        <v>2</v>
      </c>
      <c r="AJ84">
        <v>14</v>
      </c>
      <c r="AK84">
        <v>33</v>
      </c>
      <c r="AL84">
        <v>47</v>
      </c>
      <c r="AM84">
        <v>26</v>
      </c>
      <c r="AN84">
        <v>110</v>
      </c>
      <c r="AO84">
        <v>73</v>
      </c>
      <c r="AP84" s="1">
        <v>0.66</v>
      </c>
      <c r="AQ84">
        <v>203</v>
      </c>
      <c r="AR84">
        <v>117</v>
      </c>
      <c r="AS84" s="1">
        <v>0.57999999999999996</v>
      </c>
      <c r="AT84">
        <v>0</v>
      </c>
      <c r="AU84">
        <v>0</v>
      </c>
      <c r="AV84">
        <v>0</v>
      </c>
      <c r="AW84">
        <v>11</v>
      </c>
      <c r="AX84">
        <v>5</v>
      </c>
      <c r="AY84">
        <v>0</v>
      </c>
      <c r="AZ84">
        <v>0</v>
      </c>
      <c r="BA84" s="1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f t="shared" si="1"/>
        <v>4.2</v>
      </c>
    </row>
    <row r="85" spans="1:59" x14ac:dyDescent="0.3">
      <c r="A85" t="s">
        <v>144</v>
      </c>
      <c r="B85" s="5">
        <v>24</v>
      </c>
      <c r="C85" t="s">
        <v>131</v>
      </c>
      <c r="D85" t="s">
        <v>66</v>
      </c>
      <c r="E85" t="s">
        <v>775</v>
      </c>
      <c r="F85">
        <v>31</v>
      </c>
      <c r="G85">
        <v>2335</v>
      </c>
      <c r="H85">
        <v>10</v>
      </c>
      <c r="I85">
        <v>1</v>
      </c>
      <c r="J85">
        <v>73</v>
      </c>
      <c r="K85">
        <v>5</v>
      </c>
      <c r="L85" s="1">
        <v>0.18</v>
      </c>
      <c r="M85">
        <v>14</v>
      </c>
      <c r="N85">
        <v>2</v>
      </c>
      <c r="O85">
        <v>20</v>
      </c>
      <c r="P85">
        <v>630</v>
      </c>
      <c r="Q85">
        <v>1633</v>
      </c>
      <c r="R85">
        <v>1523</v>
      </c>
      <c r="S85" s="1">
        <v>0.93</v>
      </c>
      <c r="T85">
        <v>5</v>
      </c>
      <c r="U85">
        <v>0</v>
      </c>
      <c r="V85" s="1">
        <v>0</v>
      </c>
      <c r="W85">
        <v>194</v>
      </c>
      <c r="X85">
        <v>158</v>
      </c>
      <c r="Y85" s="1">
        <v>0.81</v>
      </c>
      <c r="Z85">
        <v>6</v>
      </c>
      <c r="AA85">
        <v>389</v>
      </c>
      <c r="AB85">
        <v>200</v>
      </c>
      <c r="AC85">
        <v>0</v>
      </c>
      <c r="AD85">
        <v>0</v>
      </c>
      <c r="AE85">
        <v>0</v>
      </c>
      <c r="AF85">
        <v>2</v>
      </c>
      <c r="AG85">
        <v>97</v>
      </c>
      <c r="AH85">
        <v>24</v>
      </c>
      <c r="AI85">
        <v>2</v>
      </c>
      <c r="AJ85">
        <v>21</v>
      </c>
      <c r="AK85">
        <v>24</v>
      </c>
      <c r="AL85">
        <v>8</v>
      </c>
      <c r="AM85">
        <v>16</v>
      </c>
      <c r="AN85">
        <v>119</v>
      </c>
      <c r="AO85">
        <v>89</v>
      </c>
      <c r="AP85" s="1">
        <v>0.75</v>
      </c>
      <c r="AQ85">
        <v>55</v>
      </c>
      <c r="AR85">
        <v>31</v>
      </c>
      <c r="AS85" s="1">
        <v>0.56000000000000005</v>
      </c>
      <c r="AT85">
        <v>0</v>
      </c>
      <c r="AU85">
        <v>0</v>
      </c>
      <c r="AV85">
        <v>0</v>
      </c>
      <c r="AW85">
        <v>37</v>
      </c>
      <c r="AX85">
        <v>1</v>
      </c>
      <c r="AY85">
        <v>1</v>
      </c>
      <c r="AZ85">
        <v>0</v>
      </c>
      <c r="BA85" s="1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f t="shared" si="1"/>
        <v>4.2</v>
      </c>
    </row>
    <row r="86" spans="1:59" x14ac:dyDescent="0.3">
      <c r="A86" t="s">
        <v>75</v>
      </c>
      <c r="B86" s="5">
        <v>25</v>
      </c>
      <c r="C86" t="s">
        <v>58</v>
      </c>
      <c r="D86" t="s">
        <v>76</v>
      </c>
      <c r="E86" t="s">
        <v>775</v>
      </c>
      <c r="F86">
        <v>23</v>
      </c>
      <c r="G86">
        <v>1874</v>
      </c>
      <c r="H86">
        <v>9</v>
      </c>
      <c r="I86">
        <v>3</v>
      </c>
      <c r="J86">
        <v>53</v>
      </c>
      <c r="K86">
        <v>2</v>
      </c>
      <c r="L86" s="1">
        <v>0</v>
      </c>
      <c r="M86">
        <v>15</v>
      </c>
      <c r="N86">
        <v>0</v>
      </c>
      <c r="O86">
        <v>14</v>
      </c>
      <c r="P86">
        <v>837</v>
      </c>
      <c r="Q86">
        <v>528</v>
      </c>
      <c r="R86">
        <v>428</v>
      </c>
      <c r="S86" s="1">
        <v>0.81</v>
      </c>
      <c r="T86">
        <v>6</v>
      </c>
      <c r="U86">
        <v>2</v>
      </c>
      <c r="V86" s="1">
        <v>0.33</v>
      </c>
      <c r="W86">
        <v>150</v>
      </c>
      <c r="X86">
        <v>105</v>
      </c>
      <c r="Y86" s="1">
        <v>0.7</v>
      </c>
      <c r="Z86">
        <v>1</v>
      </c>
      <c r="AA86">
        <v>116</v>
      </c>
      <c r="AB86">
        <v>34</v>
      </c>
      <c r="AC86">
        <v>0</v>
      </c>
      <c r="AD86">
        <v>0</v>
      </c>
      <c r="AE86">
        <v>0</v>
      </c>
      <c r="AF86">
        <v>0</v>
      </c>
      <c r="AG86">
        <v>68</v>
      </c>
      <c r="AH86">
        <v>23</v>
      </c>
      <c r="AI86">
        <v>7</v>
      </c>
      <c r="AJ86">
        <v>32</v>
      </c>
      <c r="AK86">
        <v>19</v>
      </c>
      <c r="AL86">
        <v>6</v>
      </c>
      <c r="AM86">
        <v>16</v>
      </c>
      <c r="AN86">
        <v>127</v>
      </c>
      <c r="AO86">
        <v>59</v>
      </c>
      <c r="AP86" s="1">
        <v>0.47</v>
      </c>
      <c r="AQ86">
        <v>30</v>
      </c>
      <c r="AR86">
        <v>8</v>
      </c>
      <c r="AS86" s="1">
        <v>0.27</v>
      </c>
      <c r="AT86">
        <v>0</v>
      </c>
      <c r="AU86">
        <v>0</v>
      </c>
      <c r="AV86">
        <v>0</v>
      </c>
      <c r="AW86">
        <v>38</v>
      </c>
      <c r="AX86">
        <v>5</v>
      </c>
      <c r="AY86">
        <v>0</v>
      </c>
      <c r="AZ86">
        <v>0</v>
      </c>
      <c r="BA86" s="1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f t="shared" si="1"/>
        <v>4.2</v>
      </c>
    </row>
    <row r="87" spans="1:59" x14ac:dyDescent="0.3">
      <c r="A87" t="s">
        <v>612</v>
      </c>
      <c r="B87" s="5">
        <v>26</v>
      </c>
      <c r="C87" t="s">
        <v>787</v>
      </c>
      <c r="D87" t="s">
        <v>59</v>
      </c>
      <c r="E87" t="s">
        <v>775</v>
      </c>
      <c r="F87">
        <v>27</v>
      </c>
      <c r="G87">
        <v>2206</v>
      </c>
      <c r="H87">
        <v>9</v>
      </c>
      <c r="I87">
        <v>3</v>
      </c>
      <c r="J87">
        <v>60</v>
      </c>
      <c r="K87">
        <v>23</v>
      </c>
      <c r="L87" s="1">
        <v>0.09</v>
      </c>
      <c r="M87">
        <v>12</v>
      </c>
      <c r="N87">
        <v>0</v>
      </c>
      <c r="O87">
        <v>5</v>
      </c>
      <c r="P87">
        <v>750</v>
      </c>
      <c r="Q87">
        <v>1243</v>
      </c>
      <c r="R87">
        <v>1066</v>
      </c>
      <c r="S87" s="1">
        <v>0.86</v>
      </c>
      <c r="T87">
        <v>24</v>
      </c>
      <c r="U87">
        <v>6</v>
      </c>
      <c r="V87" s="1">
        <v>0.25</v>
      </c>
      <c r="W87">
        <v>475</v>
      </c>
      <c r="X87">
        <v>385</v>
      </c>
      <c r="Y87" s="1">
        <v>0.81</v>
      </c>
      <c r="Z87">
        <v>5</v>
      </c>
      <c r="AA87">
        <v>274</v>
      </c>
      <c r="AB87">
        <v>163</v>
      </c>
      <c r="AC87">
        <v>2</v>
      </c>
      <c r="AD87">
        <v>2</v>
      </c>
      <c r="AE87">
        <v>11</v>
      </c>
      <c r="AF87">
        <v>19</v>
      </c>
      <c r="AG87">
        <v>133</v>
      </c>
      <c r="AH87">
        <v>51</v>
      </c>
      <c r="AI87">
        <v>2</v>
      </c>
      <c r="AJ87">
        <v>23</v>
      </c>
      <c r="AK87">
        <v>9</v>
      </c>
      <c r="AL87">
        <v>5</v>
      </c>
      <c r="AM87">
        <v>18</v>
      </c>
      <c r="AN87">
        <v>194</v>
      </c>
      <c r="AO87">
        <v>83</v>
      </c>
      <c r="AP87" s="1">
        <v>0.43</v>
      </c>
      <c r="AQ87">
        <v>42</v>
      </c>
      <c r="AR87">
        <v>19</v>
      </c>
      <c r="AS87" s="1">
        <v>0.45</v>
      </c>
      <c r="AT87">
        <v>0</v>
      </c>
      <c r="AU87">
        <v>0</v>
      </c>
      <c r="AV87">
        <v>1</v>
      </c>
      <c r="AW87">
        <v>36</v>
      </c>
      <c r="AX87">
        <v>0</v>
      </c>
      <c r="AY87">
        <v>0</v>
      </c>
      <c r="AZ87">
        <v>0</v>
      </c>
      <c r="BA87" s="1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f t="shared" si="1"/>
        <v>4.2</v>
      </c>
    </row>
    <row r="88" spans="1:59" x14ac:dyDescent="0.3">
      <c r="A88" t="s">
        <v>312</v>
      </c>
      <c r="B88" s="5">
        <v>24</v>
      </c>
      <c r="C88" t="s">
        <v>300</v>
      </c>
      <c r="D88" t="s">
        <v>257</v>
      </c>
      <c r="E88" t="s">
        <v>775</v>
      </c>
      <c r="F88">
        <v>33</v>
      </c>
      <c r="G88">
        <v>2440</v>
      </c>
      <c r="H88">
        <v>9</v>
      </c>
      <c r="I88">
        <v>0</v>
      </c>
      <c r="J88">
        <v>37</v>
      </c>
      <c r="K88">
        <v>7</v>
      </c>
      <c r="L88" s="1">
        <v>0.04</v>
      </c>
      <c r="M88">
        <v>3</v>
      </c>
      <c r="N88">
        <v>0</v>
      </c>
      <c r="O88">
        <v>5</v>
      </c>
      <c r="P88">
        <v>1246</v>
      </c>
      <c r="Q88">
        <v>1634</v>
      </c>
      <c r="R88">
        <v>1509</v>
      </c>
      <c r="S88" s="1">
        <v>0.92</v>
      </c>
      <c r="T88">
        <v>17</v>
      </c>
      <c r="U88">
        <v>2</v>
      </c>
      <c r="V88" s="1">
        <v>0.12</v>
      </c>
      <c r="W88">
        <v>580</v>
      </c>
      <c r="X88">
        <v>514</v>
      </c>
      <c r="Y88" s="1">
        <v>0.89</v>
      </c>
      <c r="Z88">
        <v>7</v>
      </c>
      <c r="AA88">
        <v>436</v>
      </c>
      <c r="AB88">
        <v>194</v>
      </c>
      <c r="AC88">
        <v>0</v>
      </c>
      <c r="AD88">
        <v>2</v>
      </c>
      <c r="AE88">
        <v>7</v>
      </c>
      <c r="AF88">
        <v>10</v>
      </c>
      <c r="AG88">
        <v>116</v>
      </c>
      <c r="AH88">
        <v>44</v>
      </c>
      <c r="AI88">
        <v>7</v>
      </c>
      <c r="AJ88">
        <v>15</v>
      </c>
      <c r="AK88">
        <v>13</v>
      </c>
      <c r="AL88">
        <v>0</v>
      </c>
      <c r="AM88">
        <v>53</v>
      </c>
      <c r="AN88">
        <v>139</v>
      </c>
      <c r="AO88">
        <v>69</v>
      </c>
      <c r="AP88" s="1">
        <v>0.5</v>
      </c>
      <c r="AQ88">
        <v>25</v>
      </c>
      <c r="AR88">
        <v>14</v>
      </c>
      <c r="AS88" s="1">
        <v>0.56000000000000005</v>
      </c>
      <c r="AT88">
        <v>0</v>
      </c>
      <c r="AU88">
        <v>0</v>
      </c>
      <c r="AV88">
        <v>0</v>
      </c>
      <c r="AW88">
        <v>24</v>
      </c>
      <c r="AX88">
        <v>3</v>
      </c>
      <c r="AY88">
        <v>0</v>
      </c>
      <c r="AZ88">
        <v>0</v>
      </c>
      <c r="BA88" s="1">
        <v>0</v>
      </c>
      <c r="BB88">
        <v>0</v>
      </c>
      <c r="BC88">
        <v>3</v>
      </c>
      <c r="BD88">
        <v>0</v>
      </c>
      <c r="BE88">
        <v>0</v>
      </c>
      <c r="BF88">
        <v>0</v>
      </c>
      <c r="BG88">
        <f t="shared" si="1"/>
        <v>4.2</v>
      </c>
    </row>
    <row r="89" spans="1:59" x14ac:dyDescent="0.3">
      <c r="A89" t="s">
        <v>405</v>
      </c>
      <c r="B89" s="5">
        <v>37</v>
      </c>
      <c r="C89" t="s">
        <v>391</v>
      </c>
      <c r="D89" t="s">
        <v>59</v>
      </c>
      <c r="E89" t="s">
        <v>775</v>
      </c>
      <c r="F89">
        <v>35</v>
      </c>
      <c r="G89">
        <v>2839</v>
      </c>
      <c r="H89">
        <v>9</v>
      </c>
      <c r="I89">
        <v>4</v>
      </c>
      <c r="J89">
        <v>58</v>
      </c>
      <c r="K89">
        <v>3</v>
      </c>
      <c r="L89" s="1">
        <v>0.4</v>
      </c>
      <c r="M89">
        <v>14</v>
      </c>
      <c r="N89">
        <v>1</v>
      </c>
      <c r="O89">
        <v>27</v>
      </c>
      <c r="P89">
        <v>631</v>
      </c>
      <c r="Q89">
        <v>1683</v>
      </c>
      <c r="R89">
        <v>1563</v>
      </c>
      <c r="S89" s="1">
        <v>0.93</v>
      </c>
      <c r="T89">
        <v>1</v>
      </c>
      <c r="U89">
        <v>0</v>
      </c>
      <c r="V89" s="1">
        <v>0</v>
      </c>
      <c r="W89">
        <v>124</v>
      </c>
      <c r="X89">
        <v>94</v>
      </c>
      <c r="Y89" s="1">
        <v>0.76</v>
      </c>
      <c r="Z89">
        <v>0</v>
      </c>
      <c r="AA89">
        <v>250</v>
      </c>
      <c r="AB89">
        <v>96</v>
      </c>
      <c r="AC89">
        <v>0</v>
      </c>
      <c r="AD89">
        <v>0</v>
      </c>
      <c r="AE89">
        <v>0</v>
      </c>
      <c r="AF89">
        <v>0</v>
      </c>
      <c r="AG89">
        <v>106</v>
      </c>
      <c r="AH89">
        <v>14</v>
      </c>
      <c r="AI89">
        <v>0</v>
      </c>
      <c r="AJ89">
        <v>24</v>
      </c>
      <c r="AK89">
        <v>56</v>
      </c>
      <c r="AL89">
        <v>34</v>
      </c>
      <c r="AM89">
        <v>19</v>
      </c>
      <c r="AN89">
        <v>99</v>
      </c>
      <c r="AO89">
        <v>51</v>
      </c>
      <c r="AP89" s="1">
        <v>0.52</v>
      </c>
      <c r="AQ89">
        <v>109</v>
      </c>
      <c r="AR89">
        <v>72</v>
      </c>
      <c r="AS89" s="1">
        <v>0.66</v>
      </c>
      <c r="AT89">
        <v>0</v>
      </c>
      <c r="AU89">
        <v>0</v>
      </c>
      <c r="AV89">
        <v>0</v>
      </c>
      <c r="AW89">
        <v>25</v>
      </c>
      <c r="AX89">
        <v>5</v>
      </c>
      <c r="AY89">
        <v>0</v>
      </c>
      <c r="AZ89">
        <v>0</v>
      </c>
      <c r="BA89" s="1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f t="shared" si="1"/>
        <v>4.2</v>
      </c>
    </row>
    <row r="90" spans="1:59" x14ac:dyDescent="0.3">
      <c r="A90" t="s">
        <v>524</v>
      </c>
      <c r="B90" s="5">
        <v>26</v>
      </c>
      <c r="C90" t="s">
        <v>789</v>
      </c>
      <c r="D90" t="s">
        <v>59</v>
      </c>
      <c r="E90" t="s">
        <v>773</v>
      </c>
      <c r="F90">
        <v>33</v>
      </c>
      <c r="G90">
        <v>1755</v>
      </c>
      <c r="H90">
        <v>9</v>
      </c>
      <c r="I90">
        <v>4</v>
      </c>
      <c r="J90">
        <v>63</v>
      </c>
      <c r="K90">
        <v>5</v>
      </c>
      <c r="L90" s="1">
        <v>0.05</v>
      </c>
      <c r="M90">
        <v>6</v>
      </c>
      <c r="N90">
        <v>0</v>
      </c>
      <c r="O90">
        <v>5</v>
      </c>
      <c r="P90">
        <v>880</v>
      </c>
      <c r="Q90">
        <v>616</v>
      </c>
      <c r="R90">
        <v>535</v>
      </c>
      <c r="S90" s="1">
        <v>0.87</v>
      </c>
      <c r="T90">
        <v>47</v>
      </c>
      <c r="U90">
        <v>8</v>
      </c>
      <c r="V90" s="1">
        <v>0.17</v>
      </c>
      <c r="W90">
        <v>193</v>
      </c>
      <c r="X90">
        <v>154</v>
      </c>
      <c r="Y90" s="1">
        <v>0.8</v>
      </c>
      <c r="Z90">
        <v>1</v>
      </c>
      <c r="AA90">
        <v>178</v>
      </c>
      <c r="AB90">
        <v>91</v>
      </c>
      <c r="AC90">
        <v>0</v>
      </c>
      <c r="AD90">
        <v>1</v>
      </c>
      <c r="AE90">
        <v>3</v>
      </c>
      <c r="AF90">
        <v>6</v>
      </c>
      <c r="AG90">
        <v>67</v>
      </c>
      <c r="AH90">
        <v>23</v>
      </c>
      <c r="AI90">
        <v>3</v>
      </c>
      <c r="AJ90">
        <v>11</v>
      </c>
      <c r="AK90">
        <v>15</v>
      </c>
      <c r="AL90">
        <v>0</v>
      </c>
      <c r="AM90">
        <v>16</v>
      </c>
      <c r="AN90">
        <v>110</v>
      </c>
      <c r="AO90">
        <v>51</v>
      </c>
      <c r="AP90" s="1">
        <v>0.46</v>
      </c>
      <c r="AQ90">
        <v>16</v>
      </c>
      <c r="AR90">
        <v>10</v>
      </c>
      <c r="AS90" s="1">
        <v>0.63</v>
      </c>
      <c r="AT90">
        <v>0</v>
      </c>
      <c r="AU90">
        <v>0</v>
      </c>
      <c r="AV90">
        <v>0</v>
      </c>
      <c r="AW90">
        <v>15</v>
      </c>
      <c r="AX90">
        <v>0</v>
      </c>
      <c r="AY90">
        <v>0</v>
      </c>
      <c r="AZ90">
        <v>0</v>
      </c>
      <c r="BA90" s="1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f t="shared" si="1"/>
        <v>4.2</v>
      </c>
    </row>
    <row r="91" spans="1:59" x14ac:dyDescent="0.3">
      <c r="A91" t="s">
        <v>615</v>
      </c>
      <c r="B91" s="5">
        <v>27</v>
      </c>
      <c r="C91" t="s">
        <v>787</v>
      </c>
      <c r="D91" t="s">
        <v>59</v>
      </c>
      <c r="E91" t="s">
        <v>773</v>
      </c>
      <c r="F91">
        <v>31</v>
      </c>
      <c r="G91">
        <v>1816</v>
      </c>
      <c r="H91">
        <v>9</v>
      </c>
      <c r="I91">
        <v>7</v>
      </c>
      <c r="J91">
        <v>39</v>
      </c>
      <c r="K91">
        <v>4</v>
      </c>
      <c r="L91" s="1">
        <v>7.0000000000000007E-2</v>
      </c>
      <c r="M91">
        <v>5</v>
      </c>
      <c r="N91">
        <v>1</v>
      </c>
      <c r="O91">
        <v>4</v>
      </c>
      <c r="P91">
        <v>1583</v>
      </c>
      <c r="Q91">
        <v>1277</v>
      </c>
      <c r="R91">
        <v>1042</v>
      </c>
      <c r="S91" s="1">
        <v>0.82</v>
      </c>
      <c r="T91">
        <v>1</v>
      </c>
      <c r="U91">
        <v>0</v>
      </c>
      <c r="V91" s="1">
        <v>0</v>
      </c>
      <c r="W91">
        <v>263</v>
      </c>
      <c r="X91">
        <v>133</v>
      </c>
      <c r="Y91" s="1">
        <v>0.51</v>
      </c>
      <c r="Z91">
        <v>2</v>
      </c>
      <c r="AA91">
        <v>235</v>
      </c>
      <c r="AB91">
        <v>128</v>
      </c>
      <c r="AC91">
        <v>0</v>
      </c>
      <c r="AD91">
        <v>1</v>
      </c>
      <c r="AE91">
        <v>0</v>
      </c>
      <c r="AF91">
        <v>4</v>
      </c>
      <c r="AG91">
        <v>98</v>
      </c>
      <c r="AH91">
        <v>25</v>
      </c>
      <c r="AI91">
        <v>0</v>
      </c>
      <c r="AJ91">
        <v>17</v>
      </c>
      <c r="AK91">
        <v>41</v>
      </c>
      <c r="AL91">
        <v>41</v>
      </c>
      <c r="AM91">
        <v>31</v>
      </c>
      <c r="AN91">
        <v>153</v>
      </c>
      <c r="AO91">
        <v>96</v>
      </c>
      <c r="AP91" s="1">
        <v>0.63</v>
      </c>
      <c r="AQ91">
        <v>138</v>
      </c>
      <c r="AR91">
        <v>103</v>
      </c>
      <c r="AS91" s="1">
        <v>0.75</v>
      </c>
      <c r="AT91">
        <v>0</v>
      </c>
      <c r="AU91">
        <v>0</v>
      </c>
      <c r="AV91">
        <v>0</v>
      </c>
      <c r="AW91">
        <v>32</v>
      </c>
      <c r="AX91">
        <v>6</v>
      </c>
      <c r="AY91">
        <v>0</v>
      </c>
      <c r="AZ91">
        <v>0</v>
      </c>
      <c r="BA91" s="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f t="shared" si="1"/>
        <v>4.2</v>
      </c>
    </row>
    <row r="92" spans="1:59" x14ac:dyDescent="0.3">
      <c r="A92" t="s">
        <v>330</v>
      </c>
      <c r="B92" s="5">
        <v>28</v>
      </c>
      <c r="C92" t="s">
        <v>329</v>
      </c>
      <c r="D92" t="s">
        <v>178</v>
      </c>
      <c r="E92" t="s">
        <v>773</v>
      </c>
      <c r="F92">
        <v>38</v>
      </c>
      <c r="G92">
        <v>2994</v>
      </c>
      <c r="H92">
        <v>9</v>
      </c>
      <c r="I92">
        <v>6</v>
      </c>
      <c r="J92">
        <v>68</v>
      </c>
      <c r="K92">
        <v>29</v>
      </c>
      <c r="L92" s="1">
        <v>0.13</v>
      </c>
      <c r="M92">
        <v>3</v>
      </c>
      <c r="N92">
        <v>2</v>
      </c>
      <c r="O92">
        <v>5</v>
      </c>
      <c r="P92">
        <v>1983</v>
      </c>
      <c r="Q92">
        <v>1376</v>
      </c>
      <c r="R92">
        <v>1101</v>
      </c>
      <c r="S92" s="1">
        <v>0.8</v>
      </c>
      <c r="T92">
        <v>124</v>
      </c>
      <c r="U92">
        <v>25</v>
      </c>
      <c r="V92" s="1">
        <v>0.2</v>
      </c>
      <c r="W92">
        <v>678</v>
      </c>
      <c r="X92">
        <v>508</v>
      </c>
      <c r="Y92" s="1">
        <v>0.75</v>
      </c>
      <c r="Z92">
        <v>15</v>
      </c>
      <c r="AA92">
        <v>521</v>
      </c>
      <c r="AB92">
        <v>281</v>
      </c>
      <c r="AC92">
        <v>5</v>
      </c>
      <c r="AD92">
        <v>2</v>
      </c>
      <c r="AE92">
        <v>26</v>
      </c>
      <c r="AF92">
        <v>19</v>
      </c>
      <c r="AG92">
        <v>140</v>
      </c>
      <c r="AH92">
        <v>40</v>
      </c>
      <c r="AI92">
        <v>2</v>
      </c>
      <c r="AJ92">
        <v>28</v>
      </c>
      <c r="AK92">
        <v>14</v>
      </c>
      <c r="AL92">
        <v>1</v>
      </c>
      <c r="AM92">
        <v>44</v>
      </c>
      <c r="AN92">
        <v>222</v>
      </c>
      <c r="AO92">
        <v>110</v>
      </c>
      <c r="AP92" s="1">
        <v>0.5</v>
      </c>
      <c r="AQ92">
        <v>38</v>
      </c>
      <c r="AR92">
        <v>7</v>
      </c>
      <c r="AS92" s="1">
        <v>0.18</v>
      </c>
      <c r="AT92">
        <v>0</v>
      </c>
      <c r="AU92">
        <v>0</v>
      </c>
      <c r="AV92">
        <v>0</v>
      </c>
      <c r="AW92">
        <v>19</v>
      </c>
      <c r="AX92">
        <v>1</v>
      </c>
      <c r="AY92">
        <v>0</v>
      </c>
      <c r="AZ92">
        <v>0</v>
      </c>
      <c r="BA92" s="1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f t="shared" si="1"/>
        <v>4.2</v>
      </c>
    </row>
    <row r="93" spans="1:59" x14ac:dyDescent="0.3">
      <c r="A93" t="s">
        <v>305</v>
      </c>
      <c r="B93" s="5">
        <v>26</v>
      </c>
      <c r="C93" t="s">
        <v>300</v>
      </c>
      <c r="D93" t="s">
        <v>306</v>
      </c>
      <c r="E93" t="s">
        <v>775</v>
      </c>
      <c r="F93">
        <v>30</v>
      </c>
      <c r="G93">
        <v>1528</v>
      </c>
      <c r="H93">
        <v>8</v>
      </c>
      <c r="I93">
        <v>0</v>
      </c>
      <c r="J93">
        <v>49</v>
      </c>
      <c r="K93">
        <v>7</v>
      </c>
      <c r="L93" s="1">
        <v>7.0000000000000007E-2</v>
      </c>
      <c r="M93">
        <v>12</v>
      </c>
      <c r="N93">
        <v>2</v>
      </c>
      <c r="O93">
        <v>16</v>
      </c>
      <c r="P93">
        <v>601</v>
      </c>
      <c r="Q93">
        <v>955</v>
      </c>
      <c r="R93">
        <v>767</v>
      </c>
      <c r="S93" s="1">
        <v>0.8</v>
      </c>
      <c r="T93">
        <v>48</v>
      </c>
      <c r="U93">
        <v>9</v>
      </c>
      <c r="V93" s="1">
        <v>0.19</v>
      </c>
      <c r="W93">
        <v>345</v>
      </c>
      <c r="X93">
        <v>251</v>
      </c>
      <c r="Y93" s="1">
        <v>0.73</v>
      </c>
      <c r="Z93">
        <v>11</v>
      </c>
      <c r="AA93">
        <v>313</v>
      </c>
      <c r="AB93">
        <v>156</v>
      </c>
      <c r="AC93">
        <v>1</v>
      </c>
      <c r="AD93">
        <v>1</v>
      </c>
      <c r="AE93">
        <v>11</v>
      </c>
      <c r="AF93">
        <v>10</v>
      </c>
      <c r="AG93">
        <v>92</v>
      </c>
      <c r="AH93">
        <v>37</v>
      </c>
      <c r="AI93">
        <v>1</v>
      </c>
      <c r="AJ93">
        <v>24</v>
      </c>
      <c r="AK93">
        <v>6</v>
      </c>
      <c r="AL93">
        <v>4</v>
      </c>
      <c r="AM93">
        <v>14</v>
      </c>
      <c r="AN93">
        <v>203</v>
      </c>
      <c r="AO93">
        <v>97</v>
      </c>
      <c r="AP93" s="1">
        <v>0.48</v>
      </c>
      <c r="AQ93">
        <v>43</v>
      </c>
      <c r="AR93">
        <v>19</v>
      </c>
      <c r="AS93" s="1">
        <v>0.44</v>
      </c>
      <c r="AT93">
        <v>0</v>
      </c>
      <c r="AU93">
        <v>0</v>
      </c>
      <c r="AV93">
        <v>0</v>
      </c>
      <c r="AW93">
        <v>33</v>
      </c>
      <c r="AX93">
        <v>2</v>
      </c>
      <c r="AY93">
        <v>0</v>
      </c>
      <c r="AZ93">
        <v>0</v>
      </c>
      <c r="BA93" s="1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f t="shared" si="1"/>
        <v>4.2</v>
      </c>
    </row>
    <row r="94" spans="1:59" x14ac:dyDescent="0.3">
      <c r="A94" t="s">
        <v>348</v>
      </c>
      <c r="B94" s="5">
        <v>23</v>
      </c>
      <c r="C94" t="s">
        <v>329</v>
      </c>
      <c r="D94" t="s">
        <v>66</v>
      </c>
      <c r="E94" t="s">
        <v>775</v>
      </c>
      <c r="F94">
        <v>31</v>
      </c>
      <c r="G94">
        <v>951</v>
      </c>
      <c r="H94">
        <v>8</v>
      </c>
      <c r="I94">
        <v>1</v>
      </c>
      <c r="J94">
        <v>39</v>
      </c>
      <c r="K94">
        <v>12</v>
      </c>
      <c r="L94" s="1">
        <v>0.06</v>
      </c>
      <c r="M94">
        <v>5</v>
      </c>
      <c r="N94">
        <v>0</v>
      </c>
      <c r="O94">
        <v>3</v>
      </c>
      <c r="P94">
        <v>371</v>
      </c>
      <c r="Q94">
        <v>999</v>
      </c>
      <c r="R94">
        <v>820</v>
      </c>
      <c r="S94" s="1">
        <v>0.82</v>
      </c>
      <c r="T94">
        <v>23</v>
      </c>
      <c r="U94">
        <v>6</v>
      </c>
      <c r="V94" s="1">
        <v>0.26</v>
      </c>
      <c r="W94">
        <v>363</v>
      </c>
      <c r="X94">
        <v>272</v>
      </c>
      <c r="Y94" s="1">
        <v>0.75</v>
      </c>
      <c r="Z94">
        <v>8</v>
      </c>
      <c r="AA94">
        <v>260</v>
      </c>
      <c r="AB94">
        <v>126</v>
      </c>
      <c r="AC94">
        <v>0</v>
      </c>
      <c r="AD94">
        <v>1</v>
      </c>
      <c r="AE94">
        <v>8</v>
      </c>
      <c r="AF94">
        <v>13</v>
      </c>
      <c r="AG94">
        <v>182</v>
      </c>
      <c r="AH94">
        <v>24</v>
      </c>
      <c r="AI94">
        <v>0</v>
      </c>
      <c r="AJ94">
        <v>14</v>
      </c>
      <c r="AK94">
        <v>30</v>
      </c>
      <c r="AL94">
        <v>11</v>
      </c>
      <c r="AM94">
        <v>10</v>
      </c>
      <c r="AN94">
        <v>231</v>
      </c>
      <c r="AO94">
        <v>106</v>
      </c>
      <c r="AP94" s="1">
        <v>0.46</v>
      </c>
      <c r="AQ94">
        <v>51</v>
      </c>
      <c r="AR94">
        <v>22</v>
      </c>
      <c r="AS94" s="1">
        <v>0.43</v>
      </c>
      <c r="AT94">
        <v>0</v>
      </c>
      <c r="AU94">
        <v>0</v>
      </c>
      <c r="AV94">
        <v>0</v>
      </c>
      <c r="AW94">
        <v>11</v>
      </c>
      <c r="AX94">
        <v>1</v>
      </c>
      <c r="AY94">
        <v>0</v>
      </c>
      <c r="AZ94">
        <v>0</v>
      </c>
      <c r="BA94" s="1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f t="shared" si="1"/>
        <v>4.2</v>
      </c>
    </row>
    <row r="95" spans="1:59" x14ac:dyDescent="0.3">
      <c r="A95" t="s">
        <v>282</v>
      </c>
      <c r="B95" s="5">
        <v>26</v>
      </c>
      <c r="C95" t="s">
        <v>270</v>
      </c>
      <c r="D95" t="s">
        <v>59</v>
      </c>
      <c r="E95" t="s">
        <v>773</v>
      </c>
      <c r="F95">
        <v>34</v>
      </c>
      <c r="G95">
        <v>2600</v>
      </c>
      <c r="H95">
        <v>8</v>
      </c>
      <c r="I95">
        <v>8</v>
      </c>
      <c r="J95">
        <v>102</v>
      </c>
      <c r="K95">
        <v>16</v>
      </c>
      <c r="L95" s="1">
        <v>7.0000000000000007E-2</v>
      </c>
      <c r="M95">
        <v>8</v>
      </c>
      <c r="N95">
        <v>5</v>
      </c>
      <c r="O95">
        <v>9</v>
      </c>
      <c r="P95">
        <v>1586</v>
      </c>
      <c r="Q95">
        <v>235</v>
      </c>
      <c r="R95">
        <v>178</v>
      </c>
      <c r="S95" s="1">
        <v>0.76</v>
      </c>
      <c r="T95">
        <v>5</v>
      </c>
      <c r="U95">
        <v>0</v>
      </c>
      <c r="V95" s="1">
        <v>0</v>
      </c>
      <c r="W95">
        <v>100</v>
      </c>
      <c r="X95">
        <v>69</v>
      </c>
      <c r="Y95" s="1">
        <v>0.69</v>
      </c>
      <c r="Z95">
        <v>2</v>
      </c>
      <c r="AA95">
        <v>114</v>
      </c>
      <c r="AB95">
        <v>73</v>
      </c>
      <c r="AC95">
        <v>0</v>
      </c>
      <c r="AD95">
        <v>0</v>
      </c>
      <c r="AE95">
        <v>12</v>
      </c>
      <c r="AF95">
        <v>7</v>
      </c>
      <c r="AG95">
        <v>26</v>
      </c>
      <c r="AH95">
        <v>45</v>
      </c>
      <c r="AI95">
        <v>2</v>
      </c>
      <c r="AJ95">
        <v>8</v>
      </c>
      <c r="AK95">
        <v>3</v>
      </c>
      <c r="AL95">
        <v>0</v>
      </c>
      <c r="AM95">
        <v>39</v>
      </c>
      <c r="AN95">
        <v>119</v>
      </c>
      <c r="AO95">
        <v>55</v>
      </c>
      <c r="AP95" s="1">
        <v>0.46</v>
      </c>
      <c r="AQ95">
        <v>59</v>
      </c>
      <c r="AR95">
        <v>21</v>
      </c>
      <c r="AS95" s="1">
        <v>0.36</v>
      </c>
      <c r="AT95">
        <v>0</v>
      </c>
      <c r="AU95">
        <v>0</v>
      </c>
      <c r="AV95">
        <v>0</v>
      </c>
      <c r="AW95">
        <v>13</v>
      </c>
      <c r="AX95">
        <v>1</v>
      </c>
      <c r="AY95">
        <v>0</v>
      </c>
      <c r="AZ95">
        <v>0</v>
      </c>
      <c r="BA95" s="1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f t="shared" si="1"/>
        <v>4.2</v>
      </c>
    </row>
    <row r="96" spans="1:59" x14ac:dyDescent="0.3">
      <c r="A96" t="s">
        <v>68</v>
      </c>
      <c r="B96" s="5">
        <v>23</v>
      </c>
      <c r="C96" t="s">
        <v>58</v>
      </c>
      <c r="D96" t="s">
        <v>66</v>
      </c>
      <c r="E96" t="s">
        <v>773</v>
      </c>
      <c r="F96">
        <v>33</v>
      </c>
      <c r="G96">
        <v>2300</v>
      </c>
      <c r="H96">
        <v>8</v>
      </c>
      <c r="I96">
        <v>4</v>
      </c>
      <c r="J96">
        <v>55</v>
      </c>
      <c r="K96">
        <v>12</v>
      </c>
      <c r="L96" s="1">
        <v>0.1</v>
      </c>
      <c r="M96">
        <v>8</v>
      </c>
      <c r="N96">
        <v>0</v>
      </c>
      <c r="O96">
        <v>8</v>
      </c>
      <c r="P96">
        <v>1083</v>
      </c>
      <c r="Q96">
        <v>344</v>
      </c>
      <c r="R96">
        <v>236</v>
      </c>
      <c r="S96" s="1">
        <v>0.69</v>
      </c>
      <c r="T96">
        <v>9</v>
      </c>
      <c r="U96">
        <v>1</v>
      </c>
      <c r="V96" s="1">
        <v>0.11</v>
      </c>
      <c r="W96">
        <v>210</v>
      </c>
      <c r="X96">
        <v>132</v>
      </c>
      <c r="Y96" s="1">
        <v>0.63</v>
      </c>
      <c r="Z96">
        <v>12</v>
      </c>
      <c r="AA96">
        <v>182</v>
      </c>
      <c r="AB96">
        <v>110</v>
      </c>
      <c r="AC96">
        <v>1</v>
      </c>
      <c r="AD96">
        <v>2</v>
      </c>
      <c r="AE96">
        <v>15</v>
      </c>
      <c r="AF96">
        <v>6</v>
      </c>
      <c r="AG96">
        <v>66</v>
      </c>
      <c r="AH96">
        <v>38</v>
      </c>
      <c r="AI96">
        <v>3</v>
      </c>
      <c r="AJ96">
        <v>16</v>
      </c>
      <c r="AK96">
        <v>10</v>
      </c>
      <c r="AL96">
        <v>3</v>
      </c>
      <c r="AM96">
        <v>23</v>
      </c>
      <c r="AN96">
        <v>237</v>
      </c>
      <c r="AO96">
        <v>111</v>
      </c>
      <c r="AP96" s="1">
        <v>0.47</v>
      </c>
      <c r="AQ96">
        <v>72</v>
      </c>
      <c r="AR96">
        <v>25</v>
      </c>
      <c r="AS96" s="1">
        <v>0.35</v>
      </c>
      <c r="AT96">
        <v>0</v>
      </c>
      <c r="AU96">
        <v>0</v>
      </c>
      <c r="AV96">
        <v>0</v>
      </c>
      <c r="AW96">
        <v>16</v>
      </c>
      <c r="AX96">
        <v>1</v>
      </c>
      <c r="AY96">
        <v>0</v>
      </c>
      <c r="AZ96">
        <v>0</v>
      </c>
      <c r="BA96" s="1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f t="shared" si="1"/>
        <v>4.2</v>
      </c>
    </row>
    <row r="97" spans="1:59" x14ac:dyDescent="0.3">
      <c r="A97" t="s">
        <v>525</v>
      </c>
      <c r="B97" s="5">
        <v>29</v>
      </c>
      <c r="C97" t="s">
        <v>789</v>
      </c>
      <c r="D97" t="s">
        <v>59</v>
      </c>
      <c r="E97" t="s">
        <v>773</v>
      </c>
      <c r="F97">
        <v>35</v>
      </c>
      <c r="G97">
        <v>2379</v>
      </c>
      <c r="H97">
        <v>8</v>
      </c>
      <c r="I97">
        <v>12</v>
      </c>
      <c r="J97">
        <v>43</v>
      </c>
      <c r="K97">
        <v>4</v>
      </c>
      <c r="L97" s="1">
        <v>0.05</v>
      </c>
      <c r="M97">
        <v>5</v>
      </c>
      <c r="N97">
        <v>3</v>
      </c>
      <c r="O97">
        <v>3</v>
      </c>
      <c r="P97">
        <v>1364</v>
      </c>
      <c r="Q97">
        <v>569</v>
      </c>
      <c r="R97">
        <v>493</v>
      </c>
      <c r="S97" s="1">
        <v>0.87</v>
      </c>
      <c r="T97">
        <v>12</v>
      </c>
      <c r="U97">
        <v>2</v>
      </c>
      <c r="V97" s="1">
        <v>0.17</v>
      </c>
      <c r="W97">
        <v>273</v>
      </c>
      <c r="X97">
        <v>224</v>
      </c>
      <c r="Y97" s="1">
        <v>0.82</v>
      </c>
      <c r="Z97">
        <v>3</v>
      </c>
      <c r="AA97">
        <v>223</v>
      </c>
      <c r="AB97">
        <v>134</v>
      </c>
      <c r="AC97">
        <v>1</v>
      </c>
      <c r="AD97">
        <v>1</v>
      </c>
      <c r="AE97">
        <v>9</v>
      </c>
      <c r="AF97">
        <v>5</v>
      </c>
      <c r="AG97">
        <v>83</v>
      </c>
      <c r="AH97">
        <v>37</v>
      </c>
      <c r="AI97">
        <v>2</v>
      </c>
      <c r="AJ97">
        <v>29</v>
      </c>
      <c r="AK97">
        <v>8</v>
      </c>
      <c r="AL97">
        <v>4</v>
      </c>
      <c r="AM97">
        <v>0</v>
      </c>
      <c r="AN97">
        <v>141</v>
      </c>
      <c r="AO97">
        <v>83</v>
      </c>
      <c r="AP97" s="1">
        <v>0.59</v>
      </c>
      <c r="AQ97">
        <v>20</v>
      </c>
      <c r="AR97">
        <v>7</v>
      </c>
      <c r="AS97" s="1">
        <v>0.35</v>
      </c>
      <c r="AT97">
        <v>0</v>
      </c>
      <c r="AU97">
        <v>0</v>
      </c>
      <c r="AV97">
        <v>0</v>
      </c>
      <c r="AW97">
        <v>11</v>
      </c>
      <c r="AX97">
        <v>4</v>
      </c>
      <c r="AY97">
        <v>0</v>
      </c>
      <c r="AZ97">
        <v>0</v>
      </c>
      <c r="BA97" s="1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f t="shared" si="1"/>
        <v>4.2</v>
      </c>
    </row>
    <row r="98" spans="1:59" x14ac:dyDescent="0.3">
      <c r="A98" t="s">
        <v>489</v>
      </c>
      <c r="B98" s="5">
        <v>22</v>
      </c>
      <c r="C98" t="s">
        <v>790</v>
      </c>
      <c r="D98" t="s">
        <v>233</v>
      </c>
      <c r="E98" t="s">
        <v>773</v>
      </c>
      <c r="F98">
        <v>26</v>
      </c>
      <c r="G98">
        <v>1901</v>
      </c>
      <c r="H98">
        <v>8</v>
      </c>
      <c r="I98">
        <v>6</v>
      </c>
      <c r="J98">
        <v>47</v>
      </c>
      <c r="K98">
        <v>6</v>
      </c>
      <c r="L98" s="1">
        <v>0.18</v>
      </c>
      <c r="M98">
        <v>1</v>
      </c>
      <c r="N98">
        <v>0</v>
      </c>
      <c r="O98">
        <v>9</v>
      </c>
      <c r="P98">
        <v>1319</v>
      </c>
      <c r="Q98">
        <v>799</v>
      </c>
      <c r="R98">
        <v>701</v>
      </c>
      <c r="S98" s="1">
        <v>0.88</v>
      </c>
      <c r="T98">
        <v>2</v>
      </c>
      <c r="U98">
        <v>2</v>
      </c>
      <c r="V98" s="1">
        <v>1</v>
      </c>
      <c r="W98">
        <v>178</v>
      </c>
      <c r="X98">
        <v>143</v>
      </c>
      <c r="Y98" s="1">
        <v>0.8</v>
      </c>
      <c r="Z98">
        <v>3</v>
      </c>
      <c r="AA98">
        <v>188</v>
      </c>
      <c r="AB98">
        <v>87</v>
      </c>
      <c r="AC98">
        <v>0</v>
      </c>
      <c r="AD98">
        <v>0</v>
      </c>
      <c r="AE98">
        <v>4</v>
      </c>
      <c r="AF98">
        <v>4</v>
      </c>
      <c r="AG98">
        <v>72</v>
      </c>
      <c r="AH98">
        <v>35</v>
      </c>
      <c r="AI98">
        <v>5</v>
      </c>
      <c r="AJ98">
        <v>16</v>
      </c>
      <c r="AK98">
        <v>26</v>
      </c>
      <c r="AL98">
        <v>7</v>
      </c>
      <c r="AM98">
        <v>38</v>
      </c>
      <c r="AN98">
        <v>155</v>
      </c>
      <c r="AO98">
        <v>98</v>
      </c>
      <c r="AP98" s="1">
        <v>0.63</v>
      </c>
      <c r="AQ98">
        <v>54</v>
      </c>
      <c r="AR98">
        <v>33</v>
      </c>
      <c r="AS98" s="1">
        <v>0.61</v>
      </c>
      <c r="AT98">
        <v>0</v>
      </c>
      <c r="AU98">
        <v>0</v>
      </c>
      <c r="AV98">
        <v>0</v>
      </c>
      <c r="AW98">
        <v>21</v>
      </c>
      <c r="AX98">
        <v>5</v>
      </c>
      <c r="AY98">
        <v>0</v>
      </c>
      <c r="AZ98">
        <v>0</v>
      </c>
      <c r="BA98" s="1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f t="shared" si="1"/>
        <v>4.2</v>
      </c>
    </row>
    <row r="99" spans="1:59" x14ac:dyDescent="0.3">
      <c r="A99" t="s">
        <v>79</v>
      </c>
      <c r="B99" s="5">
        <v>29</v>
      </c>
      <c r="C99" t="s">
        <v>58</v>
      </c>
      <c r="D99" t="s">
        <v>80</v>
      </c>
      <c r="E99" t="s">
        <v>773</v>
      </c>
      <c r="F99">
        <v>38</v>
      </c>
      <c r="G99">
        <v>2550</v>
      </c>
      <c r="H99">
        <v>8</v>
      </c>
      <c r="I99">
        <v>7</v>
      </c>
      <c r="J99">
        <v>72</v>
      </c>
      <c r="K99">
        <v>2</v>
      </c>
      <c r="L99" s="1">
        <v>0.06</v>
      </c>
      <c r="M99">
        <v>9</v>
      </c>
      <c r="N99">
        <v>1</v>
      </c>
      <c r="O99">
        <v>6</v>
      </c>
      <c r="P99">
        <v>1410</v>
      </c>
      <c r="Q99">
        <v>950</v>
      </c>
      <c r="R99">
        <v>765</v>
      </c>
      <c r="S99" s="1">
        <v>0.81</v>
      </c>
      <c r="T99">
        <v>68</v>
      </c>
      <c r="U99">
        <v>14</v>
      </c>
      <c r="V99" s="1">
        <v>0.21</v>
      </c>
      <c r="W99">
        <v>295</v>
      </c>
      <c r="X99">
        <v>222</v>
      </c>
      <c r="Y99" s="1">
        <v>0.75</v>
      </c>
      <c r="Z99">
        <v>3</v>
      </c>
      <c r="AA99">
        <v>216</v>
      </c>
      <c r="AB99">
        <v>135</v>
      </c>
      <c r="AC99">
        <v>0</v>
      </c>
      <c r="AD99">
        <v>2</v>
      </c>
      <c r="AE99">
        <v>2</v>
      </c>
      <c r="AF99">
        <v>11</v>
      </c>
      <c r="AG99">
        <v>113</v>
      </c>
      <c r="AH99">
        <v>52</v>
      </c>
      <c r="AI99">
        <v>5</v>
      </c>
      <c r="AJ99">
        <v>14</v>
      </c>
      <c r="AK99">
        <v>25</v>
      </c>
      <c r="AL99">
        <v>8</v>
      </c>
      <c r="AM99">
        <v>31</v>
      </c>
      <c r="AN99">
        <v>167</v>
      </c>
      <c r="AO99">
        <v>89</v>
      </c>
      <c r="AP99" s="1">
        <v>0.53</v>
      </c>
      <c r="AQ99">
        <v>59</v>
      </c>
      <c r="AR99">
        <v>35</v>
      </c>
      <c r="AS99" s="1">
        <v>0.59</v>
      </c>
      <c r="AT99">
        <v>0</v>
      </c>
      <c r="AU99">
        <v>0</v>
      </c>
      <c r="AV99">
        <v>0</v>
      </c>
      <c r="AW99">
        <v>27</v>
      </c>
      <c r="AX99">
        <v>2</v>
      </c>
      <c r="AY99">
        <v>1</v>
      </c>
      <c r="AZ99">
        <v>0</v>
      </c>
      <c r="BA99" s="1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f t="shared" si="1"/>
        <v>4.2</v>
      </c>
    </row>
    <row r="100" spans="1:59" x14ac:dyDescent="0.3">
      <c r="A100" t="s">
        <v>122</v>
      </c>
      <c r="B100" s="5">
        <v>22</v>
      </c>
      <c r="C100" t="s">
        <v>98</v>
      </c>
      <c r="D100" t="s">
        <v>59</v>
      </c>
      <c r="E100" t="s">
        <v>773</v>
      </c>
      <c r="F100">
        <v>37</v>
      </c>
      <c r="G100">
        <v>3129</v>
      </c>
      <c r="H100">
        <v>8</v>
      </c>
      <c r="I100">
        <v>10</v>
      </c>
      <c r="J100">
        <v>55</v>
      </c>
      <c r="K100">
        <v>6</v>
      </c>
      <c r="L100" s="1">
        <v>0.08</v>
      </c>
      <c r="M100">
        <v>11</v>
      </c>
      <c r="N100">
        <v>1</v>
      </c>
      <c r="O100">
        <v>2</v>
      </c>
      <c r="P100">
        <v>1528</v>
      </c>
      <c r="Q100">
        <v>1420</v>
      </c>
      <c r="R100">
        <v>1129</v>
      </c>
      <c r="S100" s="1">
        <v>0.8</v>
      </c>
      <c r="T100">
        <v>8</v>
      </c>
      <c r="U100">
        <v>2</v>
      </c>
      <c r="V100" s="1">
        <v>0.25</v>
      </c>
      <c r="W100">
        <v>352</v>
      </c>
      <c r="X100">
        <v>216</v>
      </c>
      <c r="Y100" s="1">
        <v>0.61</v>
      </c>
      <c r="Z100">
        <v>8</v>
      </c>
      <c r="AA100">
        <v>307</v>
      </c>
      <c r="AB100">
        <v>187</v>
      </c>
      <c r="AC100">
        <v>0</v>
      </c>
      <c r="AD100">
        <v>0</v>
      </c>
      <c r="AE100">
        <v>6</v>
      </c>
      <c r="AF100">
        <v>3</v>
      </c>
      <c r="AG100">
        <v>142</v>
      </c>
      <c r="AH100">
        <v>74</v>
      </c>
      <c r="AI100">
        <v>5</v>
      </c>
      <c r="AJ100">
        <v>18</v>
      </c>
      <c r="AK100">
        <v>36</v>
      </c>
      <c r="AL100">
        <v>42</v>
      </c>
      <c r="AM100">
        <v>43</v>
      </c>
      <c r="AN100">
        <v>151</v>
      </c>
      <c r="AO100">
        <v>86</v>
      </c>
      <c r="AP100" s="1">
        <v>0.56999999999999995</v>
      </c>
      <c r="AQ100">
        <v>67</v>
      </c>
      <c r="AR100">
        <v>44</v>
      </c>
      <c r="AS100" s="1">
        <v>0.66</v>
      </c>
      <c r="AT100">
        <v>0</v>
      </c>
      <c r="AU100">
        <v>0</v>
      </c>
      <c r="AV100">
        <v>0</v>
      </c>
      <c r="AW100">
        <v>50</v>
      </c>
      <c r="AX100">
        <v>10</v>
      </c>
      <c r="AY100">
        <v>0</v>
      </c>
      <c r="AZ100">
        <v>0</v>
      </c>
      <c r="BA100" s="1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f t="shared" si="1"/>
        <v>4.2</v>
      </c>
    </row>
    <row r="101" spans="1:59" x14ac:dyDescent="0.3">
      <c r="A101" t="s">
        <v>493</v>
      </c>
      <c r="B101" s="5">
        <v>29</v>
      </c>
      <c r="C101" t="s">
        <v>790</v>
      </c>
      <c r="D101" t="s">
        <v>176</v>
      </c>
      <c r="E101" t="s">
        <v>773</v>
      </c>
      <c r="F101">
        <v>36</v>
      </c>
      <c r="G101">
        <v>3024</v>
      </c>
      <c r="H101">
        <v>8</v>
      </c>
      <c r="I101">
        <v>10</v>
      </c>
      <c r="J101">
        <v>96</v>
      </c>
      <c r="K101">
        <v>15</v>
      </c>
      <c r="L101" s="1">
        <v>0.11</v>
      </c>
      <c r="M101">
        <v>10</v>
      </c>
      <c r="N101">
        <v>3</v>
      </c>
      <c r="O101">
        <v>2</v>
      </c>
      <c r="P101">
        <v>2781</v>
      </c>
      <c r="Q101">
        <v>1758</v>
      </c>
      <c r="R101">
        <v>1471</v>
      </c>
      <c r="S101" s="1">
        <v>0.84</v>
      </c>
      <c r="T101">
        <v>18</v>
      </c>
      <c r="U101">
        <v>6</v>
      </c>
      <c r="V101" s="1">
        <v>0.33</v>
      </c>
      <c r="W101">
        <v>705</v>
      </c>
      <c r="X101">
        <v>532</v>
      </c>
      <c r="Y101" s="1">
        <v>0.76</v>
      </c>
      <c r="Z101">
        <v>22</v>
      </c>
      <c r="AA101">
        <v>589</v>
      </c>
      <c r="AB101">
        <v>254</v>
      </c>
      <c r="AC101">
        <v>1</v>
      </c>
      <c r="AD101">
        <v>2</v>
      </c>
      <c r="AE101">
        <v>9</v>
      </c>
      <c r="AF101">
        <v>15</v>
      </c>
      <c r="AG101">
        <v>188</v>
      </c>
      <c r="AH101">
        <v>43</v>
      </c>
      <c r="AI101">
        <v>9</v>
      </c>
      <c r="AJ101">
        <v>30</v>
      </c>
      <c r="AK101">
        <v>29</v>
      </c>
      <c r="AL101">
        <v>10</v>
      </c>
      <c r="AM101">
        <v>84</v>
      </c>
      <c r="AN101">
        <v>426</v>
      </c>
      <c r="AO101">
        <v>224</v>
      </c>
      <c r="AP101" s="1">
        <v>0.53</v>
      </c>
      <c r="AQ101">
        <v>38</v>
      </c>
      <c r="AR101">
        <v>19</v>
      </c>
      <c r="AS101" s="1">
        <v>0.5</v>
      </c>
      <c r="AT101">
        <v>0</v>
      </c>
      <c r="AU101">
        <v>0</v>
      </c>
      <c r="AV101">
        <v>0</v>
      </c>
      <c r="AW101">
        <v>32</v>
      </c>
      <c r="AX101">
        <v>3</v>
      </c>
      <c r="AY101">
        <v>2</v>
      </c>
      <c r="AZ101">
        <v>0</v>
      </c>
      <c r="BA101" s="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f t="shared" si="1"/>
        <v>4.2</v>
      </c>
    </row>
    <row r="102" spans="1:59" x14ac:dyDescent="0.3">
      <c r="A102" t="s">
        <v>477</v>
      </c>
      <c r="B102" s="5">
        <v>25</v>
      </c>
      <c r="C102" t="s">
        <v>453</v>
      </c>
      <c r="D102" t="s">
        <v>388</v>
      </c>
      <c r="E102" t="s">
        <v>775</v>
      </c>
      <c r="F102">
        <v>16</v>
      </c>
      <c r="G102">
        <v>1182</v>
      </c>
      <c r="H102">
        <v>7</v>
      </c>
      <c r="I102">
        <v>0</v>
      </c>
      <c r="J102">
        <v>49</v>
      </c>
      <c r="K102">
        <v>19</v>
      </c>
      <c r="L102" s="1">
        <v>7.0000000000000007E-2</v>
      </c>
      <c r="M102">
        <v>3</v>
      </c>
      <c r="N102">
        <v>1</v>
      </c>
      <c r="O102">
        <v>10</v>
      </c>
      <c r="P102">
        <v>561</v>
      </c>
      <c r="Q102">
        <v>788</v>
      </c>
      <c r="R102">
        <v>665</v>
      </c>
      <c r="S102" s="1">
        <v>0.84</v>
      </c>
      <c r="T102">
        <v>76</v>
      </c>
      <c r="U102">
        <v>16</v>
      </c>
      <c r="V102" s="1">
        <v>0.21</v>
      </c>
      <c r="W102">
        <v>296</v>
      </c>
      <c r="X102">
        <v>228</v>
      </c>
      <c r="Y102" s="1">
        <v>0.77</v>
      </c>
      <c r="Z102">
        <v>4</v>
      </c>
      <c r="AA102">
        <v>405</v>
      </c>
      <c r="AB102">
        <v>223</v>
      </c>
      <c r="AC102">
        <v>0</v>
      </c>
      <c r="AD102">
        <v>1</v>
      </c>
      <c r="AE102">
        <v>18</v>
      </c>
      <c r="AF102">
        <v>13</v>
      </c>
      <c r="AG102">
        <v>110</v>
      </c>
      <c r="AH102">
        <v>19</v>
      </c>
      <c r="AI102">
        <v>3</v>
      </c>
      <c r="AJ102">
        <v>3</v>
      </c>
      <c r="AK102">
        <v>11</v>
      </c>
      <c r="AL102">
        <v>2</v>
      </c>
      <c r="AM102">
        <v>13</v>
      </c>
      <c r="AN102">
        <v>315</v>
      </c>
      <c r="AO102">
        <v>128</v>
      </c>
      <c r="AP102" s="1">
        <v>0.41</v>
      </c>
      <c r="AQ102">
        <v>33</v>
      </c>
      <c r="AR102">
        <v>7</v>
      </c>
      <c r="AS102" s="1">
        <v>0.21</v>
      </c>
      <c r="AT102">
        <v>0</v>
      </c>
      <c r="AU102">
        <v>0</v>
      </c>
      <c r="AV102">
        <v>0</v>
      </c>
      <c r="AW102">
        <v>15</v>
      </c>
      <c r="AX102">
        <v>0</v>
      </c>
      <c r="AY102">
        <v>0</v>
      </c>
      <c r="AZ102">
        <v>0</v>
      </c>
      <c r="BA102" s="1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f t="shared" si="1"/>
        <v>4.2</v>
      </c>
    </row>
    <row r="103" spans="1:59" x14ac:dyDescent="0.3">
      <c r="A103" t="s">
        <v>629</v>
      </c>
      <c r="B103" s="5">
        <v>32</v>
      </c>
      <c r="C103" t="s">
        <v>787</v>
      </c>
      <c r="D103" t="s">
        <v>187</v>
      </c>
      <c r="E103" t="s">
        <v>773</v>
      </c>
      <c r="F103">
        <v>30</v>
      </c>
      <c r="G103">
        <v>2116</v>
      </c>
      <c r="H103">
        <v>7</v>
      </c>
      <c r="I103">
        <v>9</v>
      </c>
      <c r="J103">
        <v>57</v>
      </c>
      <c r="K103">
        <v>7</v>
      </c>
      <c r="L103" s="1">
        <v>0.15</v>
      </c>
      <c r="M103">
        <v>7</v>
      </c>
      <c r="N103">
        <v>4</v>
      </c>
      <c r="O103">
        <v>12</v>
      </c>
      <c r="P103">
        <v>1217</v>
      </c>
      <c r="Q103">
        <v>528</v>
      </c>
      <c r="R103">
        <v>437</v>
      </c>
      <c r="S103" s="1">
        <v>0.83</v>
      </c>
      <c r="T103">
        <v>62</v>
      </c>
      <c r="U103">
        <v>10</v>
      </c>
      <c r="V103" s="1">
        <v>0.16</v>
      </c>
      <c r="W103">
        <v>235</v>
      </c>
      <c r="X103">
        <v>178</v>
      </c>
      <c r="Y103" s="1">
        <v>0.76</v>
      </c>
      <c r="Z103">
        <v>6</v>
      </c>
      <c r="AA103">
        <v>279</v>
      </c>
      <c r="AB103">
        <v>177</v>
      </c>
      <c r="AC103">
        <v>0</v>
      </c>
      <c r="AD103">
        <v>1</v>
      </c>
      <c r="AE103">
        <v>10</v>
      </c>
      <c r="AF103">
        <v>11</v>
      </c>
      <c r="AG103">
        <v>83</v>
      </c>
      <c r="AH103">
        <v>32</v>
      </c>
      <c r="AI103">
        <v>2</v>
      </c>
      <c r="AJ103">
        <v>16</v>
      </c>
      <c r="AK103">
        <v>11</v>
      </c>
      <c r="AL103">
        <v>2</v>
      </c>
      <c r="AM103">
        <v>17</v>
      </c>
      <c r="AN103">
        <v>214</v>
      </c>
      <c r="AO103">
        <v>87</v>
      </c>
      <c r="AP103" s="1">
        <v>0.41</v>
      </c>
      <c r="AQ103">
        <v>24</v>
      </c>
      <c r="AR103">
        <v>9</v>
      </c>
      <c r="AS103" s="1">
        <v>0.38</v>
      </c>
      <c r="AT103">
        <v>0</v>
      </c>
      <c r="AU103">
        <v>0</v>
      </c>
      <c r="AV103">
        <v>0</v>
      </c>
      <c r="AW103">
        <v>6</v>
      </c>
      <c r="AX103">
        <v>1</v>
      </c>
      <c r="AY103">
        <v>0</v>
      </c>
      <c r="AZ103">
        <v>0</v>
      </c>
      <c r="BA103" s="1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f t="shared" si="1"/>
        <v>4.2</v>
      </c>
    </row>
    <row r="104" spans="1:59" x14ac:dyDescent="0.3">
      <c r="A104" t="s">
        <v>479</v>
      </c>
      <c r="B104" s="5">
        <v>24</v>
      </c>
      <c r="C104" t="s">
        <v>453</v>
      </c>
      <c r="D104" t="s">
        <v>59</v>
      </c>
      <c r="E104" t="s">
        <v>773</v>
      </c>
      <c r="F104">
        <v>28</v>
      </c>
      <c r="G104">
        <v>1779</v>
      </c>
      <c r="H104">
        <v>7</v>
      </c>
      <c r="I104">
        <v>2</v>
      </c>
      <c r="J104">
        <v>54</v>
      </c>
      <c r="K104">
        <v>1</v>
      </c>
      <c r="L104" s="1">
        <v>0</v>
      </c>
      <c r="M104">
        <v>3</v>
      </c>
      <c r="N104">
        <v>1</v>
      </c>
      <c r="O104">
        <v>3</v>
      </c>
      <c r="P104">
        <v>1217</v>
      </c>
      <c r="Q104">
        <v>836</v>
      </c>
      <c r="R104">
        <v>712</v>
      </c>
      <c r="S104" s="1">
        <v>0.85</v>
      </c>
      <c r="T104">
        <v>1</v>
      </c>
      <c r="U104">
        <v>1</v>
      </c>
      <c r="V104" s="1">
        <v>1</v>
      </c>
      <c r="W104">
        <v>106</v>
      </c>
      <c r="X104">
        <v>60</v>
      </c>
      <c r="Y104" s="1">
        <v>0.56999999999999995</v>
      </c>
      <c r="Z104">
        <v>1</v>
      </c>
      <c r="AA104">
        <v>250</v>
      </c>
      <c r="AB104">
        <v>105</v>
      </c>
      <c r="AC104">
        <v>0</v>
      </c>
      <c r="AD104">
        <v>0</v>
      </c>
      <c r="AE104">
        <v>0</v>
      </c>
      <c r="AF104">
        <v>0</v>
      </c>
      <c r="AG104">
        <v>48</v>
      </c>
      <c r="AH104">
        <v>31</v>
      </c>
      <c r="AI104">
        <v>1</v>
      </c>
      <c r="AJ104">
        <v>7</v>
      </c>
      <c r="AK104">
        <v>15</v>
      </c>
      <c r="AL104">
        <v>16</v>
      </c>
      <c r="AM104">
        <v>13</v>
      </c>
      <c r="AN104">
        <v>32</v>
      </c>
      <c r="AO104">
        <v>19</v>
      </c>
      <c r="AP104" s="1">
        <v>0.59</v>
      </c>
      <c r="AQ104">
        <v>57</v>
      </c>
      <c r="AR104">
        <v>34</v>
      </c>
      <c r="AS104" s="1">
        <v>0.6</v>
      </c>
      <c r="AT104">
        <v>0</v>
      </c>
      <c r="AU104">
        <v>0</v>
      </c>
      <c r="AV104">
        <v>0</v>
      </c>
      <c r="AW104">
        <v>5</v>
      </c>
      <c r="AX104">
        <v>2</v>
      </c>
      <c r="AY104">
        <v>0</v>
      </c>
      <c r="AZ104">
        <v>0</v>
      </c>
      <c r="BA104" s="1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f t="shared" si="1"/>
        <v>4.2</v>
      </c>
    </row>
    <row r="105" spans="1:59" x14ac:dyDescent="0.3">
      <c r="A105" t="s">
        <v>554</v>
      </c>
      <c r="B105" s="5">
        <v>24</v>
      </c>
      <c r="C105" t="s">
        <v>788</v>
      </c>
      <c r="D105" t="s">
        <v>59</v>
      </c>
      <c r="E105" t="s">
        <v>773</v>
      </c>
      <c r="F105">
        <v>34</v>
      </c>
      <c r="G105">
        <v>2822</v>
      </c>
      <c r="H105">
        <v>7</v>
      </c>
      <c r="I105">
        <v>8</v>
      </c>
      <c r="J105">
        <v>61</v>
      </c>
      <c r="K105">
        <v>20</v>
      </c>
      <c r="L105" s="1">
        <v>0.15</v>
      </c>
      <c r="M105">
        <v>3</v>
      </c>
      <c r="N105">
        <v>0</v>
      </c>
      <c r="O105">
        <v>7</v>
      </c>
      <c r="P105">
        <v>1739</v>
      </c>
      <c r="Q105">
        <v>864</v>
      </c>
      <c r="R105">
        <v>651</v>
      </c>
      <c r="S105" s="1">
        <v>0.75</v>
      </c>
      <c r="T105">
        <v>27</v>
      </c>
      <c r="U105">
        <v>4</v>
      </c>
      <c r="V105" s="1">
        <v>0.15</v>
      </c>
      <c r="W105">
        <v>422</v>
      </c>
      <c r="X105">
        <v>296</v>
      </c>
      <c r="Y105" s="1">
        <v>0.7</v>
      </c>
      <c r="Z105">
        <v>22</v>
      </c>
      <c r="AA105">
        <v>381</v>
      </c>
      <c r="AB105">
        <v>234</v>
      </c>
      <c r="AC105">
        <v>4</v>
      </c>
      <c r="AD105">
        <v>4</v>
      </c>
      <c r="AE105">
        <v>22</v>
      </c>
      <c r="AF105">
        <v>20</v>
      </c>
      <c r="AG105">
        <v>119</v>
      </c>
      <c r="AH105">
        <v>44</v>
      </c>
      <c r="AI105">
        <v>3</v>
      </c>
      <c r="AJ105">
        <v>0</v>
      </c>
      <c r="AK105">
        <v>6</v>
      </c>
      <c r="AL105">
        <v>7</v>
      </c>
      <c r="AM105">
        <v>43</v>
      </c>
      <c r="AN105">
        <v>380</v>
      </c>
      <c r="AO105">
        <v>160</v>
      </c>
      <c r="AP105" s="1">
        <v>0.42</v>
      </c>
      <c r="AQ105">
        <v>65</v>
      </c>
      <c r="AR105">
        <v>13</v>
      </c>
      <c r="AS105" s="1">
        <v>0.2</v>
      </c>
      <c r="AT105">
        <v>0</v>
      </c>
      <c r="AU105">
        <v>0</v>
      </c>
      <c r="AV105">
        <v>0</v>
      </c>
      <c r="AW105">
        <v>38</v>
      </c>
      <c r="AX105">
        <v>9</v>
      </c>
      <c r="AY105">
        <v>1</v>
      </c>
      <c r="AZ105">
        <v>0</v>
      </c>
      <c r="BA105" s="1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f t="shared" si="1"/>
        <v>4.2</v>
      </c>
    </row>
    <row r="106" spans="1:59" x14ac:dyDescent="0.3">
      <c r="A106" t="s">
        <v>609</v>
      </c>
      <c r="B106" s="5">
        <v>24</v>
      </c>
      <c r="C106" t="s">
        <v>787</v>
      </c>
      <c r="D106" t="s">
        <v>126</v>
      </c>
      <c r="E106" t="s">
        <v>773</v>
      </c>
      <c r="F106">
        <v>32</v>
      </c>
      <c r="G106">
        <v>2391</v>
      </c>
      <c r="H106">
        <v>7</v>
      </c>
      <c r="I106">
        <v>4</v>
      </c>
      <c r="J106">
        <v>47</v>
      </c>
      <c r="K106">
        <v>1</v>
      </c>
      <c r="L106" s="1">
        <v>0</v>
      </c>
      <c r="M106">
        <v>5</v>
      </c>
      <c r="N106">
        <v>0</v>
      </c>
      <c r="O106">
        <v>5</v>
      </c>
      <c r="P106">
        <v>1424</v>
      </c>
      <c r="Q106">
        <v>953</v>
      </c>
      <c r="R106">
        <v>841</v>
      </c>
      <c r="S106" s="1">
        <v>0.88</v>
      </c>
      <c r="T106">
        <v>19</v>
      </c>
      <c r="U106">
        <v>4</v>
      </c>
      <c r="V106" s="1">
        <v>0.21</v>
      </c>
      <c r="W106">
        <v>307</v>
      </c>
      <c r="X106">
        <v>261</v>
      </c>
      <c r="Y106" s="1">
        <v>0.85</v>
      </c>
      <c r="Z106">
        <v>0</v>
      </c>
      <c r="AA106">
        <v>278</v>
      </c>
      <c r="AB106">
        <v>162</v>
      </c>
      <c r="AC106">
        <v>0</v>
      </c>
      <c r="AD106">
        <v>0</v>
      </c>
      <c r="AE106">
        <v>0</v>
      </c>
      <c r="AF106">
        <v>5</v>
      </c>
      <c r="AG106">
        <v>111</v>
      </c>
      <c r="AH106">
        <v>74</v>
      </c>
      <c r="AI106">
        <v>5</v>
      </c>
      <c r="AJ106">
        <v>9</v>
      </c>
      <c r="AK106">
        <v>22</v>
      </c>
      <c r="AL106">
        <v>5</v>
      </c>
      <c r="AM106">
        <v>45</v>
      </c>
      <c r="AN106">
        <v>204</v>
      </c>
      <c r="AO106">
        <v>126</v>
      </c>
      <c r="AP106" s="1">
        <v>0.62</v>
      </c>
      <c r="AQ106">
        <v>26</v>
      </c>
      <c r="AR106">
        <v>13</v>
      </c>
      <c r="AS106" s="1">
        <v>0.5</v>
      </c>
      <c r="AT106">
        <v>0</v>
      </c>
      <c r="AU106">
        <v>0</v>
      </c>
      <c r="AV106">
        <v>0</v>
      </c>
      <c r="AW106">
        <v>48</v>
      </c>
      <c r="AX106">
        <v>3</v>
      </c>
      <c r="AY106">
        <v>0</v>
      </c>
      <c r="AZ106">
        <v>0</v>
      </c>
      <c r="BA106" s="1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f t="shared" si="1"/>
        <v>4.2</v>
      </c>
    </row>
    <row r="107" spans="1:59" x14ac:dyDescent="0.3">
      <c r="A107" t="s">
        <v>258</v>
      </c>
      <c r="B107" s="5">
        <v>22</v>
      </c>
      <c r="C107" t="s">
        <v>240</v>
      </c>
      <c r="D107" t="s">
        <v>59</v>
      </c>
      <c r="E107" t="s">
        <v>773</v>
      </c>
      <c r="F107">
        <v>32</v>
      </c>
      <c r="G107">
        <v>2046</v>
      </c>
      <c r="H107">
        <v>7</v>
      </c>
      <c r="I107">
        <v>3</v>
      </c>
      <c r="J107">
        <v>80</v>
      </c>
      <c r="K107">
        <v>7</v>
      </c>
      <c r="L107" s="1">
        <v>0</v>
      </c>
      <c r="M107">
        <v>14</v>
      </c>
      <c r="N107">
        <v>4</v>
      </c>
      <c r="O107">
        <v>5</v>
      </c>
      <c r="P107">
        <v>1077</v>
      </c>
      <c r="Q107">
        <v>1091</v>
      </c>
      <c r="R107">
        <v>897</v>
      </c>
      <c r="S107" s="1">
        <v>0.82</v>
      </c>
      <c r="T107">
        <v>63</v>
      </c>
      <c r="U107">
        <v>16</v>
      </c>
      <c r="V107" s="1">
        <v>0.25</v>
      </c>
      <c r="W107">
        <v>304</v>
      </c>
      <c r="X107">
        <v>235</v>
      </c>
      <c r="Y107" s="1">
        <v>0.77</v>
      </c>
      <c r="Z107">
        <v>1</v>
      </c>
      <c r="AA107">
        <v>346</v>
      </c>
      <c r="AB107">
        <v>196</v>
      </c>
      <c r="AC107">
        <v>0</v>
      </c>
      <c r="AD107">
        <v>1</v>
      </c>
      <c r="AE107">
        <v>11</v>
      </c>
      <c r="AF107">
        <v>7</v>
      </c>
      <c r="AG107">
        <v>139</v>
      </c>
      <c r="AH107">
        <v>25</v>
      </c>
      <c r="AI107">
        <v>2</v>
      </c>
      <c r="AJ107">
        <v>10</v>
      </c>
      <c r="AK107">
        <v>23</v>
      </c>
      <c r="AL107">
        <v>10</v>
      </c>
      <c r="AM107">
        <v>25</v>
      </c>
      <c r="AN107">
        <v>247</v>
      </c>
      <c r="AO107">
        <v>124</v>
      </c>
      <c r="AP107" s="1">
        <v>0.5</v>
      </c>
      <c r="AQ107">
        <v>70</v>
      </c>
      <c r="AR107">
        <v>28</v>
      </c>
      <c r="AS107" s="1">
        <v>0.4</v>
      </c>
      <c r="AT107">
        <v>0</v>
      </c>
      <c r="AU107">
        <v>0</v>
      </c>
      <c r="AV107">
        <v>0</v>
      </c>
      <c r="AW107">
        <v>22</v>
      </c>
      <c r="AX107">
        <v>3</v>
      </c>
      <c r="AY107">
        <v>0</v>
      </c>
      <c r="AZ107">
        <v>0</v>
      </c>
      <c r="BA107" s="1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f t="shared" si="1"/>
        <v>4.2</v>
      </c>
    </row>
    <row r="108" spans="1:59" x14ac:dyDescent="0.3">
      <c r="A108" t="s">
        <v>135</v>
      </c>
      <c r="B108" s="5">
        <v>22</v>
      </c>
      <c r="C108" t="s">
        <v>131</v>
      </c>
      <c r="D108" t="s">
        <v>136</v>
      </c>
      <c r="E108" t="s">
        <v>773</v>
      </c>
      <c r="F108">
        <v>32</v>
      </c>
      <c r="G108">
        <v>2006</v>
      </c>
      <c r="H108">
        <v>7</v>
      </c>
      <c r="I108">
        <v>4</v>
      </c>
      <c r="J108">
        <v>62</v>
      </c>
      <c r="K108">
        <v>18</v>
      </c>
      <c r="L108" s="1">
        <v>0.11</v>
      </c>
      <c r="M108">
        <v>12</v>
      </c>
      <c r="N108">
        <v>3</v>
      </c>
      <c r="O108">
        <v>14</v>
      </c>
      <c r="P108">
        <v>1052</v>
      </c>
      <c r="Q108">
        <v>1137</v>
      </c>
      <c r="R108">
        <v>854</v>
      </c>
      <c r="S108" s="1">
        <v>0.75</v>
      </c>
      <c r="T108">
        <v>74</v>
      </c>
      <c r="U108">
        <v>19</v>
      </c>
      <c r="V108" s="1">
        <v>0.26</v>
      </c>
      <c r="W108">
        <v>381</v>
      </c>
      <c r="X108">
        <v>250</v>
      </c>
      <c r="Y108" s="1">
        <v>0.66</v>
      </c>
      <c r="Z108">
        <v>2</v>
      </c>
      <c r="AA108">
        <v>256</v>
      </c>
      <c r="AB108">
        <v>130</v>
      </c>
      <c r="AC108">
        <v>1</v>
      </c>
      <c r="AD108">
        <v>2</v>
      </c>
      <c r="AE108">
        <v>6</v>
      </c>
      <c r="AF108">
        <v>12</v>
      </c>
      <c r="AG108">
        <v>171</v>
      </c>
      <c r="AH108">
        <v>32</v>
      </c>
      <c r="AI108">
        <v>2</v>
      </c>
      <c r="AJ108">
        <v>48</v>
      </c>
      <c r="AK108">
        <v>44</v>
      </c>
      <c r="AL108">
        <v>6</v>
      </c>
      <c r="AM108">
        <v>35</v>
      </c>
      <c r="AN108">
        <v>310</v>
      </c>
      <c r="AO108">
        <v>163</v>
      </c>
      <c r="AP108" s="1">
        <v>0.53</v>
      </c>
      <c r="AQ108">
        <v>137</v>
      </c>
      <c r="AR108">
        <v>58</v>
      </c>
      <c r="AS108" s="1">
        <v>0.42</v>
      </c>
      <c r="AT108">
        <v>0</v>
      </c>
      <c r="AU108">
        <v>0</v>
      </c>
      <c r="AV108">
        <v>0</v>
      </c>
      <c r="AW108">
        <v>16</v>
      </c>
      <c r="AX108">
        <v>3</v>
      </c>
      <c r="AY108">
        <v>0</v>
      </c>
      <c r="AZ108">
        <v>0</v>
      </c>
      <c r="BA108" s="1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f t="shared" si="1"/>
        <v>4.2</v>
      </c>
    </row>
    <row r="109" spans="1:59" x14ac:dyDescent="0.3">
      <c r="A109" t="s">
        <v>83</v>
      </c>
      <c r="B109" s="5">
        <v>28</v>
      </c>
      <c r="C109" t="s">
        <v>58</v>
      </c>
      <c r="D109" t="s">
        <v>62</v>
      </c>
      <c r="E109" t="s">
        <v>773</v>
      </c>
      <c r="F109">
        <v>28</v>
      </c>
      <c r="G109">
        <v>1581</v>
      </c>
      <c r="H109">
        <v>7</v>
      </c>
      <c r="I109">
        <v>2</v>
      </c>
      <c r="J109">
        <v>38</v>
      </c>
      <c r="K109">
        <v>7</v>
      </c>
      <c r="L109" s="1">
        <v>0.06</v>
      </c>
      <c r="M109">
        <v>8</v>
      </c>
      <c r="N109">
        <v>2</v>
      </c>
      <c r="O109">
        <v>7</v>
      </c>
      <c r="P109">
        <v>846</v>
      </c>
      <c r="Q109">
        <v>1368</v>
      </c>
      <c r="R109">
        <v>1062</v>
      </c>
      <c r="S109" s="1">
        <v>0.78</v>
      </c>
      <c r="T109">
        <v>76</v>
      </c>
      <c r="U109">
        <v>19</v>
      </c>
      <c r="V109" s="1">
        <v>0.25</v>
      </c>
      <c r="W109">
        <v>636</v>
      </c>
      <c r="X109">
        <v>446</v>
      </c>
      <c r="Y109" s="1">
        <v>0.7</v>
      </c>
      <c r="Z109">
        <v>27</v>
      </c>
      <c r="AA109">
        <v>419</v>
      </c>
      <c r="AB109">
        <v>239</v>
      </c>
      <c r="AC109">
        <v>0</v>
      </c>
      <c r="AD109">
        <v>3</v>
      </c>
      <c r="AE109">
        <v>5</v>
      </c>
      <c r="AF109">
        <v>15</v>
      </c>
      <c r="AG109">
        <v>179</v>
      </c>
      <c r="AH109">
        <v>27</v>
      </c>
      <c r="AI109">
        <v>3</v>
      </c>
      <c r="AJ109">
        <v>23</v>
      </c>
      <c r="AK109">
        <v>27</v>
      </c>
      <c r="AL109">
        <v>3</v>
      </c>
      <c r="AM109">
        <v>46</v>
      </c>
      <c r="AN109">
        <v>310</v>
      </c>
      <c r="AO109">
        <v>160</v>
      </c>
      <c r="AP109" s="1">
        <v>0.52</v>
      </c>
      <c r="AQ109">
        <v>40</v>
      </c>
      <c r="AR109">
        <v>12</v>
      </c>
      <c r="AS109" s="1">
        <v>0.3</v>
      </c>
      <c r="AT109">
        <v>0</v>
      </c>
      <c r="AU109">
        <v>0</v>
      </c>
      <c r="AV109">
        <v>0</v>
      </c>
      <c r="AW109">
        <v>41</v>
      </c>
      <c r="AX109">
        <v>2</v>
      </c>
      <c r="AY109">
        <v>1</v>
      </c>
      <c r="AZ109">
        <v>0</v>
      </c>
      <c r="BA109" s="1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f t="shared" si="1"/>
        <v>4.2</v>
      </c>
    </row>
    <row r="110" spans="1:59" x14ac:dyDescent="0.3">
      <c r="A110" t="s">
        <v>434</v>
      </c>
      <c r="B110" s="5">
        <v>27</v>
      </c>
      <c r="C110" t="s">
        <v>425</v>
      </c>
      <c r="D110" t="s">
        <v>176</v>
      </c>
      <c r="E110" t="s">
        <v>775</v>
      </c>
      <c r="F110">
        <v>26</v>
      </c>
      <c r="G110">
        <v>1194</v>
      </c>
      <c r="H110">
        <v>6</v>
      </c>
      <c r="I110">
        <v>3</v>
      </c>
      <c r="J110">
        <v>51</v>
      </c>
      <c r="K110">
        <v>3</v>
      </c>
      <c r="L110" s="1">
        <v>0.1</v>
      </c>
      <c r="M110">
        <v>14</v>
      </c>
      <c r="N110">
        <v>3</v>
      </c>
      <c r="O110">
        <v>1</v>
      </c>
      <c r="P110">
        <v>536</v>
      </c>
      <c r="Q110">
        <v>979</v>
      </c>
      <c r="R110">
        <v>850</v>
      </c>
      <c r="S110" s="1">
        <v>0.87</v>
      </c>
      <c r="T110">
        <v>25</v>
      </c>
      <c r="U110">
        <v>9</v>
      </c>
      <c r="V110" s="1">
        <v>0.36</v>
      </c>
      <c r="W110">
        <v>266</v>
      </c>
      <c r="X110">
        <v>206</v>
      </c>
      <c r="Y110" s="1">
        <v>0.77</v>
      </c>
      <c r="Z110">
        <v>2</v>
      </c>
      <c r="AA110">
        <v>291</v>
      </c>
      <c r="AB110">
        <v>170</v>
      </c>
      <c r="AC110">
        <v>0</v>
      </c>
      <c r="AD110">
        <v>1</v>
      </c>
      <c r="AE110">
        <v>3</v>
      </c>
      <c r="AF110">
        <v>4</v>
      </c>
      <c r="AG110">
        <v>109</v>
      </c>
      <c r="AH110">
        <v>22</v>
      </c>
      <c r="AI110">
        <v>1</v>
      </c>
      <c r="AJ110">
        <v>6</v>
      </c>
      <c r="AK110">
        <v>21</v>
      </c>
      <c r="AL110">
        <v>8</v>
      </c>
      <c r="AM110">
        <v>14</v>
      </c>
      <c r="AN110">
        <v>198</v>
      </c>
      <c r="AO110">
        <v>108</v>
      </c>
      <c r="AP110" s="1">
        <v>0.55000000000000004</v>
      </c>
      <c r="AQ110">
        <v>35</v>
      </c>
      <c r="AR110">
        <v>21</v>
      </c>
      <c r="AS110" s="1">
        <v>0.6</v>
      </c>
      <c r="AT110">
        <v>0</v>
      </c>
      <c r="AU110">
        <v>0</v>
      </c>
      <c r="AV110">
        <v>0</v>
      </c>
      <c r="AW110">
        <v>23</v>
      </c>
      <c r="AX110">
        <v>2</v>
      </c>
      <c r="AY110">
        <v>0</v>
      </c>
      <c r="AZ110">
        <v>0</v>
      </c>
      <c r="BA110" s="1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f t="shared" si="1"/>
        <v>4.2</v>
      </c>
    </row>
    <row r="111" spans="1:59" x14ac:dyDescent="0.3">
      <c r="A111" t="s">
        <v>243</v>
      </c>
      <c r="B111" s="5">
        <v>23</v>
      </c>
      <c r="C111" t="s">
        <v>240</v>
      </c>
      <c r="D111" t="s">
        <v>105</v>
      </c>
      <c r="E111" t="s">
        <v>773</v>
      </c>
      <c r="F111">
        <v>36</v>
      </c>
      <c r="G111">
        <v>2946</v>
      </c>
      <c r="H111">
        <v>6</v>
      </c>
      <c r="I111">
        <v>7</v>
      </c>
      <c r="J111">
        <v>53</v>
      </c>
      <c r="K111">
        <v>60</v>
      </c>
      <c r="L111" s="1">
        <v>0.2</v>
      </c>
      <c r="M111">
        <v>4</v>
      </c>
      <c r="N111">
        <v>0</v>
      </c>
      <c r="O111">
        <v>2</v>
      </c>
      <c r="P111">
        <v>2327</v>
      </c>
      <c r="Q111">
        <v>375</v>
      </c>
      <c r="R111">
        <v>253</v>
      </c>
      <c r="S111" s="1">
        <v>0.68</v>
      </c>
      <c r="T111">
        <v>3</v>
      </c>
      <c r="U111">
        <v>1</v>
      </c>
      <c r="V111" s="1">
        <v>0.33</v>
      </c>
      <c r="W111">
        <v>196</v>
      </c>
      <c r="X111">
        <v>125</v>
      </c>
      <c r="Y111" s="1">
        <v>0.64</v>
      </c>
      <c r="Z111">
        <v>1</v>
      </c>
      <c r="AA111">
        <v>101</v>
      </c>
      <c r="AB111">
        <v>45</v>
      </c>
      <c r="AC111">
        <v>6</v>
      </c>
      <c r="AD111">
        <v>1</v>
      </c>
      <c r="AE111">
        <v>13</v>
      </c>
      <c r="AF111">
        <v>4</v>
      </c>
      <c r="AG111">
        <v>34</v>
      </c>
      <c r="AH111">
        <v>28</v>
      </c>
      <c r="AI111">
        <v>7</v>
      </c>
      <c r="AJ111">
        <v>20</v>
      </c>
      <c r="AK111">
        <v>5</v>
      </c>
      <c r="AL111">
        <v>1</v>
      </c>
      <c r="AM111">
        <v>65</v>
      </c>
      <c r="AN111">
        <v>111</v>
      </c>
      <c r="AO111">
        <v>37</v>
      </c>
      <c r="AP111" s="1">
        <v>0.33</v>
      </c>
      <c r="AQ111">
        <v>108</v>
      </c>
      <c r="AR111">
        <v>57</v>
      </c>
      <c r="AS111" s="1">
        <v>0.53</v>
      </c>
      <c r="AT111">
        <v>0</v>
      </c>
      <c r="AU111">
        <v>0</v>
      </c>
      <c r="AV111">
        <v>0</v>
      </c>
      <c r="AW111">
        <v>52</v>
      </c>
      <c r="AX111">
        <v>8</v>
      </c>
      <c r="AY111">
        <v>0</v>
      </c>
      <c r="AZ111">
        <v>0</v>
      </c>
      <c r="BA111" s="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f t="shared" si="1"/>
        <v>4.2</v>
      </c>
    </row>
    <row r="112" spans="1:59" x14ac:dyDescent="0.3">
      <c r="A112" t="s">
        <v>435</v>
      </c>
      <c r="B112" s="5">
        <v>23</v>
      </c>
      <c r="C112" t="s">
        <v>425</v>
      </c>
      <c r="D112" t="s">
        <v>161</v>
      </c>
      <c r="E112" t="s">
        <v>773</v>
      </c>
      <c r="F112">
        <v>36</v>
      </c>
      <c r="G112">
        <v>2496</v>
      </c>
      <c r="H112">
        <v>6</v>
      </c>
      <c r="I112">
        <v>6</v>
      </c>
      <c r="J112">
        <v>67</v>
      </c>
      <c r="K112">
        <v>10</v>
      </c>
      <c r="L112" s="1">
        <v>0.16</v>
      </c>
      <c r="M112">
        <v>8</v>
      </c>
      <c r="N112">
        <v>1</v>
      </c>
      <c r="O112">
        <v>4</v>
      </c>
      <c r="P112">
        <v>1661</v>
      </c>
      <c r="Q112">
        <v>505</v>
      </c>
      <c r="R112">
        <v>417</v>
      </c>
      <c r="S112" s="1">
        <v>0.83</v>
      </c>
      <c r="T112">
        <v>46</v>
      </c>
      <c r="U112">
        <v>11</v>
      </c>
      <c r="V112" s="1">
        <v>0.24</v>
      </c>
      <c r="W112">
        <v>226</v>
      </c>
      <c r="X112">
        <v>168</v>
      </c>
      <c r="Y112" s="1">
        <v>0.74</v>
      </c>
      <c r="Z112">
        <v>8</v>
      </c>
      <c r="AA112">
        <v>205</v>
      </c>
      <c r="AB112">
        <v>98</v>
      </c>
      <c r="AC112">
        <v>2</v>
      </c>
      <c r="AD112">
        <v>1</v>
      </c>
      <c r="AE112">
        <v>9</v>
      </c>
      <c r="AF112">
        <v>10</v>
      </c>
      <c r="AG112">
        <v>76</v>
      </c>
      <c r="AH112">
        <v>23</v>
      </c>
      <c r="AI112">
        <v>8</v>
      </c>
      <c r="AJ112">
        <v>14</v>
      </c>
      <c r="AK112">
        <v>6</v>
      </c>
      <c r="AL112">
        <v>0</v>
      </c>
      <c r="AM112">
        <v>38</v>
      </c>
      <c r="AN112">
        <v>126</v>
      </c>
      <c r="AO112">
        <v>55</v>
      </c>
      <c r="AP112" s="1">
        <v>0.44</v>
      </c>
      <c r="AQ112">
        <v>20</v>
      </c>
      <c r="AR112">
        <v>3</v>
      </c>
      <c r="AS112" s="1">
        <v>0.15</v>
      </c>
      <c r="AT112">
        <v>0</v>
      </c>
      <c r="AU112">
        <v>0</v>
      </c>
      <c r="AV112">
        <v>0</v>
      </c>
      <c r="AW112">
        <v>44</v>
      </c>
      <c r="AX112">
        <v>6</v>
      </c>
      <c r="AY112">
        <v>0</v>
      </c>
      <c r="AZ112">
        <v>0</v>
      </c>
      <c r="BA112" s="1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f t="shared" si="1"/>
        <v>4.2</v>
      </c>
    </row>
    <row r="113" spans="1:59" x14ac:dyDescent="0.3">
      <c r="A113" t="s">
        <v>60</v>
      </c>
      <c r="B113" s="5">
        <v>22</v>
      </c>
      <c r="C113" t="s">
        <v>58</v>
      </c>
      <c r="D113" t="s">
        <v>59</v>
      </c>
      <c r="E113" t="s">
        <v>773</v>
      </c>
      <c r="F113">
        <v>25</v>
      </c>
      <c r="G113">
        <v>1735</v>
      </c>
      <c r="H113">
        <v>6</v>
      </c>
      <c r="I113">
        <v>10</v>
      </c>
      <c r="J113">
        <v>67</v>
      </c>
      <c r="K113">
        <v>2</v>
      </c>
      <c r="L113" s="1">
        <v>0.25</v>
      </c>
      <c r="M113">
        <v>8</v>
      </c>
      <c r="N113">
        <v>0</v>
      </c>
      <c r="O113">
        <v>7</v>
      </c>
      <c r="P113">
        <v>1094</v>
      </c>
      <c r="Q113">
        <v>643</v>
      </c>
      <c r="R113">
        <v>556</v>
      </c>
      <c r="S113" s="1">
        <v>0.87</v>
      </c>
      <c r="T113">
        <v>1</v>
      </c>
      <c r="U113">
        <v>0</v>
      </c>
      <c r="V113" s="1">
        <v>0</v>
      </c>
      <c r="W113">
        <v>55</v>
      </c>
      <c r="X113">
        <v>33</v>
      </c>
      <c r="Y113" s="1">
        <v>0.6</v>
      </c>
      <c r="Z113">
        <v>1</v>
      </c>
      <c r="AA113">
        <v>167</v>
      </c>
      <c r="AB113">
        <v>69</v>
      </c>
      <c r="AC113">
        <v>0</v>
      </c>
      <c r="AD113">
        <v>0</v>
      </c>
      <c r="AE113">
        <v>1</v>
      </c>
      <c r="AF113">
        <v>0</v>
      </c>
      <c r="AG113">
        <v>44</v>
      </c>
      <c r="AH113">
        <v>40</v>
      </c>
      <c r="AI113">
        <v>2</v>
      </c>
      <c r="AJ113">
        <v>6</v>
      </c>
      <c r="AK113">
        <v>15</v>
      </c>
      <c r="AL113">
        <v>14</v>
      </c>
      <c r="AM113">
        <v>29</v>
      </c>
      <c r="AN113">
        <v>58</v>
      </c>
      <c r="AO113">
        <v>34</v>
      </c>
      <c r="AP113" s="1">
        <v>0.59</v>
      </c>
      <c r="AQ113">
        <v>45</v>
      </c>
      <c r="AR113">
        <v>23</v>
      </c>
      <c r="AS113" s="1">
        <v>0.51</v>
      </c>
      <c r="AT113">
        <v>0</v>
      </c>
      <c r="AU113">
        <v>0</v>
      </c>
      <c r="AV113">
        <v>0</v>
      </c>
      <c r="AW113">
        <v>15</v>
      </c>
      <c r="AX113">
        <v>3</v>
      </c>
      <c r="AY113">
        <v>0</v>
      </c>
      <c r="AZ113">
        <v>0</v>
      </c>
      <c r="BA113" s="1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f t="shared" si="1"/>
        <v>4.2</v>
      </c>
    </row>
    <row r="114" spans="1:59" x14ac:dyDescent="0.3">
      <c r="A114" t="s">
        <v>487</v>
      </c>
      <c r="B114" s="5">
        <v>20</v>
      </c>
      <c r="C114" t="s">
        <v>790</v>
      </c>
      <c r="D114" t="s">
        <v>105</v>
      </c>
      <c r="E114" t="s">
        <v>773</v>
      </c>
      <c r="F114">
        <v>36</v>
      </c>
      <c r="G114">
        <v>2195</v>
      </c>
      <c r="H114">
        <v>6</v>
      </c>
      <c r="I114">
        <v>2</v>
      </c>
      <c r="J114">
        <v>84</v>
      </c>
      <c r="K114">
        <v>30</v>
      </c>
      <c r="L114" s="1">
        <v>7.0000000000000007E-2</v>
      </c>
      <c r="M114">
        <v>14</v>
      </c>
      <c r="N114">
        <v>3</v>
      </c>
      <c r="O114">
        <v>10</v>
      </c>
      <c r="P114">
        <v>1276</v>
      </c>
      <c r="Q114">
        <v>750</v>
      </c>
      <c r="R114">
        <v>625</v>
      </c>
      <c r="S114" s="1">
        <v>0.83</v>
      </c>
      <c r="T114">
        <v>55</v>
      </c>
      <c r="U114">
        <v>8</v>
      </c>
      <c r="V114" s="1">
        <v>0.15</v>
      </c>
      <c r="W114">
        <v>366</v>
      </c>
      <c r="X114">
        <v>284</v>
      </c>
      <c r="Y114" s="1">
        <v>0.78</v>
      </c>
      <c r="Z114">
        <v>2</v>
      </c>
      <c r="AA114">
        <v>443</v>
      </c>
      <c r="AB114">
        <v>241</v>
      </c>
      <c r="AC114">
        <v>1</v>
      </c>
      <c r="AD114">
        <v>0</v>
      </c>
      <c r="AE114">
        <v>32</v>
      </c>
      <c r="AF114">
        <v>19</v>
      </c>
      <c r="AG114">
        <v>108</v>
      </c>
      <c r="AH114">
        <v>48</v>
      </c>
      <c r="AI114">
        <v>3</v>
      </c>
      <c r="AJ114">
        <v>10</v>
      </c>
      <c r="AK114">
        <v>13</v>
      </c>
      <c r="AL114">
        <v>0</v>
      </c>
      <c r="AM114">
        <v>30</v>
      </c>
      <c r="AN114">
        <v>238</v>
      </c>
      <c r="AO114">
        <v>99</v>
      </c>
      <c r="AP114" s="1">
        <v>0.42</v>
      </c>
      <c r="AQ114">
        <v>27</v>
      </c>
      <c r="AR114">
        <v>3</v>
      </c>
      <c r="AS114" s="1">
        <v>0.11</v>
      </c>
      <c r="AT114">
        <v>0</v>
      </c>
      <c r="AU114">
        <v>0</v>
      </c>
      <c r="AV114">
        <v>0</v>
      </c>
      <c r="AW114">
        <v>12</v>
      </c>
      <c r="AX114">
        <v>3</v>
      </c>
      <c r="AY114">
        <v>0</v>
      </c>
      <c r="AZ114">
        <v>0</v>
      </c>
      <c r="BA114" s="1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f t="shared" si="1"/>
        <v>4.2</v>
      </c>
    </row>
    <row r="115" spans="1:59" x14ac:dyDescent="0.3">
      <c r="A115" t="s">
        <v>542</v>
      </c>
      <c r="B115" s="5">
        <v>22</v>
      </c>
      <c r="C115" t="s">
        <v>788</v>
      </c>
      <c r="D115" t="s">
        <v>126</v>
      </c>
      <c r="E115" t="s">
        <v>773</v>
      </c>
      <c r="F115">
        <v>38</v>
      </c>
      <c r="G115">
        <v>2507</v>
      </c>
      <c r="H115">
        <v>6</v>
      </c>
      <c r="I115">
        <v>11</v>
      </c>
      <c r="J115">
        <v>44</v>
      </c>
      <c r="K115">
        <v>19</v>
      </c>
      <c r="L115" s="1">
        <v>0.1</v>
      </c>
      <c r="M115">
        <v>6</v>
      </c>
      <c r="N115">
        <v>1</v>
      </c>
      <c r="O115">
        <v>18</v>
      </c>
      <c r="P115">
        <v>1216</v>
      </c>
      <c r="Q115">
        <v>809</v>
      </c>
      <c r="R115">
        <v>655</v>
      </c>
      <c r="S115" s="1">
        <v>0.81</v>
      </c>
      <c r="T115">
        <v>76</v>
      </c>
      <c r="U115">
        <v>21</v>
      </c>
      <c r="V115" s="1">
        <v>0.28000000000000003</v>
      </c>
      <c r="W115">
        <v>429</v>
      </c>
      <c r="X115">
        <v>331</v>
      </c>
      <c r="Y115" s="1">
        <v>0.77</v>
      </c>
      <c r="Z115">
        <v>9</v>
      </c>
      <c r="AA115">
        <v>413</v>
      </c>
      <c r="AB115">
        <v>209</v>
      </c>
      <c r="AC115">
        <v>2</v>
      </c>
      <c r="AD115">
        <v>3</v>
      </c>
      <c r="AE115">
        <v>20</v>
      </c>
      <c r="AF115">
        <v>15</v>
      </c>
      <c r="AG115">
        <v>97</v>
      </c>
      <c r="AH115">
        <v>43</v>
      </c>
      <c r="AI115">
        <v>3</v>
      </c>
      <c r="AJ115">
        <v>20</v>
      </c>
      <c r="AK115">
        <v>7</v>
      </c>
      <c r="AL115">
        <v>2</v>
      </c>
      <c r="AM115">
        <v>19</v>
      </c>
      <c r="AN115">
        <v>271</v>
      </c>
      <c r="AO115">
        <v>141</v>
      </c>
      <c r="AP115" s="1">
        <v>0.52</v>
      </c>
      <c r="AQ115">
        <v>16</v>
      </c>
      <c r="AR115">
        <v>8</v>
      </c>
      <c r="AS115" s="1">
        <v>0.5</v>
      </c>
      <c r="AT115">
        <v>0</v>
      </c>
      <c r="AU115">
        <v>0</v>
      </c>
      <c r="AV115">
        <v>0</v>
      </c>
      <c r="AW115">
        <v>9</v>
      </c>
      <c r="AX115">
        <v>1</v>
      </c>
      <c r="AY115">
        <v>0</v>
      </c>
      <c r="AZ115">
        <v>0</v>
      </c>
      <c r="BA115" s="1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f t="shared" si="1"/>
        <v>4.2</v>
      </c>
    </row>
    <row r="116" spans="1:59" x14ac:dyDescent="0.3">
      <c r="A116" t="s">
        <v>236</v>
      </c>
      <c r="B116" s="5">
        <v>20</v>
      </c>
      <c r="C116" t="s">
        <v>205</v>
      </c>
      <c r="D116" t="s">
        <v>237</v>
      </c>
      <c r="E116" t="s">
        <v>773</v>
      </c>
      <c r="F116">
        <v>32</v>
      </c>
      <c r="G116">
        <v>1841</v>
      </c>
      <c r="H116">
        <v>6</v>
      </c>
      <c r="I116">
        <v>4</v>
      </c>
      <c r="J116">
        <v>34</v>
      </c>
      <c r="K116">
        <v>8</v>
      </c>
      <c r="L116" s="1">
        <v>7.0000000000000007E-2</v>
      </c>
      <c r="M116">
        <v>8</v>
      </c>
      <c r="N116">
        <v>1</v>
      </c>
      <c r="O116">
        <v>6</v>
      </c>
      <c r="P116">
        <v>932</v>
      </c>
      <c r="Q116">
        <v>900</v>
      </c>
      <c r="R116">
        <v>769</v>
      </c>
      <c r="S116" s="1">
        <v>0.85</v>
      </c>
      <c r="T116">
        <v>22</v>
      </c>
      <c r="U116">
        <v>6</v>
      </c>
      <c r="V116" s="1">
        <v>0.27</v>
      </c>
      <c r="W116">
        <v>256</v>
      </c>
      <c r="X116">
        <v>178</v>
      </c>
      <c r="Y116" s="1">
        <v>0.7</v>
      </c>
      <c r="Z116">
        <v>10</v>
      </c>
      <c r="AA116">
        <v>236</v>
      </c>
      <c r="AB116">
        <v>111</v>
      </c>
      <c r="AC116">
        <v>1</v>
      </c>
      <c r="AD116">
        <v>0</v>
      </c>
      <c r="AE116">
        <v>3</v>
      </c>
      <c r="AF116">
        <v>3</v>
      </c>
      <c r="AG116">
        <v>118</v>
      </c>
      <c r="AH116">
        <v>28</v>
      </c>
      <c r="AI116">
        <v>1</v>
      </c>
      <c r="AJ116">
        <v>28</v>
      </c>
      <c r="AK116">
        <v>20</v>
      </c>
      <c r="AL116">
        <v>6</v>
      </c>
      <c r="AM116">
        <v>48</v>
      </c>
      <c r="AN116">
        <v>206</v>
      </c>
      <c r="AO116">
        <v>103</v>
      </c>
      <c r="AP116" s="1">
        <v>0.5</v>
      </c>
      <c r="AQ116">
        <v>37</v>
      </c>
      <c r="AR116">
        <v>16</v>
      </c>
      <c r="AS116" s="1">
        <v>0.43</v>
      </c>
      <c r="AT116">
        <v>0</v>
      </c>
      <c r="AU116">
        <v>0</v>
      </c>
      <c r="AV116">
        <v>0</v>
      </c>
      <c r="AW116">
        <v>21</v>
      </c>
      <c r="AX116">
        <v>6</v>
      </c>
      <c r="AY116">
        <v>0</v>
      </c>
      <c r="AZ116">
        <v>0</v>
      </c>
      <c r="BA116" s="1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f t="shared" si="1"/>
        <v>4.2</v>
      </c>
    </row>
    <row r="117" spans="1:59" x14ac:dyDescent="0.3">
      <c r="A117" t="s">
        <v>336</v>
      </c>
      <c r="B117" s="5">
        <v>24</v>
      </c>
      <c r="C117" t="s">
        <v>329</v>
      </c>
      <c r="D117" t="s">
        <v>59</v>
      </c>
      <c r="E117" t="s">
        <v>773</v>
      </c>
      <c r="F117">
        <v>34</v>
      </c>
      <c r="G117">
        <v>2061</v>
      </c>
      <c r="H117">
        <v>6</v>
      </c>
      <c r="I117">
        <v>3</v>
      </c>
      <c r="J117">
        <v>37</v>
      </c>
      <c r="K117">
        <v>2</v>
      </c>
      <c r="L117" s="1">
        <v>0.14000000000000001</v>
      </c>
      <c r="M117">
        <v>2</v>
      </c>
      <c r="N117">
        <v>1</v>
      </c>
      <c r="O117">
        <v>4</v>
      </c>
      <c r="P117">
        <v>1279</v>
      </c>
      <c r="Q117">
        <v>996</v>
      </c>
      <c r="R117">
        <v>855</v>
      </c>
      <c r="S117" s="1">
        <v>0.86</v>
      </c>
      <c r="T117">
        <v>2</v>
      </c>
      <c r="U117">
        <v>0</v>
      </c>
      <c r="V117" s="1">
        <v>0</v>
      </c>
      <c r="W117">
        <v>114</v>
      </c>
      <c r="X117">
        <v>61</v>
      </c>
      <c r="Y117" s="1">
        <v>0.54</v>
      </c>
      <c r="Z117">
        <v>1</v>
      </c>
      <c r="AA117">
        <v>267</v>
      </c>
      <c r="AB117">
        <v>107</v>
      </c>
      <c r="AC117">
        <v>0</v>
      </c>
      <c r="AD117">
        <v>0</v>
      </c>
      <c r="AE117">
        <v>2</v>
      </c>
      <c r="AF117">
        <v>1</v>
      </c>
      <c r="AG117">
        <v>83</v>
      </c>
      <c r="AH117">
        <v>18</v>
      </c>
      <c r="AI117">
        <v>0</v>
      </c>
      <c r="AJ117">
        <v>16</v>
      </c>
      <c r="AK117">
        <v>12</v>
      </c>
      <c r="AL117">
        <v>13</v>
      </c>
      <c r="AM117">
        <v>31</v>
      </c>
      <c r="AN117">
        <v>64</v>
      </c>
      <c r="AO117">
        <v>44</v>
      </c>
      <c r="AP117" s="1">
        <v>0.69</v>
      </c>
      <c r="AQ117">
        <v>46</v>
      </c>
      <c r="AR117">
        <v>26</v>
      </c>
      <c r="AS117" s="1">
        <v>0.56999999999999995</v>
      </c>
      <c r="AT117">
        <v>0</v>
      </c>
      <c r="AU117">
        <v>0</v>
      </c>
      <c r="AV117">
        <v>0</v>
      </c>
      <c r="AW117">
        <v>19</v>
      </c>
      <c r="AX117">
        <v>3</v>
      </c>
      <c r="AY117">
        <v>0</v>
      </c>
      <c r="AZ117">
        <v>0</v>
      </c>
      <c r="BA117" s="1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f t="shared" si="1"/>
        <v>4.2</v>
      </c>
    </row>
    <row r="118" spans="1:59" x14ac:dyDescent="0.3">
      <c r="A118" t="s">
        <v>518</v>
      </c>
      <c r="B118" s="5">
        <v>23</v>
      </c>
      <c r="C118" t="s">
        <v>789</v>
      </c>
      <c r="D118" t="s">
        <v>59</v>
      </c>
      <c r="E118" t="s">
        <v>773</v>
      </c>
      <c r="F118">
        <v>34</v>
      </c>
      <c r="G118">
        <v>2444</v>
      </c>
      <c r="H118">
        <v>6</v>
      </c>
      <c r="I118">
        <v>5</v>
      </c>
      <c r="J118">
        <v>59</v>
      </c>
      <c r="K118">
        <v>41</v>
      </c>
      <c r="L118" s="1">
        <v>0.09</v>
      </c>
      <c r="M118">
        <v>10</v>
      </c>
      <c r="N118">
        <v>1</v>
      </c>
      <c r="O118">
        <v>8</v>
      </c>
      <c r="P118">
        <v>1401</v>
      </c>
      <c r="Q118">
        <v>997</v>
      </c>
      <c r="R118">
        <v>780</v>
      </c>
      <c r="S118" s="1">
        <v>0.78</v>
      </c>
      <c r="T118">
        <v>58</v>
      </c>
      <c r="U118">
        <v>8</v>
      </c>
      <c r="V118" s="1">
        <v>0.14000000000000001</v>
      </c>
      <c r="W118">
        <v>506</v>
      </c>
      <c r="X118">
        <v>383</v>
      </c>
      <c r="Y118" s="1">
        <v>0.76</v>
      </c>
      <c r="Z118">
        <v>9</v>
      </c>
      <c r="AA118">
        <v>540</v>
      </c>
      <c r="AB118">
        <v>305</v>
      </c>
      <c r="AC118">
        <v>3</v>
      </c>
      <c r="AD118">
        <v>2</v>
      </c>
      <c r="AE118">
        <v>40</v>
      </c>
      <c r="AF118">
        <v>26</v>
      </c>
      <c r="AG118">
        <v>158</v>
      </c>
      <c r="AH118">
        <v>38</v>
      </c>
      <c r="AI118">
        <v>2</v>
      </c>
      <c r="AJ118">
        <v>5</v>
      </c>
      <c r="AK118">
        <v>11</v>
      </c>
      <c r="AL118">
        <v>9</v>
      </c>
      <c r="AM118">
        <v>32</v>
      </c>
      <c r="AN118">
        <v>392</v>
      </c>
      <c r="AO118">
        <v>160</v>
      </c>
      <c r="AP118" s="1">
        <v>0.41</v>
      </c>
      <c r="AQ118">
        <v>144</v>
      </c>
      <c r="AR118">
        <v>67</v>
      </c>
      <c r="AS118" s="1">
        <v>0.47</v>
      </c>
      <c r="AT118">
        <v>0</v>
      </c>
      <c r="AU118">
        <v>0</v>
      </c>
      <c r="AV118">
        <v>0</v>
      </c>
      <c r="AW118">
        <v>20</v>
      </c>
      <c r="AX118">
        <v>2</v>
      </c>
      <c r="AY118">
        <v>0</v>
      </c>
      <c r="AZ118">
        <v>0</v>
      </c>
      <c r="BA118" s="1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f t="shared" si="1"/>
        <v>4.2</v>
      </c>
    </row>
    <row r="119" spans="1:59" x14ac:dyDescent="0.3">
      <c r="A119" t="s">
        <v>338</v>
      </c>
      <c r="B119" s="5">
        <v>27</v>
      </c>
      <c r="C119" t="s">
        <v>329</v>
      </c>
      <c r="D119" t="s">
        <v>140</v>
      </c>
      <c r="E119" t="s">
        <v>773</v>
      </c>
      <c r="F119">
        <v>25</v>
      </c>
      <c r="G119">
        <v>1157</v>
      </c>
      <c r="H119">
        <v>6</v>
      </c>
      <c r="I119">
        <v>1</v>
      </c>
      <c r="J119">
        <v>43</v>
      </c>
      <c r="K119">
        <v>4</v>
      </c>
      <c r="L119" s="1">
        <v>0</v>
      </c>
      <c r="M119">
        <v>2</v>
      </c>
      <c r="N119">
        <v>2</v>
      </c>
      <c r="O119">
        <v>1</v>
      </c>
      <c r="P119">
        <v>635</v>
      </c>
      <c r="Q119">
        <v>1003</v>
      </c>
      <c r="R119">
        <v>892</v>
      </c>
      <c r="S119" s="1">
        <v>0.89</v>
      </c>
      <c r="T119">
        <v>13</v>
      </c>
      <c r="U119">
        <v>6</v>
      </c>
      <c r="V119" s="1">
        <v>0.46</v>
      </c>
      <c r="W119">
        <v>218</v>
      </c>
      <c r="X119">
        <v>178</v>
      </c>
      <c r="Y119" s="1">
        <v>0.82</v>
      </c>
      <c r="Z119">
        <v>4</v>
      </c>
      <c r="AA119">
        <v>217</v>
      </c>
      <c r="AB119">
        <v>95</v>
      </c>
      <c r="AC119">
        <v>0</v>
      </c>
      <c r="AD119">
        <v>0</v>
      </c>
      <c r="AE119">
        <v>0</v>
      </c>
      <c r="AF119">
        <v>1</v>
      </c>
      <c r="AG119">
        <v>106</v>
      </c>
      <c r="AH119">
        <v>6</v>
      </c>
      <c r="AI119">
        <v>0</v>
      </c>
      <c r="AJ119">
        <v>9</v>
      </c>
      <c r="AK119">
        <v>9</v>
      </c>
      <c r="AL119">
        <v>7</v>
      </c>
      <c r="AM119">
        <v>20</v>
      </c>
      <c r="AN119">
        <v>82</v>
      </c>
      <c r="AO119">
        <v>40</v>
      </c>
      <c r="AP119" s="1">
        <v>0.49</v>
      </c>
      <c r="AQ119">
        <v>14</v>
      </c>
      <c r="AR119">
        <v>8</v>
      </c>
      <c r="AS119" s="1">
        <v>0.56999999999999995</v>
      </c>
      <c r="AT119">
        <v>0</v>
      </c>
      <c r="AU119">
        <v>0</v>
      </c>
      <c r="AV119">
        <v>0</v>
      </c>
      <c r="AW119">
        <v>12</v>
      </c>
      <c r="AX119">
        <v>2</v>
      </c>
      <c r="AY119">
        <v>0</v>
      </c>
      <c r="AZ119">
        <v>0</v>
      </c>
      <c r="BA119" s="1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f t="shared" si="1"/>
        <v>4.2</v>
      </c>
    </row>
    <row r="120" spans="1:59" x14ac:dyDescent="0.3">
      <c r="A120" t="s">
        <v>432</v>
      </c>
      <c r="B120" s="5">
        <v>25</v>
      </c>
      <c r="C120" t="s">
        <v>425</v>
      </c>
      <c r="D120" t="s">
        <v>433</v>
      </c>
      <c r="E120" t="s">
        <v>775</v>
      </c>
      <c r="F120">
        <v>30</v>
      </c>
      <c r="G120">
        <v>1118</v>
      </c>
      <c r="H120">
        <v>5</v>
      </c>
      <c r="I120">
        <v>2</v>
      </c>
      <c r="J120">
        <v>34</v>
      </c>
      <c r="K120">
        <v>12</v>
      </c>
      <c r="L120" s="1">
        <v>0.08</v>
      </c>
      <c r="M120">
        <v>8</v>
      </c>
      <c r="N120">
        <v>0</v>
      </c>
      <c r="O120">
        <v>12</v>
      </c>
      <c r="P120">
        <v>412</v>
      </c>
      <c r="Q120">
        <v>348</v>
      </c>
      <c r="R120">
        <v>286</v>
      </c>
      <c r="S120" s="1">
        <v>0.82</v>
      </c>
      <c r="T120">
        <v>33</v>
      </c>
      <c r="U120">
        <v>6</v>
      </c>
      <c r="V120" s="1">
        <v>0.18</v>
      </c>
      <c r="W120">
        <v>180</v>
      </c>
      <c r="X120">
        <v>137</v>
      </c>
      <c r="Y120" s="1">
        <v>0.76</v>
      </c>
      <c r="Z120">
        <v>3</v>
      </c>
      <c r="AA120">
        <v>151</v>
      </c>
      <c r="AB120">
        <v>69</v>
      </c>
      <c r="AC120">
        <v>1</v>
      </c>
      <c r="AD120">
        <v>0</v>
      </c>
      <c r="AE120">
        <v>9</v>
      </c>
      <c r="AF120">
        <v>6</v>
      </c>
      <c r="AG120">
        <v>50</v>
      </c>
      <c r="AH120">
        <v>21</v>
      </c>
      <c r="AI120">
        <v>0</v>
      </c>
      <c r="AJ120">
        <v>11</v>
      </c>
      <c r="AK120">
        <v>5</v>
      </c>
      <c r="AL120">
        <v>2</v>
      </c>
      <c r="AM120">
        <v>21</v>
      </c>
      <c r="AN120">
        <v>102</v>
      </c>
      <c r="AO120">
        <v>43</v>
      </c>
      <c r="AP120" s="1">
        <v>0.42</v>
      </c>
      <c r="AQ120">
        <v>17</v>
      </c>
      <c r="AR120">
        <v>7</v>
      </c>
      <c r="AS120" s="1">
        <v>0.41</v>
      </c>
      <c r="AT120">
        <v>0</v>
      </c>
      <c r="AU120">
        <v>0</v>
      </c>
      <c r="AV120">
        <v>0</v>
      </c>
      <c r="AW120">
        <v>27</v>
      </c>
      <c r="AX120">
        <v>8</v>
      </c>
      <c r="AY120">
        <v>0</v>
      </c>
      <c r="AZ120">
        <v>0</v>
      </c>
      <c r="BA120" s="1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f t="shared" si="1"/>
        <v>4.2</v>
      </c>
    </row>
    <row r="121" spans="1:59" x14ac:dyDescent="0.3">
      <c r="A121" t="s">
        <v>217</v>
      </c>
      <c r="B121" s="5">
        <v>22</v>
      </c>
      <c r="C121" t="s">
        <v>205</v>
      </c>
      <c r="D121" t="s">
        <v>96</v>
      </c>
      <c r="E121" t="s">
        <v>773</v>
      </c>
      <c r="F121">
        <v>28</v>
      </c>
      <c r="G121">
        <v>1666</v>
      </c>
      <c r="H121">
        <v>5</v>
      </c>
      <c r="I121">
        <v>3</v>
      </c>
      <c r="J121">
        <v>50</v>
      </c>
      <c r="K121">
        <v>8</v>
      </c>
      <c r="L121" s="1">
        <v>7.0000000000000007E-2</v>
      </c>
      <c r="M121">
        <v>5</v>
      </c>
      <c r="N121">
        <v>1</v>
      </c>
      <c r="O121">
        <v>7</v>
      </c>
      <c r="P121">
        <v>739</v>
      </c>
      <c r="Q121">
        <v>310</v>
      </c>
      <c r="R121">
        <v>240</v>
      </c>
      <c r="S121" s="1">
        <v>0.77</v>
      </c>
      <c r="T121">
        <v>21</v>
      </c>
      <c r="U121">
        <v>6</v>
      </c>
      <c r="V121" s="1">
        <v>0.28999999999999998</v>
      </c>
      <c r="W121">
        <v>148</v>
      </c>
      <c r="X121">
        <v>112</v>
      </c>
      <c r="Y121" s="1">
        <v>0.76</v>
      </c>
      <c r="Z121">
        <v>1</v>
      </c>
      <c r="AA121">
        <v>128</v>
      </c>
      <c r="AB121">
        <v>73</v>
      </c>
      <c r="AC121">
        <v>1</v>
      </c>
      <c r="AD121">
        <v>3</v>
      </c>
      <c r="AE121">
        <v>7</v>
      </c>
      <c r="AF121">
        <v>8</v>
      </c>
      <c r="AG121">
        <v>36</v>
      </c>
      <c r="AH121">
        <v>37</v>
      </c>
      <c r="AI121">
        <v>0</v>
      </c>
      <c r="AJ121">
        <v>12</v>
      </c>
      <c r="AK121">
        <v>5</v>
      </c>
      <c r="AL121">
        <v>0</v>
      </c>
      <c r="AM121">
        <v>39</v>
      </c>
      <c r="AN121">
        <v>100</v>
      </c>
      <c r="AO121">
        <v>41</v>
      </c>
      <c r="AP121" s="1">
        <v>0.41</v>
      </c>
      <c r="AQ121">
        <v>19</v>
      </c>
      <c r="AR121">
        <v>6</v>
      </c>
      <c r="AS121" s="1">
        <v>0.32</v>
      </c>
      <c r="AT121">
        <v>0</v>
      </c>
      <c r="AU121">
        <v>0</v>
      </c>
      <c r="AV121">
        <v>0</v>
      </c>
      <c r="AW121">
        <v>34</v>
      </c>
      <c r="AX121">
        <v>2</v>
      </c>
      <c r="AY121">
        <v>0</v>
      </c>
      <c r="AZ121">
        <v>0</v>
      </c>
      <c r="BA121" s="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f t="shared" si="1"/>
        <v>4.2</v>
      </c>
    </row>
    <row r="122" spans="1:59" x14ac:dyDescent="0.3">
      <c r="A122" t="s">
        <v>173</v>
      </c>
      <c r="B122" s="5">
        <v>30</v>
      </c>
      <c r="C122" t="s">
        <v>170</v>
      </c>
      <c r="D122" t="s">
        <v>163</v>
      </c>
      <c r="E122" t="s">
        <v>773</v>
      </c>
      <c r="F122">
        <v>34</v>
      </c>
      <c r="G122">
        <v>2829</v>
      </c>
      <c r="H122">
        <v>5</v>
      </c>
      <c r="I122">
        <v>4</v>
      </c>
      <c r="J122">
        <v>39</v>
      </c>
      <c r="K122">
        <v>12</v>
      </c>
      <c r="L122" s="1">
        <v>0.12</v>
      </c>
      <c r="M122">
        <v>6</v>
      </c>
      <c r="N122">
        <v>1</v>
      </c>
      <c r="O122">
        <v>1</v>
      </c>
      <c r="P122">
        <v>1883</v>
      </c>
      <c r="Q122">
        <v>330</v>
      </c>
      <c r="R122">
        <v>299</v>
      </c>
      <c r="S122" s="1">
        <v>0.91</v>
      </c>
      <c r="T122">
        <v>4</v>
      </c>
      <c r="U122">
        <v>0</v>
      </c>
      <c r="V122" s="1">
        <v>0</v>
      </c>
      <c r="W122">
        <v>165</v>
      </c>
      <c r="X122">
        <v>146</v>
      </c>
      <c r="Y122" s="1">
        <v>0.89</v>
      </c>
      <c r="Z122">
        <v>2</v>
      </c>
      <c r="AA122">
        <v>92</v>
      </c>
      <c r="AB122">
        <v>45</v>
      </c>
      <c r="AC122">
        <v>1</v>
      </c>
      <c r="AD122">
        <v>1</v>
      </c>
      <c r="AE122">
        <v>4</v>
      </c>
      <c r="AF122">
        <v>7</v>
      </c>
      <c r="AG122">
        <v>29</v>
      </c>
      <c r="AH122">
        <v>20</v>
      </c>
      <c r="AI122">
        <v>4</v>
      </c>
      <c r="AJ122">
        <v>64</v>
      </c>
      <c r="AK122">
        <v>7</v>
      </c>
      <c r="AL122">
        <v>2</v>
      </c>
      <c r="AM122">
        <v>79</v>
      </c>
      <c r="AN122">
        <v>81</v>
      </c>
      <c r="AO122">
        <v>33</v>
      </c>
      <c r="AP122" s="1">
        <v>0.41</v>
      </c>
      <c r="AQ122">
        <v>38</v>
      </c>
      <c r="AR122">
        <v>16</v>
      </c>
      <c r="AS122" s="1">
        <v>0.42</v>
      </c>
      <c r="AT122">
        <v>0</v>
      </c>
      <c r="AU122">
        <v>0</v>
      </c>
      <c r="AV122">
        <v>0</v>
      </c>
      <c r="AW122">
        <v>44</v>
      </c>
      <c r="AX122">
        <v>8</v>
      </c>
      <c r="AY122">
        <v>1</v>
      </c>
      <c r="AZ122">
        <v>0</v>
      </c>
      <c r="BA122" s="1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f t="shared" si="1"/>
        <v>4.2</v>
      </c>
    </row>
    <row r="123" spans="1:59" x14ac:dyDescent="0.3">
      <c r="A123" t="s">
        <v>424</v>
      </c>
      <c r="B123" s="5">
        <v>25</v>
      </c>
      <c r="C123" t="s">
        <v>425</v>
      </c>
      <c r="D123" t="s">
        <v>105</v>
      </c>
      <c r="E123" t="s">
        <v>773</v>
      </c>
      <c r="F123">
        <v>35</v>
      </c>
      <c r="G123">
        <v>2607</v>
      </c>
      <c r="H123">
        <v>5</v>
      </c>
      <c r="I123">
        <v>5</v>
      </c>
      <c r="J123">
        <v>38</v>
      </c>
      <c r="K123">
        <v>17</v>
      </c>
      <c r="L123" s="1">
        <v>0.17</v>
      </c>
      <c r="M123">
        <v>2</v>
      </c>
      <c r="N123">
        <v>2</v>
      </c>
      <c r="O123">
        <v>2</v>
      </c>
      <c r="P123">
        <v>1954</v>
      </c>
      <c r="Q123">
        <v>854</v>
      </c>
      <c r="R123">
        <v>734</v>
      </c>
      <c r="S123" s="1">
        <v>0.86</v>
      </c>
      <c r="T123">
        <v>15</v>
      </c>
      <c r="U123">
        <v>9</v>
      </c>
      <c r="V123" s="1">
        <v>0.6</v>
      </c>
      <c r="W123">
        <v>363</v>
      </c>
      <c r="X123">
        <v>295</v>
      </c>
      <c r="Y123" s="1">
        <v>0.81</v>
      </c>
      <c r="Z123">
        <v>3</v>
      </c>
      <c r="AA123">
        <v>377</v>
      </c>
      <c r="AB123">
        <v>209</v>
      </c>
      <c r="AC123">
        <v>2</v>
      </c>
      <c r="AD123">
        <v>3</v>
      </c>
      <c r="AE123">
        <v>17</v>
      </c>
      <c r="AF123">
        <v>22</v>
      </c>
      <c r="AG123">
        <v>109</v>
      </c>
      <c r="AH123">
        <v>22</v>
      </c>
      <c r="AI123">
        <v>9</v>
      </c>
      <c r="AJ123">
        <v>0</v>
      </c>
      <c r="AK123">
        <v>11</v>
      </c>
      <c r="AL123">
        <v>2</v>
      </c>
      <c r="AM123">
        <v>95</v>
      </c>
      <c r="AN123">
        <v>218</v>
      </c>
      <c r="AO123">
        <v>107</v>
      </c>
      <c r="AP123" s="1">
        <v>0.49</v>
      </c>
      <c r="AQ123">
        <v>25</v>
      </c>
      <c r="AR123">
        <v>10</v>
      </c>
      <c r="AS123" s="1">
        <v>0.4</v>
      </c>
      <c r="AT123">
        <v>0</v>
      </c>
      <c r="AU123">
        <v>0</v>
      </c>
      <c r="AV123">
        <v>0</v>
      </c>
      <c r="AW123">
        <v>62</v>
      </c>
      <c r="AX123">
        <v>6</v>
      </c>
      <c r="AY123">
        <v>0</v>
      </c>
      <c r="AZ123">
        <v>0</v>
      </c>
      <c r="BA123" s="1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f t="shared" si="1"/>
        <v>4.2</v>
      </c>
    </row>
    <row r="124" spans="1:59" x14ac:dyDescent="0.3">
      <c r="A124" t="s">
        <v>220</v>
      </c>
      <c r="B124" s="5">
        <v>19</v>
      </c>
      <c r="C124" t="s">
        <v>205</v>
      </c>
      <c r="D124" t="s">
        <v>59</v>
      </c>
      <c r="E124" t="s">
        <v>773</v>
      </c>
      <c r="F124">
        <v>26</v>
      </c>
      <c r="G124">
        <v>1846</v>
      </c>
      <c r="H124">
        <v>5</v>
      </c>
      <c r="I124">
        <v>2</v>
      </c>
      <c r="J124">
        <v>18</v>
      </c>
      <c r="K124">
        <v>2</v>
      </c>
      <c r="L124" s="1">
        <v>0.25</v>
      </c>
      <c r="M124">
        <v>2</v>
      </c>
      <c r="N124">
        <v>0</v>
      </c>
      <c r="O124">
        <v>0</v>
      </c>
      <c r="P124">
        <v>1222</v>
      </c>
      <c r="Q124">
        <v>938</v>
      </c>
      <c r="R124">
        <v>867</v>
      </c>
      <c r="S124" s="1">
        <v>0.92</v>
      </c>
      <c r="T124">
        <v>1</v>
      </c>
      <c r="U124">
        <v>0</v>
      </c>
      <c r="V124" s="1">
        <v>0</v>
      </c>
      <c r="W124">
        <v>125</v>
      </c>
      <c r="X124">
        <v>105</v>
      </c>
      <c r="Y124" s="1">
        <v>0.84</v>
      </c>
      <c r="Z124">
        <v>0</v>
      </c>
      <c r="AA124">
        <v>208</v>
      </c>
      <c r="AB124">
        <v>98</v>
      </c>
      <c r="AC124">
        <v>0</v>
      </c>
      <c r="AD124">
        <v>0</v>
      </c>
      <c r="AE124">
        <v>0</v>
      </c>
      <c r="AF124">
        <v>1</v>
      </c>
      <c r="AG124">
        <v>44</v>
      </c>
      <c r="AH124">
        <v>3</v>
      </c>
      <c r="AI124">
        <v>2</v>
      </c>
      <c r="AJ124">
        <v>37</v>
      </c>
      <c r="AK124">
        <v>13</v>
      </c>
      <c r="AL124">
        <v>12</v>
      </c>
      <c r="AM124">
        <v>27</v>
      </c>
      <c r="AN124">
        <v>71</v>
      </c>
      <c r="AO124">
        <v>38</v>
      </c>
      <c r="AP124" s="1">
        <v>0.54</v>
      </c>
      <c r="AQ124">
        <v>16</v>
      </c>
      <c r="AR124">
        <v>6</v>
      </c>
      <c r="AS124" s="1">
        <v>0.38</v>
      </c>
      <c r="AT124">
        <v>0</v>
      </c>
      <c r="AU124">
        <v>0</v>
      </c>
      <c r="AV124">
        <v>0</v>
      </c>
      <c r="AW124">
        <v>18</v>
      </c>
      <c r="AX124">
        <v>5</v>
      </c>
      <c r="AY124">
        <v>0</v>
      </c>
      <c r="AZ124">
        <v>0</v>
      </c>
      <c r="BA124" s="1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f t="shared" si="1"/>
        <v>4.2</v>
      </c>
    </row>
    <row r="125" spans="1:59" x14ac:dyDescent="0.3">
      <c r="A125" t="s">
        <v>519</v>
      </c>
      <c r="B125" s="5">
        <v>26</v>
      </c>
      <c r="C125" t="s">
        <v>789</v>
      </c>
      <c r="D125" t="s">
        <v>66</v>
      </c>
      <c r="E125" t="s">
        <v>773</v>
      </c>
      <c r="F125">
        <v>38</v>
      </c>
      <c r="G125">
        <v>3282</v>
      </c>
      <c r="H125">
        <v>5</v>
      </c>
      <c r="I125">
        <v>6</v>
      </c>
      <c r="J125">
        <v>45</v>
      </c>
      <c r="K125">
        <v>41</v>
      </c>
      <c r="L125" s="1">
        <v>0.24</v>
      </c>
      <c r="M125">
        <v>2</v>
      </c>
      <c r="N125">
        <v>1</v>
      </c>
      <c r="O125">
        <v>2</v>
      </c>
      <c r="P125">
        <v>2433</v>
      </c>
      <c r="Q125">
        <v>1092</v>
      </c>
      <c r="R125">
        <v>807</v>
      </c>
      <c r="S125" s="1">
        <v>0.74</v>
      </c>
      <c r="T125">
        <v>100</v>
      </c>
      <c r="U125">
        <v>23</v>
      </c>
      <c r="V125" s="1">
        <v>0.23</v>
      </c>
      <c r="W125">
        <v>593</v>
      </c>
      <c r="X125">
        <v>421</v>
      </c>
      <c r="Y125" s="1">
        <v>0.71</v>
      </c>
      <c r="Z125">
        <v>13</v>
      </c>
      <c r="AA125">
        <v>501</v>
      </c>
      <c r="AB125">
        <v>267</v>
      </c>
      <c r="AC125">
        <v>9</v>
      </c>
      <c r="AD125">
        <v>2</v>
      </c>
      <c r="AE125">
        <v>30</v>
      </c>
      <c r="AF125">
        <v>24</v>
      </c>
      <c r="AG125">
        <v>156</v>
      </c>
      <c r="AH125">
        <v>76</v>
      </c>
      <c r="AI125">
        <v>5</v>
      </c>
      <c r="AJ125">
        <v>40</v>
      </c>
      <c r="AK125">
        <v>14</v>
      </c>
      <c r="AL125">
        <v>3</v>
      </c>
      <c r="AM125">
        <v>83</v>
      </c>
      <c r="AN125">
        <v>276</v>
      </c>
      <c r="AO125">
        <v>144</v>
      </c>
      <c r="AP125" s="1">
        <v>0.52</v>
      </c>
      <c r="AQ125">
        <v>110</v>
      </c>
      <c r="AR125">
        <v>35</v>
      </c>
      <c r="AS125" s="1">
        <v>0.32</v>
      </c>
      <c r="AT125">
        <v>0</v>
      </c>
      <c r="AU125">
        <v>0</v>
      </c>
      <c r="AV125">
        <v>0</v>
      </c>
      <c r="AW125">
        <v>65</v>
      </c>
      <c r="AX125">
        <v>7</v>
      </c>
      <c r="AY125">
        <v>0</v>
      </c>
      <c r="AZ125">
        <v>0</v>
      </c>
      <c r="BA125" s="1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f t="shared" si="1"/>
        <v>4.2</v>
      </c>
    </row>
    <row r="126" spans="1:59" x14ac:dyDescent="0.3">
      <c r="A126" t="s">
        <v>398</v>
      </c>
      <c r="B126" s="5">
        <v>19</v>
      </c>
      <c r="C126" t="s">
        <v>391</v>
      </c>
      <c r="D126" t="s">
        <v>105</v>
      </c>
      <c r="E126" t="s">
        <v>773</v>
      </c>
      <c r="F126">
        <v>31</v>
      </c>
      <c r="G126">
        <v>1513</v>
      </c>
      <c r="H126">
        <v>5</v>
      </c>
      <c r="I126">
        <v>2</v>
      </c>
      <c r="J126">
        <v>36</v>
      </c>
      <c r="K126">
        <v>3</v>
      </c>
      <c r="L126" s="1">
        <v>0.1</v>
      </c>
      <c r="M126">
        <v>2</v>
      </c>
      <c r="N126">
        <v>1</v>
      </c>
      <c r="O126">
        <v>3</v>
      </c>
      <c r="P126">
        <v>988</v>
      </c>
      <c r="Q126">
        <v>1104</v>
      </c>
      <c r="R126">
        <v>1003</v>
      </c>
      <c r="S126" s="1">
        <v>0.91</v>
      </c>
      <c r="T126">
        <v>4</v>
      </c>
      <c r="U126">
        <v>0</v>
      </c>
      <c r="V126" s="1">
        <v>0</v>
      </c>
      <c r="W126">
        <v>215</v>
      </c>
      <c r="X126">
        <v>179</v>
      </c>
      <c r="Y126" s="1">
        <v>0.83</v>
      </c>
      <c r="Z126">
        <v>7</v>
      </c>
      <c r="AA126">
        <v>223</v>
      </c>
      <c r="AB126">
        <v>108</v>
      </c>
      <c r="AC126">
        <v>0</v>
      </c>
      <c r="AD126">
        <v>0</v>
      </c>
      <c r="AE126">
        <v>1</v>
      </c>
      <c r="AF126">
        <v>3</v>
      </c>
      <c r="AG126">
        <v>83</v>
      </c>
      <c r="AH126">
        <v>39</v>
      </c>
      <c r="AI126">
        <v>0</v>
      </c>
      <c r="AJ126">
        <v>12</v>
      </c>
      <c r="AK126">
        <v>32</v>
      </c>
      <c r="AL126">
        <v>9</v>
      </c>
      <c r="AM126">
        <v>53</v>
      </c>
      <c r="AN126">
        <v>190</v>
      </c>
      <c r="AO126">
        <v>96</v>
      </c>
      <c r="AP126" s="1">
        <v>0.51</v>
      </c>
      <c r="AQ126">
        <v>34</v>
      </c>
      <c r="AR126">
        <v>17</v>
      </c>
      <c r="AS126" s="1">
        <v>0.5</v>
      </c>
      <c r="AT126">
        <v>0</v>
      </c>
      <c r="AU126">
        <v>0</v>
      </c>
      <c r="AV126">
        <v>0</v>
      </c>
      <c r="AW126">
        <v>37</v>
      </c>
      <c r="AX126">
        <v>8</v>
      </c>
      <c r="AY126">
        <v>0</v>
      </c>
      <c r="AZ126">
        <v>0</v>
      </c>
      <c r="BA126" s="1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f t="shared" si="1"/>
        <v>4.2</v>
      </c>
    </row>
    <row r="127" spans="1:59" x14ac:dyDescent="0.3">
      <c r="A127" t="s">
        <v>251</v>
      </c>
      <c r="B127" s="5">
        <v>26</v>
      </c>
      <c r="C127" t="s">
        <v>240</v>
      </c>
      <c r="D127" t="s">
        <v>62</v>
      </c>
      <c r="E127" t="s">
        <v>774</v>
      </c>
      <c r="F127">
        <v>36</v>
      </c>
      <c r="G127">
        <v>2989</v>
      </c>
      <c r="H127">
        <v>5</v>
      </c>
      <c r="I127">
        <v>1</v>
      </c>
      <c r="J127">
        <v>24</v>
      </c>
      <c r="K127">
        <v>7</v>
      </c>
      <c r="L127" s="1">
        <v>0.2</v>
      </c>
      <c r="M127">
        <v>2</v>
      </c>
      <c r="N127">
        <v>0</v>
      </c>
      <c r="O127">
        <v>3</v>
      </c>
      <c r="P127">
        <v>2321</v>
      </c>
      <c r="Q127">
        <v>1741</v>
      </c>
      <c r="R127">
        <v>1465</v>
      </c>
      <c r="S127" s="1">
        <v>0.84</v>
      </c>
      <c r="T127">
        <v>13</v>
      </c>
      <c r="U127">
        <v>3</v>
      </c>
      <c r="V127" s="1">
        <v>0.23</v>
      </c>
      <c r="W127">
        <v>310</v>
      </c>
      <c r="X127">
        <v>202</v>
      </c>
      <c r="Y127" s="1">
        <v>0.65</v>
      </c>
      <c r="Z127">
        <v>7</v>
      </c>
      <c r="AA127">
        <v>388</v>
      </c>
      <c r="AB127">
        <v>185</v>
      </c>
      <c r="AC127">
        <v>0</v>
      </c>
      <c r="AD127">
        <v>1</v>
      </c>
      <c r="AE127">
        <v>0</v>
      </c>
      <c r="AF127">
        <v>2</v>
      </c>
      <c r="AG127">
        <v>146</v>
      </c>
      <c r="AH127">
        <v>7</v>
      </c>
      <c r="AI127">
        <v>9</v>
      </c>
      <c r="AJ127">
        <v>80</v>
      </c>
      <c r="AK127">
        <v>28</v>
      </c>
      <c r="AL127">
        <v>23</v>
      </c>
      <c r="AM127">
        <v>67</v>
      </c>
      <c r="AN127">
        <v>156</v>
      </c>
      <c r="AO127">
        <v>99</v>
      </c>
      <c r="AP127" s="1">
        <v>0.64</v>
      </c>
      <c r="AQ127">
        <v>128</v>
      </c>
      <c r="AR127">
        <v>69</v>
      </c>
      <c r="AS127" s="1">
        <v>0.54</v>
      </c>
      <c r="AT127">
        <v>0</v>
      </c>
      <c r="AU127">
        <v>0</v>
      </c>
      <c r="AV127">
        <v>0</v>
      </c>
      <c r="AW127">
        <v>37</v>
      </c>
      <c r="AX127">
        <v>8</v>
      </c>
      <c r="AY127">
        <v>1</v>
      </c>
      <c r="AZ127">
        <v>0</v>
      </c>
      <c r="BA127" s="1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f t="shared" si="1"/>
        <v>4.2</v>
      </c>
    </row>
    <row r="128" spans="1:59" x14ac:dyDescent="0.3">
      <c r="A128" t="s">
        <v>543</v>
      </c>
      <c r="B128" s="5">
        <v>23</v>
      </c>
      <c r="C128" t="s">
        <v>788</v>
      </c>
      <c r="D128" t="s">
        <v>59</v>
      </c>
      <c r="E128" t="s">
        <v>773</v>
      </c>
      <c r="F128">
        <v>31</v>
      </c>
      <c r="G128">
        <v>2201</v>
      </c>
      <c r="H128">
        <v>5</v>
      </c>
      <c r="I128">
        <v>2</v>
      </c>
      <c r="J128">
        <v>37</v>
      </c>
      <c r="K128">
        <v>4</v>
      </c>
      <c r="L128" s="1">
        <v>7.0000000000000007E-2</v>
      </c>
      <c r="M128">
        <v>1</v>
      </c>
      <c r="N128">
        <v>2</v>
      </c>
      <c r="O128">
        <v>8</v>
      </c>
      <c r="P128">
        <v>1116</v>
      </c>
      <c r="Q128">
        <v>2137</v>
      </c>
      <c r="R128">
        <v>1926</v>
      </c>
      <c r="S128" s="1">
        <v>0.9</v>
      </c>
      <c r="T128">
        <v>8</v>
      </c>
      <c r="U128">
        <v>1</v>
      </c>
      <c r="V128" s="1">
        <v>0.13</v>
      </c>
      <c r="W128">
        <v>277</v>
      </c>
      <c r="X128">
        <v>232</v>
      </c>
      <c r="Y128" s="1">
        <v>0.84</v>
      </c>
      <c r="Z128">
        <v>0</v>
      </c>
      <c r="AA128">
        <v>560</v>
      </c>
      <c r="AB128">
        <v>332</v>
      </c>
      <c r="AC128">
        <v>0</v>
      </c>
      <c r="AD128">
        <v>0</v>
      </c>
      <c r="AE128">
        <v>4</v>
      </c>
      <c r="AF128">
        <v>2</v>
      </c>
      <c r="AG128">
        <v>168</v>
      </c>
      <c r="AH128">
        <v>23</v>
      </c>
      <c r="AI128">
        <v>3</v>
      </c>
      <c r="AJ128">
        <v>12</v>
      </c>
      <c r="AK128">
        <v>20</v>
      </c>
      <c r="AL128">
        <v>17</v>
      </c>
      <c r="AM128">
        <v>22</v>
      </c>
      <c r="AN128">
        <v>154</v>
      </c>
      <c r="AO128">
        <v>100</v>
      </c>
      <c r="AP128" s="1">
        <v>0.65</v>
      </c>
      <c r="AQ128">
        <v>77</v>
      </c>
      <c r="AR128">
        <v>44</v>
      </c>
      <c r="AS128" s="1">
        <v>0.56999999999999995</v>
      </c>
      <c r="AT128">
        <v>0</v>
      </c>
      <c r="AU128">
        <v>0</v>
      </c>
      <c r="AV128">
        <v>0</v>
      </c>
      <c r="AW128">
        <v>12</v>
      </c>
      <c r="AX128">
        <v>2</v>
      </c>
      <c r="AY128">
        <v>0</v>
      </c>
      <c r="AZ128">
        <v>0</v>
      </c>
      <c r="BA128" s="1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f t="shared" si="1"/>
        <v>4.2</v>
      </c>
    </row>
    <row r="129" spans="1:59" x14ac:dyDescent="0.3">
      <c r="A129" t="s">
        <v>657</v>
      </c>
      <c r="B129" s="5">
        <v>23</v>
      </c>
      <c r="C129" t="s">
        <v>786</v>
      </c>
      <c r="D129" t="s">
        <v>94</v>
      </c>
      <c r="E129" t="s">
        <v>773</v>
      </c>
      <c r="F129">
        <v>32</v>
      </c>
      <c r="G129">
        <v>2601</v>
      </c>
      <c r="H129">
        <v>5</v>
      </c>
      <c r="I129">
        <v>3</v>
      </c>
      <c r="J129">
        <v>75</v>
      </c>
      <c r="K129">
        <v>3</v>
      </c>
      <c r="L129" s="1">
        <v>0.05</v>
      </c>
      <c r="M129">
        <v>7</v>
      </c>
      <c r="N129">
        <v>6</v>
      </c>
      <c r="O129">
        <v>18</v>
      </c>
      <c r="P129">
        <v>1508</v>
      </c>
      <c r="Q129">
        <v>2153</v>
      </c>
      <c r="R129">
        <v>1941</v>
      </c>
      <c r="S129" s="1">
        <v>0.9</v>
      </c>
      <c r="T129">
        <v>10</v>
      </c>
      <c r="U129">
        <v>4</v>
      </c>
      <c r="V129" s="1">
        <v>0.4</v>
      </c>
      <c r="W129">
        <v>605</v>
      </c>
      <c r="X129">
        <v>494</v>
      </c>
      <c r="Y129" s="1">
        <v>0.82</v>
      </c>
      <c r="Z129">
        <v>12</v>
      </c>
      <c r="AA129">
        <v>488</v>
      </c>
      <c r="AB129">
        <v>214</v>
      </c>
      <c r="AC129">
        <v>0</v>
      </c>
      <c r="AD129">
        <v>0</v>
      </c>
      <c r="AE129">
        <v>5</v>
      </c>
      <c r="AF129">
        <v>8</v>
      </c>
      <c r="AG129">
        <v>229</v>
      </c>
      <c r="AH129">
        <v>93</v>
      </c>
      <c r="AI129">
        <v>2</v>
      </c>
      <c r="AJ129">
        <v>8</v>
      </c>
      <c r="AK129">
        <v>49</v>
      </c>
      <c r="AL129">
        <v>10</v>
      </c>
      <c r="AM129">
        <v>38</v>
      </c>
      <c r="AN129">
        <v>345</v>
      </c>
      <c r="AO129">
        <v>200</v>
      </c>
      <c r="AP129" s="1">
        <v>0.57999999999999996</v>
      </c>
      <c r="AQ129">
        <v>56</v>
      </c>
      <c r="AR129">
        <v>36</v>
      </c>
      <c r="AS129" s="1">
        <v>0.64</v>
      </c>
      <c r="AT129">
        <v>0</v>
      </c>
      <c r="AU129">
        <v>0</v>
      </c>
      <c r="AV129">
        <v>0</v>
      </c>
      <c r="AW129">
        <v>39</v>
      </c>
      <c r="AX129">
        <v>2</v>
      </c>
      <c r="AY129">
        <v>1</v>
      </c>
      <c r="AZ129">
        <v>0</v>
      </c>
      <c r="BA129" s="1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f t="shared" si="1"/>
        <v>4.2</v>
      </c>
    </row>
    <row r="130" spans="1:59" x14ac:dyDescent="0.3">
      <c r="A130" t="s">
        <v>64</v>
      </c>
      <c r="B130" s="5">
        <v>17</v>
      </c>
      <c r="C130" t="s">
        <v>58</v>
      </c>
      <c r="D130" t="s">
        <v>59</v>
      </c>
      <c r="E130" t="s">
        <v>773</v>
      </c>
      <c r="F130">
        <v>26</v>
      </c>
      <c r="G130">
        <v>889</v>
      </c>
      <c r="H130">
        <v>4</v>
      </c>
      <c r="I130">
        <v>2</v>
      </c>
      <c r="J130">
        <v>24</v>
      </c>
      <c r="K130">
        <v>0</v>
      </c>
      <c r="L130" s="1">
        <v>0</v>
      </c>
      <c r="M130">
        <v>0</v>
      </c>
      <c r="N130">
        <v>3</v>
      </c>
      <c r="O130">
        <v>6</v>
      </c>
      <c r="P130">
        <v>601</v>
      </c>
      <c r="Q130">
        <v>0</v>
      </c>
      <c r="R130">
        <v>0</v>
      </c>
      <c r="S130" s="1">
        <v>0</v>
      </c>
      <c r="T130">
        <v>0</v>
      </c>
      <c r="U130">
        <v>0</v>
      </c>
      <c r="V130" s="1">
        <v>0</v>
      </c>
      <c r="W130">
        <v>0</v>
      </c>
      <c r="X130">
        <v>0</v>
      </c>
      <c r="Y130" s="1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17</v>
      </c>
      <c r="AI130">
        <v>1</v>
      </c>
      <c r="AJ130">
        <v>4</v>
      </c>
      <c r="AK130">
        <v>0</v>
      </c>
      <c r="AL130">
        <v>0</v>
      </c>
      <c r="AM130">
        <v>11</v>
      </c>
      <c r="AN130">
        <v>0</v>
      </c>
      <c r="AO130">
        <v>0</v>
      </c>
      <c r="AP130" s="1">
        <v>0</v>
      </c>
      <c r="AQ130">
        <v>0</v>
      </c>
      <c r="AR130">
        <v>0</v>
      </c>
      <c r="AS130" s="1">
        <v>0</v>
      </c>
      <c r="AT130">
        <v>0</v>
      </c>
      <c r="AU130">
        <v>0</v>
      </c>
      <c r="AV130">
        <v>0</v>
      </c>
      <c r="AW130">
        <v>9</v>
      </c>
      <c r="AX130">
        <v>1</v>
      </c>
      <c r="AY130">
        <v>0</v>
      </c>
      <c r="AZ130">
        <v>0</v>
      </c>
      <c r="BA130" s="1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f t="shared" ref="BG130:BG193" si="2">BF130+4.2</f>
        <v>4.2</v>
      </c>
    </row>
    <row r="131" spans="1:59" x14ac:dyDescent="0.3">
      <c r="A131" t="s">
        <v>349</v>
      </c>
      <c r="B131" s="5">
        <v>24</v>
      </c>
      <c r="C131" t="s">
        <v>329</v>
      </c>
      <c r="D131" t="s">
        <v>59</v>
      </c>
      <c r="E131" t="s">
        <v>774</v>
      </c>
      <c r="F131">
        <v>16</v>
      </c>
      <c r="G131">
        <v>580</v>
      </c>
      <c r="H131">
        <v>4</v>
      </c>
      <c r="I131">
        <v>2</v>
      </c>
      <c r="J131">
        <v>14</v>
      </c>
      <c r="K131">
        <v>0</v>
      </c>
      <c r="L131" s="1">
        <v>0</v>
      </c>
      <c r="M131">
        <v>2</v>
      </c>
      <c r="N131">
        <v>0</v>
      </c>
      <c r="O131">
        <v>1</v>
      </c>
      <c r="P131">
        <v>389</v>
      </c>
      <c r="Q131">
        <v>0</v>
      </c>
      <c r="R131">
        <v>0</v>
      </c>
      <c r="S131" s="1">
        <v>0</v>
      </c>
      <c r="T131">
        <v>0</v>
      </c>
      <c r="U131">
        <v>0</v>
      </c>
      <c r="V131" s="1">
        <v>0</v>
      </c>
      <c r="W131">
        <v>0</v>
      </c>
      <c r="X131">
        <v>0</v>
      </c>
      <c r="Y131" s="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8</v>
      </c>
      <c r="AI131">
        <v>0</v>
      </c>
      <c r="AJ131">
        <v>13</v>
      </c>
      <c r="AK131">
        <v>0</v>
      </c>
      <c r="AL131">
        <v>0</v>
      </c>
      <c r="AM131">
        <v>27</v>
      </c>
      <c r="AN131">
        <v>0</v>
      </c>
      <c r="AO131">
        <v>0</v>
      </c>
      <c r="AP131" s="1">
        <v>0</v>
      </c>
      <c r="AQ131">
        <v>0</v>
      </c>
      <c r="AR131">
        <v>0</v>
      </c>
      <c r="AS131" s="1">
        <v>0</v>
      </c>
      <c r="AT131">
        <v>0</v>
      </c>
      <c r="AU131">
        <v>0</v>
      </c>
      <c r="AV131">
        <v>0</v>
      </c>
      <c r="AW131">
        <v>20</v>
      </c>
      <c r="AX131">
        <v>1</v>
      </c>
      <c r="AY131">
        <v>0</v>
      </c>
      <c r="AZ131">
        <v>0</v>
      </c>
      <c r="BA131" s="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f t="shared" si="2"/>
        <v>4.2</v>
      </c>
    </row>
    <row r="132" spans="1:59" x14ac:dyDescent="0.3">
      <c r="A132" t="s">
        <v>626</v>
      </c>
      <c r="B132" s="5">
        <v>27</v>
      </c>
      <c r="C132" t="s">
        <v>787</v>
      </c>
      <c r="D132" t="s">
        <v>66</v>
      </c>
      <c r="E132" t="s">
        <v>775</v>
      </c>
      <c r="F132">
        <v>15</v>
      </c>
      <c r="G132">
        <v>500</v>
      </c>
      <c r="H132">
        <v>4</v>
      </c>
      <c r="I132">
        <v>1</v>
      </c>
      <c r="J132">
        <v>17</v>
      </c>
      <c r="K132">
        <v>0</v>
      </c>
      <c r="L132" s="1">
        <v>0</v>
      </c>
      <c r="M132">
        <v>6</v>
      </c>
      <c r="N132">
        <v>0</v>
      </c>
      <c r="O132">
        <v>3</v>
      </c>
      <c r="P132">
        <v>194</v>
      </c>
      <c r="Q132">
        <v>0</v>
      </c>
      <c r="R132">
        <v>0</v>
      </c>
      <c r="S132" s="1">
        <v>0</v>
      </c>
      <c r="T132">
        <v>0</v>
      </c>
      <c r="U132">
        <v>0</v>
      </c>
      <c r="V132" s="1">
        <v>0</v>
      </c>
      <c r="W132">
        <v>0</v>
      </c>
      <c r="X132">
        <v>0</v>
      </c>
      <c r="Y132" s="1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8</v>
      </c>
      <c r="AI132">
        <v>0</v>
      </c>
      <c r="AJ132">
        <v>8</v>
      </c>
      <c r="AK132">
        <v>0</v>
      </c>
      <c r="AL132">
        <v>0</v>
      </c>
      <c r="AM132">
        <v>5</v>
      </c>
      <c r="AN132">
        <v>0</v>
      </c>
      <c r="AO132">
        <v>0</v>
      </c>
      <c r="AP132" s="1">
        <v>0</v>
      </c>
      <c r="AQ132">
        <v>0</v>
      </c>
      <c r="AR132">
        <v>0</v>
      </c>
      <c r="AS132" s="1">
        <v>0</v>
      </c>
      <c r="AT132">
        <v>0</v>
      </c>
      <c r="AU132">
        <v>0</v>
      </c>
      <c r="AV132">
        <v>0</v>
      </c>
      <c r="AW132">
        <v>7</v>
      </c>
      <c r="AX132">
        <v>2</v>
      </c>
      <c r="AY132">
        <v>0</v>
      </c>
      <c r="AZ132">
        <v>0</v>
      </c>
      <c r="BA132" s="1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f t="shared" si="2"/>
        <v>4.2</v>
      </c>
    </row>
    <row r="133" spans="1:59" x14ac:dyDescent="0.3">
      <c r="A133" t="s">
        <v>589</v>
      </c>
      <c r="B133" s="5">
        <v>30</v>
      </c>
      <c r="C133" t="s">
        <v>566</v>
      </c>
      <c r="D133" t="s">
        <v>178</v>
      </c>
      <c r="E133" t="s">
        <v>775</v>
      </c>
      <c r="F133">
        <v>25</v>
      </c>
      <c r="G133">
        <v>1044</v>
      </c>
      <c r="H133">
        <v>4</v>
      </c>
      <c r="I133">
        <v>1</v>
      </c>
      <c r="J133">
        <v>34</v>
      </c>
      <c r="K133">
        <v>17</v>
      </c>
      <c r="L133" s="1">
        <v>7.0000000000000007E-2</v>
      </c>
      <c r="M133">
        <v>5</v>
      </c>
      <c r="N133">
        <v>1</v>
      </c>
      <c r="O133">
        <v>10</v>
      </c>
      <c r="P133">
        <v>494</v>
      </c>
      <c r="Q133">
        <v>731</v>
      </c>
      <c r="R133">
        <v>648</v>
      </c>
      <c r="S133" s="1">
        <v>0.89</v>
      </c>
      <c r="T133">
        <v>108</v>
      </c>
      <c r="U133">
        <v>34</v>
      </c>
      <c r="V133" s="1">
        <v>0.32</v>
      </c>
      <c r="W133">
        <v>366</v>
      </c>
      <c r="X133">
        <v>315</v>
      </c>
      <c r="Y133" s="1">
        <v>0.86</v>
      </c>
      <c r="Z133">
        <v>0</v>
      </c>
      <c r="AA133">
        <v>406</v>
      </c>
      <c r="AB133">
        <v>219</v>
      </c>
      <c r="AC133">
        <v>0</v>
      </c>
      <c r="AD133">
        <v>4</v>
      </c>
      <c r="AE133">
        <v>23</v>
      </c>
      <c r="AF133">
        <v>22</v>
      </c>
      <c r="AG133">
        <v>81</v>
      </c>
      <c r="AH133">
        <v>36</v>
      </c>
      <c r="AI133">
        <v>0</v>
      </c>
      <c r="AJ133">
        <v>16</v>
      </c>
      <c r="AK133">
        <v>9</v>
      </c>
      <c r="AL133">
        <v>2</v>
      </c>
      <c r="AM133">
        <v>7</v>
      </c>
      <c r="AN133">
        <v>197</v>
      </c>
      <c r="AO133">
        <v>89</v>
      </c>
      <c r="AP133" s="1">
        <v>0.45</v>
      </c>
      <c r="AQ133">
        <v>43</v>
      </c>
      <c r="AR133">
        <v>12</v>
      </c>
      <c r="AS133" s="1">
        <v>0.28000000000000003</v>
      </c>
      <c r="AT133">
        <v>0</v>
      </c>
      <c r="AU133">
        <v>0</v>
      </c>
      <c r="AV133">
        <v>0</v>
      </c>
      <c r="AW133">
        <v>28</v>
      </c>
      <c r="AX133">
        <v>4</v>
      </c>
      <c r="AY133">
        <v>0</v>
      </c>
      <c r="AZ133">
        <v>0</v>
      </c>
      <c r="BA133" s="1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f t="shared" si="2"/>
        <v>4.2</v>
      </c>
    </row>
    <row r="134" spans="1:59" x14ac:dyDescent="0.3">
      <c r="A134" t="s">
        <v>511</v>
      </c>
      <c r="B134" s="5">
        <v>21</v>
      </c>
      <c r="C134" t="s">
        <v>790</v>
      </c>
      <c r="D134" t="s">
        <v>163</v>
      </c>
      <c r="E134" t="s">
        <v>775</v>
      </c>
      <c r="F134">
        <v>32</v>
      </c>
      <c r="G134">
        <v>2013</v>
      </c>
      <c r="H134">
        <v>4</v>
      </c>
      <c r="I134">
        <v>0</v>
      </c>
      <c r="J134">
        <v>32</v>
      </c>
      <c r="K134">
        <v>13</v>
      </c>
      <c r="L134" s="1">
        <v>0.11</v>
      </c>
      <c r="M134">
        <v>6</v>
      </c>
      <c r="N134">
        <v>0</v>
      </c>
      <c r="O134">
        <v>13</v>
      </c>
      <c r="P134">
        <v>586</v>
      </c>
      <c r="Q134">
        <v>1377</v>
      </c>
      <c r="R134">
        <v>1194</v>
      </c>
      <c r="S134" s="1">
        <v>0.87</v>
      </c>
      <c r="T134">
        <v>63</v>
      </c>
      <c r="U134">
        <v>14</v>
      </c>
      <c r="V134" s="1">
        <v>0.22</v>
      </c>
      <c r="W134">
        <v>405</v>
      </c>
      <c r="X134">
        <v>330</v>
      </c>
      <c r="Y134" s="1">
        <v>0.82</v>
      </c>
      <c r="Z134">
        <v>3</v>
      </c>
      <c r="AA134">
        <v>420</v>
      </c>
      <c r="AB134">
        <v>225</v>
      </c>
      <c r="AC134">
        <v>1</v>
      </c>
      <c r="AD134">
        <v>3</v>
      </c>
      <c r="AE134">
        <v>7</v>
      </c>
      <c r="AF134">
        <v>12</v>
      </c>
      <c r="AG134">
        <v>145</v>
      </c>
      <c r="AH134">
        <v>33</v>
      </c>
      <c r="AI134">
        <v>0</v>
      </c>
      <c r="AJ134">
        <v>6</v>
      </c>
      <c r="AK134">
        <v>26</v>
      </c>
      <c r="AL134">
        <v>6</v>
      </c>
      <c r="AM134">
        <v>3</v>
      </c>
      <c r="AN134">
        <v>356</v>
      </c>
      <c r="AO134">
        <v>198</v>
      </c>
      <c r="AP134" s="1">
        <v>0.56000000000000005</v>
      </c>
      <c r="AQ134">
        <v>52</v>
      </c>
      <c r="AR134">
        <v>22</v>
      </c>
      <c r="AS134" s="1">
        <v>0.42</v>
      </c>
      <c r="AT134">
        <v>0</v>
      </c>
      <c r="AU134">
        <v>0</v>
      </c>
      <c r="AV134">
        <v>0</v>
      </c>
      <c r="AW134">
        <v>17</v>
      </c>
      <c r="AX134">
        <v>2</v>
      </c>
      <c r="AY134">
        <v>0</v>
      </c>
      <c r="AZ134">
        <v>0</v>
      </c>
      <c r="BA134" s="1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f t="shared" si="2"/>
        <v>4.2</v>
      </c>
    </row>
    <row r="135" spans="1:59" x14ac:dyDescent="0.3">
      <c r="A135" t="s">
        <v>455</v>
      </c>
      <c r="B135" s="5">
        <v>29</v>
      </c>
      <c r="C135" t="s">
        <v>453</v>
      </c>
      <c r="D135" t="s">
        <v>176</v>
      </c>
      <c r="E135" t="s">
        <v>773</v>
      </c>
      <c r="F135">
        <v>33</v>
      </c>
      <c r="G135">
        <v>2667</v>
      </c>
      <c r="H135">
        <v>4</v>
      </c>
      <c r="I135">
        <v>4</v>
      </c>
      <c r="J135">
        <v>32</v>
      </c>
      <c r="K135">
        <v>23</v>
      </c>
      <c r="L135" s="1">
        <v>0.16</v>
      </c>
      <c r="M135">
        <v>3</v>
      </c>
      <c r="N135">
        <v>0</v>
      </c>
      <c r="O135">
        <v>3</v>
      </c>
      <c r="P135">
        <v>2163</v>
      </c>
      <c r="Q135">
        <v>264</v>
      </c>
      <c r="R135">
        <v>155</v>
      </c>
      <c r="S135" s="1">
        <v>0.59</v>
      </c>
      <c r="T135">
        <v>4</v>
      </c>
      <c r="U135">
        <v>1</v>
      </c>
      <c r="V135" s="1">
        <v>0.25</v>
      </c>
      <c r="W135">
        <v>115</v>
      </c>
      <c r="X135">
        <v>53</v>
      </c>
      <c r="Y135" s="1">
        <v>0.46</v>
      </c>
      <c r="Z135">
        <v>1</v>
      </c>
      <c r="AA135">
        <v>94</v>
      </c>
      <c r="AB135">
        <v>46</v>
      </c>
      <c r="AC135">
        <v>0</v>
      </c>
      <c r="AD135">
        <v>0</v>
      </c>
      <c r="AE135">
        <v>7</v>
      </c>
      <c r="AF135">
        <v>4</v>
      </c>
      <c r="AG135">
        <v>40</v>
      </c>
      <c r="AH135">
        <v>34</v>
      </c>
      <c r="AI135">
        <v>9</v>
      </c>
      <c r="AJ135">
        <v>0</v>
      </c>
      <c r="AK135">
        <v>4</v>
      </c>
      <c r="AL135">
        <v>2</v>
      </c>
      <c r="AM135">
        <v>56</v>
      </c>
      <c r="AN135">
        <v>146</v>
      </c>
      <c r="AO135">
        <v>56</v>
      </c>
      <c r="AP135" s="1">
        <v>0.38</v>
      </c>
      <c r="AQ135">
        <v>204</v>
      </c>
      <c r="AR135">
        <v>99</v>
      </c>
      <c r="AS135" s="1">
        <v>0.49</v>
      </c>
      <c r="AT135">
        <v>0</v>
      </c>
      <c r="AU135">
        <v>0</v>
      </c>
      <c r="AV135">
        <v>0</v>
      </c>
      <c r="AW135">
        <v>27</v>
      </c>
      <c r="AX135">
        <v>7</v>
      </c>
      <c r="AY135">
        <v>0</v>
      </c>
      <c r="AZ135">
        <v>0</v>
      </c>
      <c r="BA135" s="1">
        <v>0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f t="shared" si="2"/>
        <v>4.2</v>
      </c>
    </row>
    <row r="136" spans="1:59" x14ac:dyDescent="0.3">
      <c r="A136" t="s">
        <v>468</v>
      </c>
      <c r="B136" s="5">
        <v>33</v>
      </c>
      <c r="C136" t="s">
        <v>453</v>
      </c>
      <c r="D136" t="s">
        <v>80</v>
      </c>
      <c r="E136" t="s">
        <v>773</v>
      </c>
      <c r="F136">
        <v>28</v>
      </c>
      <c r="G136">
        <v>1704</v>
      </c>
      <c r="H136">
        <v>4</v>
      </c>
      <c r="I136">
        <v>7</v>
      </c>
      <c r="J136">
        <v>57</v>
      </c>
      <c r="K136">
        <v>27</v>
      </c>
      <c r="L136" s="1">
        <v>0.2</v>
      </c>
      <c r="M136">
        <v>5</v>
      </c>
      <c r="N136">
        <v>4</v>
      </c>
      <c r="O136">
        <v>5</v>
      </c>
      <c r="P136">
        <v>1425</v>
      </c>
      <c r="Q136">
        <v>448</v>
      </c>
      <c r="R136">
        <v>288</v>
      </c>
      <c r="S136" s="1">
        <v>0.64</v>
      </c>
      <c r="T136">
        <v>38</v>
      </c>
      <c r="U136">
        <v>5</v>
      </c>
      <c r="V136" s="1">
        <v>0.13</v>
      </c>
      <c r="W136">
        <v>261</v>
      </c>
      <c r="X136">
        <v>163</v>
      </c>
      <c r="Y136" s="1">
        <v>0.63</v>
      </c>
      <c r="Z136">
        <v>1</v>
      </c>
      <c r="AA136">
        <v>207</v>
      </c>
      <c r="AB136">
        <v>121</v>
      </c>
      <c r="AC136">
        <v>3</v>
      </c>
      <c r="AD136">
        <v>1</v>
      </c>
      <c r="AE136">
        <v>14</v>
      </c>
      <c r="AF136">
        <v>7</v>
      </c>
      <c r="AG136">
        <v>83</v>
      </c>
      <c r="AH136">
        <v>28</v>
      </c>
      <c r="AI136">
        <v>4</v>
      </c>
      <c r="AJ136">
        <v>8</v>
      </c>
      <c r="AK136">
        <v>5</v>
      </c>
      <c r="AL136">
        <v>4</v>
      </c>
      <c r="AM136">
        <v>17</v>
      </c>
      <c r="AN136">
        <v>226</v>
      </c>
      <c r="AO136">
        <v>107</v>
      </c>
      <c r="AP136" s="1">
        <v>0.47</v>
      </c>
      <c r="AQ136">
        <v>170</v>
      </c>
      <c r="AR136">
        <v>90</v>
      </c>
      <c r="AS136" s="1">
        <v>0.53</v>
      </c>
      <c r="AT136">
        <v>0</v>
      </c>
      <c r="AU136">
        <v>0</v>
      </c>
      <c r="AV136">
        <v>0</v>
      </c>
      <c r="AW136">
        <v>17</v>
      </c>
      <c r="AX136">
        <v>2</v>
      </c>
      <c r="AY136">
        <v>0</v>
      </c>
      <c r="AZ136">
        <v>0</v>
      </c>
      <c r="BA136" s="1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f t="shared" si="2"/>
        <v>4.2</v>
      </c>
    </row>
    <row r="137" spans="1:59" x14ac:dyDescent="0.3">
      <c r="A137" t="s">
        <v>280</v>
      </c>
      <c r="B137" s="5">
        <v>28</v>
      </c>
      <c r="C137" t="s">
        <v>270</v>
      </c>
      <c r="D137" t="s">
        <v>111</v>
      </c>
      <c r="E137" t="s">
        <v>774</v>
      </c>
      <c r="F137">
        <v>37</v>
      </c>
      <c r="G137">
        <v>3233</v>
      </c>
      <c r="H137">
        <v>4</v>
      </c>
      <c r="I137">
        <v>5</v>
      </c>
      <c r="J137">
        <v>37</v>
      </c>
      <c r="K137">
        <v>24</v>
      </c>
      <c r="L137" s="1">
        <v>0.17</v>
      </c>
      <c r="M137">
        <v>8</v>
      </c>
      <c r="N137">
        <v>1</v>
      </c>
      <c r="O137">
        <v>15</v>
      </c>
      <c r="P137">
        <v>2107</v>
      </c>
      <c r="Q137">
        <v>485</v>
      </c>
      <c r="R137">
        <v>415</v>
      </c>
      <c r="S137" s="1">
        <v>0.86</v>
      </c>
      <c r="T137">
        <v>3</v>
      </c>
      <c r="U137">
        <v>0</v>
      </c>
      <c r="V137" s="1">
        <v>0</v>
      </c>
      <c r="W137">
        <v>198</v>
      </c>
      <c r="X137">
        <v>162</v>
      </c>
      <c r="Y137" s="1">
        <v>0.82</v>
      </c>
      <c r="Z137">
        <v>0</v>
      </c>
      <c r="AA137">
        <v>151</v>
      </c>
      <c r="AB137">
        <v>61</v>
      </c>
      <c r="AC137">
        <v>3</v>
      </c>
      <c r="AD137">
        <v>0</v>
      </c>
      <c r="AE137">
        <v>9</v>
      </c>
      <c r="AF137">
        <v>4</v>
      </c>
      <c r="AG137">
        <v>46</v>
      </c>
      <c r="AH137">
        <v>20</v>
      </c>
      <c r="AI137">
        <v>11</v>
      </c>
      <c r="AJ137">
        <v>94</v>
      </c>
      <c r="AK137">
        <v>5</v>
      </c>
      <c r="AL137">
        <v>4</v>
      </c>
      <c r="AM137">
        <v>123</v>
      </c>
      <c r="AN137">
        <v>132</v>
      </c>
      <c r="AO137">
        <v>62</v>
      </c>
      <c r="AP137" s="1">
        <v>0.47</v>
      </c>
      <c r="AQ137">
        <v>49</v>
      </c>
      <c r="AR137">
        <v>17</v>
      </c>
      <c r="AS137" s="1">
        <v>0.35</v>
      </c>
      <c r="AT137">
        <v>0</v>
      </c>
      <c r="AU137">
        <v>0</v>
      </c>
      <c r="AV137">
        <v>0</v>
      </c>
      <c r="AW137">
        <v>56</v>
      </c>
      <c r="AX137">
        <v>10</v>
      </c>
      <c r="AY137">
        <v>0</v>
      </c>
      <c r="AZ137">
        <v>0</v>
      </c>
      <c r="BA137" s="1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f t="shared" si="2"/>
        <v>4.2</v>
      </c>
    </row>
    <row r="138" spans="1:59" x14ac:dyDescent="0.3">
      <c r="A138" t="s">
        <v>523</v>
      </c>
      <c r="B138" s="5">
        <v>32</v>
      </c>
      <c r="C138" t="s">
        <v>789</v>
      </c>
      <c r="D138" t="s">
        <v>471</v>
      </c>
      <c r="E138" t="s">
        <v>774</v>
      </c>
      <c r="F138">
        <v>34</v>
      </c>
      <c r="G138">
        <v>2937</v>
      </c>
      <c r="H138">
        <v>4</v>
      </c>
      <c r="I138">
        <v>0</v>
      </c>
      <c r="J138">
        <v>40</v>
      </c>
      <c r="K138">
        <v>12</v>
      </c>
      <c r="L138" s="1">
        <v>0.14000000000000001</v>
      </c>
      <c r="M138">
        <v>4</v>
      </c>
      <c r="N138">
        <v>2</v>
      </c>
      <c r="O138">
        <v>4</v>
      </c>
      <c r="P138">
        <v>2360</v>
      </c>
      <c r="Q138">
        <v>515</v>
      </c>
      <c r="R138">
        <v>410</v>
      </c>
      <c r="S138" s="1">
        <v>0.8</v>
      </c>
      <c r="T138">
        <v>12</v>
      </c>
      <c r="U138">
        <v>3</v>
      </c>
      <c r="V138" s="1">
        <v>0.25</v>
      </c>
      <c r="W138">
        <v>174</v>
      </c>
      <c r="X138">
        <v>121</v>
      </c>
      <c r="Y138" s="1">
        <v>0.7</v>
      </c>
      <c r="Z138">
        <v>7</v>
      </c>
      <c r="AA138">
        <v>226</v>
      </c>
      <c r="AB138">
        <v>119</v>
      </c>
      <c r="AC138">
        <v>1</v>
      </c>
      <c r="AD138">
        <v>0</v>
      </c>
      <c r="AE138">
        <v>11</v>
      </c>
      <c r="AF138">
        <v>7</v>
      </c>
      <c r="AG138">
        <v>79</v>
      </c>
      <c r="AH138">
        <v>6</v>
      </c>
      <c r="AI138">
        <v>10</v>
      </c>
      <c r="AJ138">
        <v>133</v>
      </c>
      <c r="AK138">
        <v>12</v>
      </c>
      <c r="AL138">
        <v>6</v>
      </c>
      <c r="AM138">
        <v>36</v>
      </c>
      <c r="AN138">
        <v>286</v>
      </c>
      <c r="AO138">
        <v>116</v>
      </c>
      <c r="AP138" s="1">
        <v>0.41</v>
      </c>
      <c r="AQ138">
        <v>55</v>
      </c>
      <c r="AR138">
        <v>18</v>
      </c>
      <c r="AS138" s="1">
        <v>0.33</v>
      </c>
      <c r="AT138">
        <v>0</v>
      </c>
      <c r="AU138">
        <v>0</v>
      </c>
      <c r="AV138">
        <v>0</v>
      </c>
      <c r="AW138">
        <v>35</v>
      </c>
      <c r="AX138">
        <v>9</v>
      </c>
      <c r="AY138">
        <v>1</v>
      </c>
      <c r="AZ138">
        <v>0</v>
      </c>
      <c r="BA138" s="1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f t="shared" si="2"/>
        <v>4.2</v>
      </c>
    </row>
    <row r="139" spans="1:59" x14ac:dyDescent="0.3">
      <c r="A139" t="s">
        <v>93</v>
      </c>
      <c r="B139" s="5">
        <v>31</v>
      </c>
      <c r="C139" t="s">
        <v>58</v>
      </c>
      <c r="D139" t="s">
        <v>94</v>
      </c>
      <c r="E139" t="s">
        <v>773</v>
      </c>
      <c r="F139">
        <v>35</v>
      </c>
      <c r="G139">
        <v>2799</v>
      </c>
      <c r="H139">
        <v>4</v>
      </c>
      <c r="I139">
        <v>2</v>
      </c>
      <c r="J139">
        <v>26</v>
      </c>
      <c r="K139">
        <v>3</v>
      </c>
      <c r="L139" s="1">
        <v>0</v>
      </c>
      <c r="M139">
        <v>3</v>
      </c>
      <c r="N139">
        <v>0</v>
      </c>
      <c r="O139">
        <v>1</v>
      </c>
      <c r="P139">
        <v>2289</v>
      </c>
      <c r="Q139">
        <v>786</v>
      </c>
      <c r="R139">
        <v>652</v>
      </c>
      <c r="S139" s="1">
        <v>0.83</v>
      </c>
      <c r="T139">
        <v>37</v>
      </c>
      <c r="U139">
        <v>4</v>
      </c>
      <c r="V139" s="1">
        <v>0.11</v>
      </c>
      <c r="W139">
        <v>184</v>
      </c>
      <c r="X139">
        <v>145</v>
      </c>
      <c r="Y139" s="1">
        <v>0.79</v>
      </c>
      <c r="Z139">
        <v>0</v>
      </c>
      <c r="AA139">
        <v>132</v>
      </c>
      <c r="AB139">
        <v>75</v>
      </c>
      <c r="AC139">
        <v>0</v>
      </c>
      <c r="AD139">
        <v>0</v>
      </c>
      <c r="AE139">
        <v>0</v>
      </c>
      <c r="AF139">
        <v>2</v>
      </c>
      <c r="AG139">
        <v>57</v>
      </c>
      <c r="AH139">
        <v>17</v>
      </c>
      <c r="AI139">
        <v>7</v>
      </c>
      <c r="AJ139">
        <v>44</v>
      </c>
      <c r="AK139">
        <v>22</v>
      </c>
      <c r="AL139">
        <v>6</v>
      </c>
      <c r="AM139">
        <v>89</v>
      </c>
      <c r="AN139">
        <v>99</v>
      </c>
      <c r="AO139">
        <v>56</v>
      </c>
      <c r="AP139" s="1">
        <v>0.56999999999999995</v>
      </c>
      <c r="AQ139">
        <v>71</v>
      </c>
      <c r="AR139">
        <v>35</v>
      </c>
      <c r="AS139" s="1">
        <v>0.49</v>
      </c>
      <c r="AT139">
        <v>0</v>
      </c>
      <c r="AU139">
        <v>0</v>
      </c>
      <c r="AV139">
        <v>0</v>
      </c>
      <c r="AW139">
        <v>45</v>
      </c>
      <c r="AX139">
        <v>4</v>
      </c>
      <c r="AY139">
        <v>0</v>
      </c>
      <c r="AZ139">
        <v>0</v>
      </c>
      <c r="BA139" s="1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f t="shared" si="2"/>
        <v>4.2</v>
      </c>
    </row>
    <row r="140" spans="1:59" x14ac:dyDescent="0.3">
      <c r="A140" t="s">
        <v>63</v>
      </c>
      <c r="B140" s="5">
        <v>25</v>
      </c>
      <c r="C140" t="s">
        <v>58</v>
      </c>
      <c r="D140" t="s">
        <v>59</v>
      </c>
      <c r="E140" t="s">
        <v>773</v>
      </c>
      <c r="F140">
        <v>35</v>
      </c>
      <c r="G140">
        <v>2833</v>
      </c>
      <c r="H140">
        <v>4</v>
      </c>
      <c r="I140">
        <v>7</v>
      </c>
      <c r="J140">
        <v>48</v>
      </c>
      <c r="K140">
        <v>18</v>
      </c>
      <c r="L140" s="1">
        <v>0.15</v>
      </c>
      <c r="M140">
        <v>2</v>
      </c>
      <c r="N140">
        <v>0</v>
      </c>
      <c r="O140">
        <v>2</v>
      </c>
      <c r="P140">
        <v>2016</v>
      </c>
      <c r="Q140">
        <v>789</v>
      </c>
      <c r="R140">
        <v>641</v>
      </c>
      <c r="S140" s="1">
        <v>0.81</v>
      </c>
      <c r="T140">
        <v>63</v>
      </c>
      <c r="U140">
        <v>7</v>
      </c>
      <c r="V140" s="1">
        <v>0.11</v>
      </c>
      <c r="W140">
        <v>480</v>
      </c>
      <c r="X140">
        <v>364</v>
      </c>
      <c r="Y140" s="1">
        <v>0.76</v>
      </c>
      <c r="Z140">
        <v>11</v>
      </c>
      <c r="AA140">
        <v>411</v>
      </c>
      <c r="AB140">
        <v>260</v>
      </c>
      <c r="AC140">
        <v>3</v>
      </c>
      <c r="AD140">
        <v>2</v>
      </c>
      <c r="AE140">
        <v>18</v>
      </c>
      <c r="AF140">
        <v>22</v>
      </c>
      <c r="AG140">
        <v>121</v>
      </c>
      <c r="AH140">
        <v>32</v>
      </c>
      <c r="AI140">
        <v>7</v>
      </c>
      <c r="AJ140">
        <v>50</v>
      </c>
      <c r="AK140">
        <v>13</v>
      </c>
      <c r="AL140">
        <v>5</v>
      </c>
      <c r="AM140">
        <v>53</v>
      </c>
      <c r="AN140">
        <v>342</v>
      </c>
      <c r="AO140">
        <v>121</v>
      </c>
      <c r="AP140" s="1">
        <v>0.35</v>
      </c>
      <c r="AQ140">
        <v>26</v>
      </c>
      <c r="AR140">
        <v>10</v>
      </c>
      <c r="AS140" s="1">
        <v>0.39</v>
      </c>
      <c r="AT140">
        <v>0</v>
      </c>
      <c r="AU140">
        <v>0</v>
      </c>
      <c r="AV140">
        <v>0</v>
      </c>
      <c r="AW140">
        <v>21</v>
      </c>
      <c r="AX140">
        <v>5</v>
      </c>
      <c r="AY140">
        <v>1</v>
      </c>
      <c r="AZ140">
        <v>0</v>
      </c>
      <c r="BA140" s="1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f t="shared" si="2"/>
        <v>4.2</v>
      </c>
    </row>
    <row r="141" spans="1:59" x14ac:dyDescent="0.3">
      <c r="A141" t="s">
        <v>651</v>
      </c>
      <c r="B141" s="5">
        <v>26</v>
      </c>
      <c r="C141" t="s">
        <v>786</v>
      </c>
      <c r="D141" t="s">
        <v>66</v>
      </c>
      <c r="E141" t="s">
        <v>773</v>
      </c>
      <c r="F141">
        <v>33</v>
      </c>
      <c r="G141">
        <v>2384</v>
      </c>
      <c r="H141">
        <v>4</v>
      </c>
      <c r="I141">
        <v>0</v>
      </c>
      <c r="J141">
        <v>41</v>
      </c>
      <c r="K141">
        <v>30</v>
      </c>
      <c r="L141" s="1">
        <v>0.18</v>
      </c>
      <c r="M141">
        <v>1</v>
      </c>
      <c r="N141">
        <v>0</v>
      </c>
      <c r="O141">
        <v>6</v>
      </c>
      <c r="P141">
        <v>1933</v>
      </c>
      <c r="Q141">
        <v>826</v>
      </c>
      <c r="R141">
        <v>711</v>
      </c>
      <c r="S141" s="1">
        <v>0.86</v>
      </c>
      <c r="T141">
        <v>32</v>
      </c>
      <c r="U141">
        <v>11</v>
      </c>
      <c r="V141" s="1">
        <v>0.34</v>
      </c>
      <c r="W141">
        <v>459</v>
      </c>
      <c r="X141">
        <v>378</v>
      </c>
      <c r="Y141" s="1">
        <v>0.82</v>
      </c>
      <c r="Z141">
        <v>2</v>
      </c>
      <c r="AA141">
        <v>399</v>
      </c>
      <c r="AB141">
        <v>193</v>
      </c>
      <c r="AC141">
        <v>2</v>
      </c>
      <c r="AD141">
        <v>2</v>
      </c>
      <c r="AE141">
        <v>22</v>
      </c>
      <c r="AF141">
        <v>21</v>
      </c>
      <c r="AG141">
        <v>105</v>
      </c>
      <c r="AH141">
        <v>51</v>
      </c>
      <c r="AI141">
        <v>3</v>
      </c>
      <c r="AJ141">
        <v>34</v>
      </c>
      <c r="AK141">
        <v>7</v>
      </c>
      <c r="AL141">
        <v>0</v>
      </c>
      <c r="AM141">
        <v>66</v>
      </c>
      <c r="AN141">
        <v>292</v>
      </c>
      <c r="AO141">
        <v>122</v>
      </c>
      <c r="AP141" s="1">
        <v>0.42</v>
      </c>
      <c r="AQ141">
        <v>52</v>
      </c>
      <c r="AR141">
        <v>14</v>
      </c>
      <c r="AS141" s="1">
        <v>0.27</v>
      </c>
      <c r="AT141">
        <v>0</v>
      </c>
      <c r="AU141">
        <v>0</v>
      </c>
      <c r="AV141">
        <v>0</v>
      </c>
      <c r="AW141">
        <v>53</v>
      </c>
      <c r="AX141">
        <v>10</v>
      </c>
      <c r="AY141">
        <v>0</v>
      </c>
      <c r="AZ141">
        <v>0</v>
      </c>
      <c r="BA141" s="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f t="shared" si="2"/>
        <v>4.2</v>
      </c>
    </row>
    <row r="142" spans="1:59" x14ac:dyDescent="0.3">
      <c r="A142" t="s">
        <v>536</v>
      </c>
      <c r="B142" s="5">
        <v>24</v>
      </c>
      <c r="C142" t="s">
        <v>789</v>
      </c>
      <c r="D142" t="s">
        <v>72</v>
      </c>
      <c r="E142" t="s">
        <v>773</v>
      </c>
      <c r="F142">
        <v>36</v>
      </c>
      <c r="G142">
        <v>2631</v>
      </c>
      <c r="H142">
        <v>4</v>
      </c>
      <c r="I142">
        <v>2</v>
      </c>
      <c r="J142">
        <v>35</v>
      </c>
      <c r="K142">
        <v>3</v>
      </c>
      <c r="L142" s="1">
        <v>0</v>
      </c>
      <c r="M142">
        <v>3</v>
      </c>
      <c r="N142">
        <v>3</v>
      </c>
      <c r="O142">
        <v>2</v>
      </c>
      <c r="P142">
        <v>1923</v>
      </c>
      <c r="Q142">
        <v>837</v>
      </c>
      <c r="R142">
        <v>737</v>
      </c>
      <c r="S142" s="1">
        <v>0.88</v>
      </c>
      <c r="T142">
        <v>0</v>
      </c>
      <c r="U142">
        <v>0</v>
      </c>
      <c r="V142" s="1">
        <v>0</v>
      </c>
      <c r="W142">
        <v>61</v>
      </c>
      <c r="X142">
        <v>33</v>
      </c>
      <c r="Y142" s="1">
        <v>0.54</v>
      </c>
      <c r="Z142">
        <v>1</v>
      </c>
      <c r="AA142">
        <v>195</v>
      </c>
      <c r="AB142">
        <v>97</v>
      </c>
      <c r="AC142">
        <v>0</v>
      </c>
      <c r="AD142">
        <v>0</v>
      </c>
      <c r="AE142">
        <v>0</v>
      </c>
      <c r="AF142">
        <v>0</v>
      </c>
      <c r="AG142">
        <v>43</v>
      </c>
      <c r="AH142">
        <v>23</v>
      </c>
      <c r="AI142">
        <v>10</v>
      </c>
      <c r="AJ142">
        <v>0</v>
      </c>
      <c r="AK142">
        <v>15</v>
      </c>
      <c r="AL142">
        <v>21</v>
      </c>
      <c r="AM142">
        <v>51</v>
      </c>
      <c r="AN142">
        <v>81</v>
      </c>
      <c r="AO142">
        <v>46</v>
      </c>
      <c r="AP142" s="1">
        <v>0.56999999999999995</v>
      </c>
      <c r="AQ142">
        <v>67</v>
      </c>
      <c r="AR142">
        <v>35</v>
      </c>
      <c r="AS142" s="1">
        <v>0.52</v>
      </c>
      <c r="AT142">
        <v>0</v>
      </c>
      <c r="AU142">
        <v>0</v>
      </c>
      <c r="AV142">
        <v>0</v>
      </c>
      <c r="AW142">
        <v>37</v>
      </c>
      <c r="AX142">
        <v>5</v>
      </c>
      <c r="AY142">
        <v>0</v>
      </c>
      <c r="AZ142">
        <v>0</v>
      </c>
      <c r="BA142" s="1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f t="shared" si="2"/>
        <v>4.2</v>
      </c>
    </row>
    <row r="143" spans="1:59" x14ac:dyDescent="0.3">
      <c r="A143" t="s">
        <v>309</v>
      </c>
      <c r="B143" s="5">
        <v>24</v>
      </c>
      <c r="C143" t="s">
        <v>300</v>
      </c>
      <c r="D143" t="s">
        <v>59</v>
      </c>
      <c r="E143" t="s">
        <v>773</v>
      </c>
      <c r="F143">
        <v>21</v>
      </c>
      <c r="G143">
        <v>1371</v>
      </c>
      <c r="H143">
        <v>4</v>
      </c>
      <c r="I143">
        <v>6</v>
      </c>
      <c r="J143">
        <v>25</v>
      </c>
      <c r="K143">
        <v>29</v>
      </c>
      <c r="L143" s="1">
        <v>0.08</v>
      </c>
      <c r="M143">
        <v>1</v>
      </c>
      <c r="N143">
        <v>0</v>
      </c>
      <c r="O143">
        <v>1</v>
      </c>
      <c r="P143">
        <v>827</v>
      </c>
      <c r="Q143">
        <v>914</v>
      </c>
      <c r="R143">
        <v>745</v>
      </c>
      <c r="S143" s="1">
        <v>0.82</v>
      </c>
      <c r="T143">
        <v>29</v>
      </c>
      <c r="U143">
        <v>7</v>
      </c>
      <c r="V143" s="1">
        <v>0.24</v>
      </c>
      <c r="W143">
        <v>352</v>
      </c>
      <c r="X143">
        <v>239</v>
      </c>
      <c r="Y143" s="1">
        <v>0.68</v>
      </c>
      <c r="Z143">
        <v>11</v>
      </c>
      <c r="AA143">
        <v>398</v>
      </c>
      <c r="AB143">
        <v>176</v>
      </c>
      <c r="AC143">
        <v>1</v>
      </c>
      <c r="AD143">
        <v>2</v>
      </c>
      <c r="AE143">
        <v>25</v>
      </c>
      <c r="AF143">
        <v>15</v>
      </c>
      <c r="AG143">
        <v>146</v>
      </c>
      <c r="AH143">
        <v>33</v>
      </c>
      <c r="AI143">
        <v>3</v>
      </c>
      <c r="AJ143">
        <v>2</v>
      </c>
      <c r="AK143">
        <v>11</v>
      </c>
      <c r="AL143">
        <v>0</v>
      </c>
      <c r="AM143">
        <v>13</v>
      </c>
      <c r="AN143">
        <v>296</v>
      </c>
      <c r="AO143">
        <v>157</v>
      </c>
      <c r="AP143" s="1">
        <v>0.53</v>
      </c>
      <c r="AQ143">
        <v>44</v>
      </c>
      <c r="AR143">
        <v>7</v>
      </c>
      <c r="AS143" s="1">
        <v>0.16</v>
      </c>
      <c r="AT143">
        <v>0</v>
      </c>
      <c r="AU143">
        <v>0</v>
      </c>
      <c r="AV143">
        <v>0</v>
      </c>
      <c r="AW143">
        <v>6</v>
      </c>
      <c r="AX143">
        <v>1</v>
      </c>
      <c r="AY143">
        <v>0</v>
      </c>
      <c r="AZ143">
        <v>0</v>
      </c>
      <c r="BA143" s="1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f t="shared" si="2"/>
        <v>4.2</v>
      </c>
    </row>
    <row r="144" spans="1:59" x14ac:dyDescent="0.3">
      <c r="A144" t="s">
        <v>259</v>
      </c>
      <c r="B144" s="5">
        <v>24</v>
      </c>
      <c r="C144" t="s">
        <v>240</v>
      </c>
      <c r="D144" t="s">
        <v>176</v>
      </c>
      <c r="E144" t="s">
        <v>773</v>
      </c>
      <c r="F144">
        <v>35</v>
      </c>
      <c r="G144">
        <v>2268</v>
      </c>
      <c r="H144">
        <v>4</v>
      </c>
      <c r="I144">
        <v>6</v>
      </c>
      <c r="J144">
        <v>59</v>
      </c>
      <c r="K144">
        <v>8</v>
      </c>
      <c r="L144" s="1">
        <v>0.05</v>
      </c>
      <c r="M144">
        <v>3</v>
      </c>
      <c r="N144">
        <v>1</v>
      </c>
      <c r="O144">
        <v>3</v>
      </c>
      <c r="P144">
        <v>1244</v>
      </c>
      <c r="Q144">
        <v>1440</v>
      </c>
      <c r="R144">
        <v>1095</v>
      </c>
      <c r="S144" s="1">
        <v>0.76</v>
      </c>
      <c r="T144">
        <v>133</v>
      </c>
      <c r="U144">
        <v>34</v>
      </c>
      <c r="V144" s="1">
        <v>0.26</v>
      </c>
      <c r="W144">
        <v>560</v>
      </c>
      <c r="X144">
        <v>372</v>
      </c>
      <c r="Y144" s="1">
        <v>0.66</v>
      </c>
      <c r="Z144">
        <v>4</v>
      </c>
      <c r="AA144">
        <v>355</v>
      </c>
      <c r="AB144">
        <v>201</v>
      </c>
      <c r="AC144">
        <v>0</v>
      </c>
      <c r="AD144">
        <v>0</v>
      </c>
      <c r="AE144">
        <v>10</v>
      </c>
      <c r="AF144">
        <v>8</v>
      </c>
      <c r="AG144">
        <v>152</v>
      </c>
      <c r="AH144">
        <v>30</v>
      </c>
      <c r="AI144">
        <v>4</v>
      </c>
      <c r="AJ144">
        <v>4</v>
      </c>
      <c r="AK144">
        <v>36</v>
      </c>
      <c r="AL144">
        <v>17</v>
      </c>
      <c r="AM144">
        <v>23</v>
      </c>
      <c r="AN144">
        <v>213</v>
      </c>
      <c r="AO144">
        <v>113</v>
      </c>
      <c r="AP144" s="1">
        <v>0.53</v>
      </c>
      <c r="AQ144">
        <v>35</v>
      </c>
      <c r="AR144">
        <v>12</v>
      </c>
      <c r="AS144" s="1">
        <v>0.34</v>
      </c>
      <c r="AT144">
        <v>0</v>
      </c>
      <c r="AU144">
        <v>0</v>
      </c>
      <c r="AV144">
        <v>0</v>
      </c>
      <c r="AW144">
        <v>21</v>
      </c>
      <c r="AX144">
        <v>8</v>
      </c>
      <c r="AY144">
        <v>0</v>
      </c>
      <c r="AZ144">
        <v>0</v>
      </c>
      <c r="BA144" s="1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f t="shared" si="2"/>
        <v>4.2</v>
      </c>
    </row>
    <row r="145" spans="1:59" x14ac:dyDescent="0.3">
      <c r="A145" t="s">
        <v>527</v>
      </c>
      <c r="B145" s="5">
        <v>27</v>
      </c>
      <c r="C145" t="s">
        <v>789</v>
      </c>
      <c r="D145" t="s">
        <v>66</v>
      </c>
      <c r="E145" t="s">
        <v>773</v>
      </c>
      <c r="F145">
        <v>29</v>
      </c>
      <c r="G145">
        <v>2404</v>
      </c>
      <c r="H145">
        <v>4</v>
      </c>
      <c r="I145">
        <v>3</v>
      </c>
      <c r="J145">
        <v>45</v>
      </c>
      <c r="K145">
        <v>7</v>
      </c>
      <c r="L145" s="1">
        <v>0.09</v>
      </c>
      <c r="M145">
        <v>4</v>
      </c>
      <c r="N145">
        <v>0</v>
      </c>
      <c r="O145">
        <v>7</v>
      </c>
      <c r="P145">
        <v>1478</v>
      </c>
      <c r="Q145">
        <v>1574</v>
      </c>
      <c r="R145">
        <v>1357</v>
      </c>
      <c r="S145" s="1">
        <v>0.86</v>
      </c>
      <c r="T145">
        <v>28</v>
      </c>
      <c r="U145">
        <v>6</v>
      </c>
      <c r="V145" s="1">
        <v>0.21</v>
      </c>
      <c r="W145">
        <v>449</v>
      </c>
      <c r="X145">
        <v>342</v>
      </c>
      <c r="Y145" s="1">
        <v>0.76</v>
      </c>
      <c r="Z145">
        <v>5</v>
      </c>
      <c r="AA145">
        <v>444</v>
      </c>
      <c r="AB145">
        <v>203</v>
      </c>
      <c r="AC145">
        <v>0</v>
      </c>
      <c r="AD145">
        <v>0</v>
      </c>
      <c r="AE145">
        <v>5</v>
      </c>
      <c r="AF145">
        <v>6</v>
      </c>
      <c r="AG145">
        <v>200</v>
      </c>
      <c r="AH145">
        <v>53</v>
      </c>
      <c r="AI145">
        <v>7</v>
      </c>
      <c r="AJ145">
        <v>46</v>
      </c>
      <c r="AK145">
        <v>25</v>
      </c>
      <c r="AL145">
        <v>4</v>
      </c>
      <c r="AM145">
        <v>57</v>
      </c>
      <c r="AN145">
        <v>402</v>
      </c>
      <c r="AO145">
        <v>193</v>
      </c>
      <c r="AP145" s="1">
        <v>0.48</v>
      </c>
      <c r="AQ145">
        <v>38</v>
      </c>
      <c r="AR145">
        <v>11</v>
      </c>
      <c r="AS145" s="1">
        <v>0.28999999999999998</v>
      </c>
      <c r="AT145">
        <v>0</v>
      </c>
      <c r="AU145">
        <v>0</v>
      </c>
      <c r="AV145">
        <v>0</v>
      </c>
      <c r="AW145">
        <v>58</v>
      </c>
      <c r="AX145">
        <v>10</v>
      </c>
      <c r="AY145">
        <v>0</v>
      </c>
      <c r="AZ145">
        <v>0</v>
      </c>
      <c r="BA145" s="1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f t="shared" si="2"/>
        <v>4.2</v>
      </c>
    </row>
    <row r="146" spans="1:59" x14ac:dyDescent="0.3">
      <c r="A146" t="s">
        <v>418</v>
      </c>
      <c r="B146" s="5">
        <v>26</v>
      </c>
      <c r="C146" t="s">
        <v>391</v>
      </c>
      <c r="D146" t="s">
        <v>59</v>
      </c>
      <c r="E146" t="s">
        <v>773</v>
      </c>
      <c r="F146">
        <v>30</v>
      </c>
      <c r="G146">
        <v>1613</v>
      </c>
      <c r="H146">
        <v>4</v>
      </c>
      <c r="I146">
        <v>1</v>
      </c>
      <c r="J146">
        <v>26</v>
      </c>
      <c r="K146">
        <v>8</v>
      </c>
      <c r="L146" s="1">
        <v>0.05</v>
      </c>
      <c r="M146">
        <v>3</v>
      </c>
      <c r="N146">
        <v>0</v>
      </c>
      <c r="O146">
        <v>3</v>
      </c>
      <c r="P146">
        <v>957</v>
      </c>
      <c r="Q146">
        <v>2124</v>
      </c>
      <c r="R146">
        <v>1872</v>
      </c>
      <c r="S146" s="1">
        <v>0.88</v>
      </c>
      <c r="T146">
        <v>10</v>
      </c>
      <c r="U146">
        <v>1</v>
      </c>
      <c r="V146" s="1">
        <v>0.1</v>
      </c>
      <c r="W146">
        <v>346</v>
      </c>
      <c r="X146">
        <v>252</v>
      </c>
      <c r="Y146" s="1">
        <v>0.73</v>
      </c>
      <c r="Z146">
        <v>3</v>
      </c>
      <c r="AA146">
        <v>446</v>
      </c>
      <c r="AB146">
        <v>248</v>
      </c>
      <c r="AC146">
        <v>0</v>
      </c>
      <c r="AD146">
        <v>0</v>
      </c>
      <c r="AE146">
        <v>0</v>
      </c>
      <c r="AF146">
        <v>0</v>
      </c>
      <c r="AG146">
        <v>123</v>
      </c>
      <c r="AH146">
        <v>35</v>
      </c>
      <c r="AI146">
        <v>0</v>
      </c>
      <c r="AJ146">
        <v>13</v>
      </c>
      <c r="AK146">
        <v>30</v>
      </c>
      <c r="AL146">
        <v>40</v>
      </c>
      <c r="AM146">
        <v>34</v>
      </c>
      <c r="AN146">
        <v>100</v>
      </c>
      <c r="AO146">
        <v>45</v>
      </c>
      <c r="AP146" s="1">
        <v>0.45</v>
      </c>
      <c r="AQ146">
        <v>113</v>
      </c>
      <c r="AR146">
        <v>63</v>
      </c>
      <c r="AS146" s="1">
        <v>0.56000000000000005</v>
      </c>
      <c r="AT146">
        <v>0</v>
      </c>
      <c r="AU146">
        <v>0</v>
      </c>
      <c r="AV146">
        <v>0</v>
      </c>
      <c r="AW146">
        <v>18</v>
      </c>
      <c r="AX146">
        <v>2</v>
      </c>
      <c r="AY146">
        <v>0</v>
      </c>
      <c r="AZ146">
        <v>0</v>
      </c>
      <c r="BA146" s="1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f t="shared" si="2"/>
        <v>4.2</v>
      </c>
    </row>
    <row r="147" spans="1:59" x14ac:dyDescent="0.3">
      <c r="A147" t="s">
        <v>119</v>
      </c>
      <c r="B147" s="5">
        <v>28</v>
      </c>
      <c r="C147" t="s">
        <v>98</v>
      </c>
      <c r="D147" t="s">
        <v>62</v>
      </c>
      <c r="E147" t="s">
        <v>774</v>
      </c>
      <c r="F147">
        <v>13</v>
      </c>
      <c r="G147">
        <v>745</v>
      </c>
      <c r="H147">
        <v>3</v>
      </c>
      <c r="I147">
        <v>1</v>
      </c>
      <c r="J147">
        <v>24</v>
      </c>
      <c r="K147">
        <v>0</v>
      </c>
      <c r="L147" s="1">
        <v>0</v>
      </c>
      <c r="M147">
        <v>4</v>
      </c>
      <c r="N147">
        <v>1</v>
      </c>
      <c r="O147">
        <v>2</v>
      </c>
      <c r="P147">
        <v>413</v>
      </c>
      <c r="Q147">
        <v>0</v>
      </c>
      <c r="R147">
        <v>0</v>
      </c>
      <c r="S147" s="1">
        <v>0</v>
      </c>
      <c r="T147">
        <v>0</v>
      </c>
      <c r="U147">
        <v>0</v>
      </c>
      <c r="V147" s="1">
        <v>0</v>
      </c>
      <c r="W147">
        <v>0</v>
      </c>
      <c r="X147">
        <v>0</v>
      </c>
      <c r="Y147" s="1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8</v>
      </c>
      <c r="AI147">
        <v>2</v>
      </c>
      <c r="AJ147">
        <v>3</v>
      </c>
      <c r="AK147">
        <v>0</v>
      </c>
      <c r="AL147">
        <v>0</v>
      </c>
      <c r="AM147">
        <v>7</v>
      </c>
      <c r="AN147">
        <v>0</v>
      </c>
      <c r="AO147">
        <v>0</v>
      </c>
      <c r="AP147" s="1">
        <v>0</v>
      </c>
      <c r="AQ147">
        <v>0</v>
      </c>
      <c r="AR147">
        <v>0</v>
      </c>
      <c r="AS147" s="1">
        <v>0</v>
      </c>
      <c r="AT147">
        <v>0</v>
      </c>
      <c r="AU147">
        <v>0</v>
      </c>
      <c r="AV147">
        <v>0</v>
      </c>
      <c r="AW147">
        <v>11</v>
      </c>
      <c r="AX147">
        <v>2</v>
      </c>
      <c r="AY147">
        <v>0</v>
      </c>
      <c r="AZ147">
        <v>0</v>
      </c>
      <c r="BA147" s="1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f t="shared" si="2"/>
        <v>4.2</v>
      </c>
    </row>
    <row r="148" spans="1:59" x14ac:dyDescent="0.3">
      <c r="A148" t="s">
        <v>127</v>
      </c>
      <c r="B148" s="5">
        <v>30</v>
      </c>
      <c r="C148" t="s">
        <v>98</v>
      </c>
      <c r="D148" t="s">
        <v>59</v>
      </c>
      <c r="E148" t="s">
        <v>773</v>
      </c>
      <c r="F148">
        <v>20</v>
      </c>
      <c r="G148">
        <v>569</v>
      </c>
      <c r="H148">
        <v>3</v>
      </c>
      <c r="I148">
        <v>1</v>
      </c>
      <c r="J148">
        <v>16</v>
      </c>
      <c r="K148">
        <v>0</v>
      </c>
      <c r="L148" s="1">
        <v>0</v>
      </c>
      <c r="M148">
        <v>1</v>
      </c>
      <c r="N148">
        <v>0</v>
      </c>
      <c r="O148">
        <v>0</v>
      </c>
      <c r="P148">
        <v>493</v>
      </c>
      <c r="Q148">
        <v>0</v>
      </c>
      <c r="R148">
        <v>0</v>
      </c>
      <c r="S148" s="1">
        <v>0</v>
      </c>
      <c r="T148">
        <v>0</v>
      </c>
      <c r="U148">
        <v>0</v>
      </c>
      <c r="V148" s="1">
        <v>0</v>
      </c>
      <c r="W148">
        <v>0</v>
      </c>
      <c r="X148">
        <v>0</v>
      </c>
      <c r="Y148" s="1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8</v>
      </c>
      <c r="AI148">
        <v>1</v>
      </c>
      <c r="AJ148">
        <v>5</v>
      </c>
      <c r="AK148">
        <v>0</v>
      </c>
      <c r="AL148">
        <v>0</v>
      </c>
      <c r="AM148">
        <v>14</v>
      </c>
      <c r="AN148">
        <v>0</v>
      </c>
      <c r="AO148">
        <v>0</v>
      </c>
      <c r="AP148" s="1">
        <v>0</v>
      </c>
      <c r="AQ148">
        <v>0</v>
      </c>
      <c r="AR148">
        <v>0</v>
      </c>
      <c r="AS148" s="1">
        <v>0</v>
      </c>
      <c r="AT148">
        <v>0</v>
      </c>
      <c r="AU148">
        <v>0</v>
      </c>
      <c r="AV148">
        <v>0</v>
      </c>
      <c r="AW148">
        <v>8</v>
      </c>
      <c r="AX148">
        <v>3</v>
      </c>
      <c r="AY148">
        <v>0</v>
      </c>
      <c r="AZ148">
        <v>0</v>
      </c>
      <c r="BA148" s="1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f t="shared" si="2"/>
        <v>4.2</v>
      </c>
    </row>
    <row r="149" spans="1:59" x14ac:dyDescent="0.3">
      <c r="A149" t="s">
        <v>65</v>
      </c>
      <c r="B149" s="5">
        <v>27</v>
      </c>
      <c r="C149" t="s">
        <v>58</v>
      </c>
      <c r="D149" t="s">
        <v>66</v>
      </c>
      <c r="E149" t="s">
        <v>775</v>
      </c>
      <c r="F149">
        <v>17</v>
      </c>
      <c r="G149">
        <v>603</v>
      </c>
      <c r="H149">
        <v>3</v>
      </c>
      <c r="I149">
        <v>0</v>
      </c>
      <c r="J149">
        <v>20</v>
      </c>
      <c r="K149">
        <v>0</v>
      </c>
      <c r="L149" s="1">
        <v>0</v>
      </c>
      <c r="M149">
        <v>3</v>
      </c>
      <c r="N149">
        <v>1</v>
      </c>
      <c r="O149">
        <v>9</v>
      </c>
      <c r="P149">
        <v>328</v>
      </c>
      <c r="Q149">
        <v>0</v>
      </c>
      <c r="R149">
        <v>0</v>
      </c>
      <c r="S149" s="1">
        <v>0</v>
      </c>
      <c r="T149">
        <v>0</v>
      </c>
      <c r="U149">
        <v>0</v>
      </c>
      <c r="V149" s="1">
        <v>0</v>
      </c>
      <c r="W149">
        <v>0</v>
      </c>
      <c r="X149">
        <v>0</v>
      </c>
      <c r="Y149" s="1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13</v>
      </c>
      <c r="AI149">
        <v>1</v>
      </c>
      <c r="AJ149">
        <v>7</v>
      </c>
      <c r="AK149">
        <v>0</v>
      </c>
      <c r="AL149">
        <v>0</v>
      </c>
      <c r="AM149">
        <v>10</v>
      </c>
      <c r="AN149">
        <v>0</v>
      </c>
      <c r="AO149">
        <v>0</v>
      </c>
      <c r="AP149" s="1">
        <v>0</v>
      </c>
      <c r="AQ149">
        <v>0</v>
      </c>
      <c r="AR149">
        <v>0</v>
      </c>
      <c r="AS149" s="1">
        <v>0</v>
      </c>
      <c r="AT149">
        <v>0</v>
      </c>
      <c r="AU149">
        <v>0</v>
      </c>
      <c r="AV149">
        <v>0</v>
      </c>
      <c r="AW149">
        <v>14</v>
      </c>
      <c r="AX149">
        <v>4</v>
      </c>
      <c r="AY149">
        <v>0</v>
      </c>
      <c r="AZ149">
        <v>0</v>
      </c>
      <c r="BA149" s="1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f t="shared" si="2"/>
        <v>4.2</v>
      </c>
    </row>
    <row r="150" spans="1:59" x14ac:dyDescent="0.3">
      <c r="A150" t="s">
        <v>463</v>
      </c>
      <c r="B150" s="5">
        <v>21</v>
      </c>
      <c r="C150" t="s">
        <v>453</v>
      </c>
      <c r="D150" t="s">
        <v>59</v>
      </c>
      <c r="E150" t="s">
        <v>773</v>
      </c>
      <c r="F150">
        <v>15</v>
      </c>
      <c r="G150">
        <v>342</v>
      </c>
      <c r="H150">
        <v>3</v>
      </c>
      <c r="I150">
        <v>0</v>
      </c>
      <c r="J150">
        <v>12</v>
      </c>
      <c r="K150">
        <v>0</v>
      </c>
      <c r="L150" s="1">
        <v>0</v>
      </c>
      <c r="M150">
        <v>3</v>
      </c>
      <c r="N150">
        <v>0</v>
      </c>
      <c r="O150">
        <v>0</v>
      </c>
      <c r="P150">
        <v>174</v>
      </c>
      <c r="Q150">
        <v>0</v>
      </c>
      <c r="R150">
        <v>0</v>
      </c>
      <c r="S150" s="1">
        <v>0</v>
      </c>
      <c r="T150">
        <v>0</v>
      </c>
      <c r="U150">
        <v>0</v>
      </c>
      <c r="V150" s="1">
        <v>0</v>
      </c>
      <c r="W150">
        <v>0</v>
      </c>
      <c r="X150">
        <v>0</v>
      </c>
      <c r="Y150" s="1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5</v>
      </c>
      <c r="AN150">
        <v>0</v>
      </c>
      <c r="AO150">
        <v>0</v>
      </c>
      <c r="AP150" s="1">
        <v>0</v>
      </c>
      <c r="AQ150">
        <v>0</v>
      </c>
      <c r="AR150">
        <v>0</v>
      </c>
      <c r="AS150" s="1">
        <v>0</v>
      </c>
      <c r="AT150">
        <v>0</v>
      </c>
      <c r="AU150">
        <v>0</v>
      </c>
      <c r="AV150">
        <v>0</v>
      </c>
      <c r="AW150">
        <v>6</v>
      </c>
      <c r="AX150">
        <v>1</v>
      </c>
      <c r="AY150">
        <v>0</v>
      </c>
      <c r="AZ150">
        <v>0</v>
      </c>
      <c r="BA150" s="1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f t="shared" si="2"/>
        <v>4.2</v>
      </c>
    </row>
    <row r="151" spans="1:59" x14ac:dyDescent="0.3">
      <c r="A151" t="s">
        <v>103</v>
      </c>
      <c r="B151" s="5">
        <v>25</v>
      </c>
      <c r="C151" t="s">
        <v>98</v>
      </c>
      <c r="D151" t="s">
        <v>74</v>
      </c>
      <c r="E151" t="s">
        <v>775</v>
      </c>
      <c r="F151">
        <v>14</v>
      </c>
      <c r="G151">
        <v>298</v>
      </c>
      <c r="H151">
        <v>3</v>
      </c>
      <c r="I151">
        <v>0</v>
      </c>
      <c r="J151">
        <v>15</v>
      </c>
      <c r="K151">
        <v>0</v>
      </c>
      <c r="L151" s="1">
        <v>0</v>
      </c>
      <c r="M151">
        <v>4</v>
      </c>
      <c r="N151">
        <v>1</v>
      </c>
      <c r="O151">
        <v>2</v>
      </c>
      <c r="P151">
        <v>145</v>
      </c>
      <c r="Q151">
        <v>0</v>
      </c>
      <c r="R151">
        <v>0</v>
      </c>
      <c r="S151" s="1">
        <v>0</v>
      </c>
      <c r="T151">
        <v>0</v>
      </c>
      <c r="U151">
        <v>0</v>
      </c>
      <c r="V151" s="1">
        <v>0</v>
      </c>
      <c r="W151">
        <v>0</v>
      </c>
      <c r="X151">
        <v>0</v>
      </c>
      <c r="Y151" s="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7</v>
      </c>
      <c r="AI151">
        <v>0</v>
      </c>
      <c r="AJ151">
        <v>1</v>
      </c>
      <c r="AK151">
        <v>0</v>
      </c>
      <c r="AL151">
        <v>0</v>
      </c>
      <c r="AM151">
        <v>7</v>
      </c>
      <c r="AN151">
        <v>0</v>
      </c>
      <c r="AO151">
        <v>0</v>
      </c>
      <c r="AP151" s="1">
        <v>0</v>
      </c>
      <c r="AQ151">
        <v>0</v>
      </c>
      <c r="AR151">
        <v>0</v>
      </c>
      <c r="AS151" s="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 s="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f t="shared" si="2"/>
        <v>4.2</v>
      </c>
    </row>
    <row r="152" spans="1:59" x14ac:dyDescent="0.3">
      <c r="A152" t="s">
        <v>371</v>
      </c>
      <c r="B152" s="5">
        <v>25</v>
      </c>
      <c r="C152" t="s">
        <v>356</v>
      </c>
      <c r="D152" t="s">
        <v>78</v>
      </c>
      <c r="E152" t="s">
        <v>775</v>
      </c>
      <c r="F152">
        <v>26</v>
      </c>
      <c r="G152">
        <v>649</v>
      </c>
      <c r="H152">
        <v>3</v>
      </c>
      <c r="I152">
        <v>1</v>
      </c>
      <c r="J152">
        <v>14</v>
      </c>
      <c r="K152">
        <v>0</v>
      </c>
      <c r="L152" s="1">
        <v>0</v>
      </c>
      <c r="M152">
        <v>4</v>
      </c>
      <c r="N152">
        <v>0</v>
      </c>
      <c r="O152">
        <v>3</v>
      </c>
      <c r="P152">
        <v>217</v>
      </c>
      <c r="Q152">
        <v>0</v>
      </c>
      <c r="R152">
        <v>0</v>
      </c>
      <c r="S152" s="1">
        <v>0</v>
      </c>
      <c r="T152">
        <v>0</v>
      </c>
      <c r="U152">
        <v>0</v>
      </c>
      <c r="V152" s="1">
        <v>0</v>
      </c>
      <c r="W152">
        <v>0</v>
      </c>
      <c r="X152">
        <v>0</v>
      </c>
      <c r="Y152" s="1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16</v>
      </c>
      <c r="AI152">
        <v>0</v>
      </c>
      <c r="AJ152">
        <v>10</v>
      </c>
      <c r="AK152">
        <v>0</v>
      </c>
      <c r="AL152">
        <v>0</v>
      </c>
      <c r="AM152">
        <v>3</v>
      </c>
      <c r="AN152">
        <v>0</v>
      </c>
      <c r="AO152">
        <v>0</v>
      </c>
      <c r="AP152" s="1">
        <v>0</v>
      </c>
      <c r="AQ152">
        <v>0</v>
      </c>
      <c r="AR152">
        <v>0</v>
      </c>
      <c r="AS152" s="1">
        <v>0</v>
      </c>
      <c r="AT152">
        <v>0</v>
      </c>
      <c r="AU152">
        <v>0</v>
      </c>
      <c r="AV152">
        <v>0</v>
      </c>
      <c r="AW152">
        <v>13</v>
      </c>
      <c r="AX152">
        <v>3</v>
      </c>
      <c r="AY152">
        <v>0</v>
      </c>
      <c r="AZ152">
        <v>0</v>
      </c>
      <c r="BA152" s="1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f t="shared" si="2"/>
        <v>4.2</v>
      </c>
    </row>
    <row r="153" spans="1:59" x14ac:dyDescent="0.3">
      <c r="A153" t="s">
        <v>551</v>
      </c>
      <c r="B153" s="5">
        <v>24</v>
      </c>
      <c r="C153" t="s">
        <v>788</v>
      </c>
      <c r="D153" t="s">
        <v>176</v>
      </c>
      <c r="E153" t="s">
        <v>775</v>
      </c>
      <c r="F153">
        <v>31</v>
      </c>
      <c r="G153">
        <v>840</v>
      </c>
      <c r="H153">
        <v>3</v>
      </c>
      <c r="I153">
        <v>1</v>
      </c>
      <c r="J153">
        <v>23</v>
      </c>
      <c r="K153">
        <v>0</v>
      </c>
      <c r="L153" s="1">
        <v>0</v>
      </c>
      <c r="M153">
        <v>2</v>
      </c>
      <c r="N153">
        <v>1</v>
      </c>
      <c r="O153">
        <v>8</v>
      </c>
      <c r="P153">
        <v>399</v>
      </c>
      <c r="Q153">
        <v>0</v>
      </c>
      <c r="R153">
        <v>0</v>
      </c>
      <c r="S153" s="1">
        <v>0</v>
      </c>
      <c r="T153">
        <v>0</v>
      </c>
      <c r="U153">
        <v>0</v>
      </c>
      <c r="V153" s="1">
        <v>0</v>
      </c>
      <c r="W153">
        <v>0</v>
      </c>
      <c r="X153">
        <v>0</v>
      </c>
      <c r="Y153" s="1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12</v>
      </c>
      <c r="AI153">
        <v>0</v>
      </c>
      <c r="AJ153">
        <v>16</v>
      </c>
      <c r="AK153">
        <v>0</v>
      </c>
      <c r="AL153">
        <v>0</v>
      </c>
      <c r="AM153">
        <v>0</v>
      </c>
      <c r="AN153">
        <v>0</v>
      </c>
      <c r="AO153">
        <v>0</v>
      </c>
      <c r="AP153" s="1">
        <v>0</v>
      </c>
      <c r="AQ153">
        <v>0</v>
      </c>
      <c r="AR153">
        <v>0</v>
      </c>
      <c r="AS153" s="1">
        <v>0</v>
      </c>
      <c r="AT153">
        <v>0</v>
      </c>
      <c r="AU153">
        <v>0</v>
      </c>
      <c r="AV153">
        <v>0</v>
      </c>
      <c r="AW153">
        <v>24</v>
      </c>
      <c r="AX153">
        <v>5</v>
      </c>
      <c r="AY153">
        <v>0</v>
      </c>
      <c r="AZ153">
        <v>0</v>
      </c>
      <c r="BA153" s="1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f t="shared" si="2"/>
        <v>4.2</v>
      </c>
    </row>
    <row r="154" spans="1:59" x14ac:dyDescent="0.3">
      <c r="A154" t="s">
        <v>658</v>
      </c>
      <c r="B154" s="5">
        <v>31</v>
      </c>
      <c r="C154" t="s">
        <v>786</v>
      </c>
      <c r="D154" t="s">
        <v>76</v>
      </c>
      <c r="E154" t="s">
        <v>775</v>
      </c>
      <c r="F154">
        <v>18</v>
      </c>
      <c r="G154">
        <v>788</v>
      </c>
      <c r="H154">
        <v>3</v>
      </c>
      <c r="I154">
        <v>2</v>
      </c>
      <c r="J154">
        <v>16</v>
      </c>
      <c r="K154">
        <v>0</v>
      </c>
      <c r="L154" s="1">
        <v>0</v>
      </c>
      <c r="M154">
        <v>0</v>
      </c>
      <c r="N154">
        <v>2</v>
      </c>
      <c r="O154">
        <v>10</v>
      </c>
      <c r="P154">
        <v>293</v>
      </c>
      <c r="Q154">
        <v>0</v>
      </c>
      <c r="R154">
        <v>0</v>
      </c>
      <c r="S154" s="1">
        <v>0</v>
      </c>
      <c r="T154">
        <v>0</v>
      </c>
      <c r="U154">
        <v>0</v>
      </c>
      <c r="V154" s="1">
        <v>0</v>
      </c>
      <c r="W154">
        <v>0</v>
      </c>
      <c r="X154">
        <v>0</v>
      </c>
      <c r="Y154" s="1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</v>
      </c>
      <c r="AI154">
        <v>0</v>
      </c>
      <c r="AJ154">
        <v>16</v>
      </c>
      <c r="AK154">
        <v>0</v>
      </c>
      <c r="AL154">
        <v>0</v>
      </c>
      <c r="AM154">
        <v>4</v>
      </c>
      <c r="AN154">
        <v>0</v>
      </c>
      <c r="AO154">
        <v>0</v>
      </c>
      <c r="AP154" s="1">
        <v>0</v>
      </c>
      <c r="AQ154">
        <v>0</v>
      </c>
      <c r="AR154">
        <v>0</v>
      </c>
      <c r="AS154" s="1">
        <v>0</v>
      </c>
      <c r="AT154">
        <v>0</v>
      </c>
      <c r="AU154">
        <v>0</v>
      </c>
      <c r="AV154">
        <v>0</v>
      </c>
      <c r="AW154">
        <v>21</v>
      </c>
      <c r="AX154">
        <v>2</v>
      </c>
      <c r="AY154">
        <v>0</v>
      </c>
      <c r="AZ154">
        <v>0</v>
      </c>
      <c r="BA154" s="1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f t="shared" si="2"/>
        <v>4.2</v>
      </c>
    </row>
    <row r="155" spans="1:59" x14ac:dyDescent="0.3">
      <c r="A155" t="s">
        <v>308</v>
      </c>
      <c r="B155" s="5">
        <v>27</v>
      </c>
      <c r="C155" t="s">
        <v>300</v>
      </c>
      <c r="D155" t="s">
        <v>59</v>
      </c>
      <c r="E155" t="s">
        <v>775</v>
      </c>
      <c r="F155">
        <v>26</v>
      </c>
      <c r="G155">
        <v>1613</v>
      </c>
      <c r="H155">
        <v>3</v>
      </c>
      <c r="I155">
        <v>1</v>
      </c>
      <c r="J155">
        <v>50</v>
      </c>
      <c r="K155">
        <v>26</v>
      </c>
      <c r="L155" s="1">
        <v>0.15</v>
      </c>
      <c r="M155">
        <v>16</v>
      </c>
      <c r="N155">
        <v>1</v>
      </c>
      <c r="O155">
        <v>27</v>
      </c>
      <c r="P155">
        <v>596</v>
      </c>
      <c r="Q155">
        <v>353</v>
      </c>
      <c r="R155">
        <v>252</v>
      </c>
      <c r="S155" s="1">
        <v>0.71</v>
      </c>
      <c r="T155">
        <v>4</v>
      </c>
      <c r="U155">
        <v>1</v>
      </c>
      <c r="V155" s="1">
        <v>0.25</v>
      </c>
      <c r="W155">
        <v>150</v>
      </c>
      <c r="X155">
        <v>100</v>
      </c>
      <c r="Y155" s="1">
        <v>0.67</v>
      </c>
      <c r="Z155">
        <v>3</v>
      </c>
      <c r="AA155">
        <v>157</v>
      </c>
      <c r="AB155">
        <v>74</v>
      </c>
      <c r="AC155">
        <v>0</v>
      </c>
      <c r="AD155">
        <v>1</v>
      </c>
      <c r="AE155">
        <v>12</v>
      </c>
      <c r="AF155">
        <v>5</v>
      </c>
      <c r="AG155">
        <v>38</v>
      </c>
      <c r="AH155">
        <v>33</v>
      </c>
      <c r="AI155">
        <v>3</v>
      </c>
      <c r="AJ155">
        <v>23</v>
      </c>
      <c r="AK155">
        <v>1</v>
      </c>
      <c r="AL155">
        <v>9</v>
      </c>
      <c r="AM155">
        <v>9</v>
      </c>
      <c r="AN155">
        <v>198</v>
      </c>
      <c r="AO155">
        <v>71</v>
      </c>
      <c r="AP155" s="1">
        <v>0.36</v>
      </c>
      <c r="AQ155">
        <v>107</v>
      </c>
      <c r="AR155">
        <v>46</v>
      </c>
      <c r="AS155" s="1">
        <v>0.43</v>
      </c>
      <c r="AT155">
        <v>0</v>
      </c>
      <c r="AU155">
        <v>0</v>
      </c>
      <c r="AV155">
        <v>0</v>
      </c>
      <c r="AW155">
        <v>27</v>
      </c>
      <c r="AX155">
        <v>2</v>
      </c>
      <c r="AY155">
        <v>0</v>
      </c>
      <c r="AZ155">
        <v>0</v>
      </c>
      <c r="BA155" s="1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f t="shared" si="2"/>
        <v>4.2</v>
      </c>
    </row>
    <row r="156" spans="1:59" x14ac:dyDescent="0.3">
      <c r="A156" t="s">
        <v>501</v>
      </c>
      <c r="B156" s="5">
        <v>23</v>
      </c>
      <c r="C156" t="s">
        <v>790</v>
      </c>
      <c r="D156" t="s">
        <v>74</v>
      </c>
      <c r="E156" t="s">
        <v>775</v>
      </c>
      <c r="F156">
        <v>32</v>
      </c>
      <c r="G156">
        <v>1392</v>
      </c>
      <c r="H156">
        <v>3</v>
      </c>
      <c r="I156">
        <v>1</v>
      </c>
      <c r="J156">
        <v>28</v>
      </c>
      <c r="K156">
        <v>22</v>
      </c>
      <c r="L156" s="1">
        <v>0.04</v>
      </c>
      <c r="M156">
        <v>7</v>
      </c>
      <c r="N156">
        <v>0</v>
      </c>
      <c r="O156">
        <v>3</v>
      </c>
      <c r="P156">
        <v>644</v>
      </c>
      <c r="Q156">
        <v>354</v>
      </c>
      <c r="R156">
        <v>261</v>
      </c>
      <c r="S156" s="1">
        <v>0.74</v>
      </c>
      <c r="T156">
        <v>15</v>
      </c>
      <c r="U156">
        <v>2</v>
      </c>
      <c r="V156" s="1">
        <v>0.13</v>
      </c>
      <c r="W156">
        <v>152</v>
      </c>
      <c r="X156">
        <v>103</v>
      </c>
      <c r="Y156" s="1">
        <v>0.68</v>
      </c>
      <c r="Z156">
        <v>4</v>
      </c>
      <c r="AA156">
        <v>178</v>
      </c>
      <c r="AB156">
        <v>105</v>
      </c>
      <c r="AC156">
        <v>0</v>
      </c>
      <c r="AD156">
        <v>1</v>
      </c>
      <c r="AE156">
        <v>16</v>
      </c>
      <c r="AF156">
        <v>7</v>
      </c>
      <c r="AG156">
        <v>58</v>
      </c>
      <c r="AH156">
        <v>30</v>
      </c>
      <c r="AI156">
        <v>2</v>
      </c>
      <c r="AJ156">
        <v>8</v>
      </c>
      <c r="AK156">
        <v>1</v>
      </c>
      <c r="AL156">
        <v>1</v>
      </c>
      <c r="AM156">
        <v>14</v>
      </c>
      <c r="AN156">
        <v>175</v>
      </c>
      <c r="AO156">
        <v>80</v>
      </c>
      <c r="AP156" s="1">
        <v>0.46</v>
      </c>
      <c r="AQ156">
        <v>36</v>
      </c>
      <c r="AR156">
        <v>14</v>
      </c>
      <c r="AS156" s="1">
        <v>0.39</v>
      </c>
      <c r="AT156">
        <v>0</v>
      </c>
      <c r="AU156">
        <v>0</v>
      </c>
      <c r="AV156">
        <v>0</v>
      </c>
      <c r="AW156">
        <v>9</v>
      </c>
      <c r="AX156">
        <v>2</v>
      </c>
      <c r="AY156">
        <v>0</v>
      </c>
      <c r="AZ156">
        <v>0</v>
      </c>
      <c r="BA156" s="1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f t="shared" si="2"/>
        <v>4.2</v>
      </c>
    </row>
    <row r="157" spans="1:59" x14ac:dyDescent="0.3">
      <c r="A157" t="s">
        <v>283</v>
      </c>
      <c r="B157" s="5">
        <v>25</v>
      </c>
      <c r="C157" t="s">
        <v>270</v>
      </c>
      <c r="D157" t="s">
        <v>59</v>
      </c>
      <c r="E157" t="s">
        <v>775</v>
      </c>
      <c r="F157">
        <v>29</v>
      </c>
      <c r="G157">
        <v>1026</v>
      </c>
      <c r="H157">
        <v>3</v>
      </c>
      <c r="I157">
        <v>1</v>
      </c>
      <c r="J157">
        <v>43</v>
      </c>
      <c r="K157">
        <v>1</v>
      </c>
      <c r="L157" s="1">
        <v>0</v>
      </c>
      <c r="M157">
        <v>10</v>
      </c>
      <c r="N157">
        <v>1</v>
      </c>
      <c r="O157">
        <v>5</v>
      </c>
      <c r="P157">
        <v>465</v>
      </c>
      <c r="Q157">
        <v>987</v>
      </c>
      <c r="R157">
        <v>854</v>
      </c>
      <c r="S157" s="1">
        <v>0.87</v>
      </c>
      <c r="T157">
        <v>6</v>
      </c>
      <c r="U157">
        <v>4</v>
      </c>
      <c r="V157" s="1">
        <v>0.67</v>
      </c>
      <c r="W157">
        <v>248</v>
      </c>
      <c r="X157">
        <v>191</v>
      </c>
      <c r="Y157" s="1">
        <v>0.77</v>
      </c>
      <c r="Z157">
        <v>3</v>
      </c>
      <c r="AA157">
        <v>261</v>
      </c>
      <c r="AB157">
        <v>111</v>
      </c>
      <c r="AC157">
        <v>0</v>
      </c>
      <c r="AD157">
        <v>1</v>
      </c>
      <c r="AE157">
        <v>0</v>
      </c>
      <c r="AF157">
        <v>2</v>
      </c>
      <c r="AG157">
        <v>88</v>
      </c>
      <c r="AH157">
        <v>17</v>
      </c>
      <c r="AI157">
        <v>0</v>
      </c>
      <c r="AJ157">
        <v>10</v>
      </c>
      <c r="AK157">
        <v>18</v>
      </c>
      <c r="AL157">
        <v>8</v>
      </c>
      <c r="AM157">
        <v>15</v>
      </c>
      <c r="AN157">
        <v>169</v>
      </c>
      <c r="AO157">
        <v>82</v>
      </c>
      <c r="AP157" s="1">
        <v>0.49</v>
      </c>
      <c r="AQ157">
        <v>54</v>
      </c>
      <c r="AR157">
        <v>30</v>
      </c>
      <c r="AS157" s="1">
        <v>0.56000000000000005</v>
      </c>
      <c r="AT157">
        <v>0</v>
      </c>
      <c r="AU157">
        <v>0</v>
      </c>
      <c r="AV157">
        <v>0</v>
      </c>
      <c r="AW157">
        <v>0</v>
      </c>
      <c r="AX157">
        <v>4</v>
      </c>
      <c r="AY157">
        <v>1</v>
      </c>
      <c r="AZ157">
        <v>0</v>
      </c>
      <c r="BA157" s="1">
        <v>0</v>
      </c>
      <c r="BB157">
        <v>0</v>
      </c>
      <c r="BC157">
        <v>1</v>
      </c>
      <c r="BD157">
        <v>0</v>
      </c>
      <c r="BE157">
        <v>0</v>
      </c>
      <c r="BF157">
        <v>0</v>
      </c>
      <c r="BG157">
        <f t="shared" si="2"/>
        <v>4.2</v>
      </c>
    </row>
    <row r="158" spans="1:59" x14ac:dyDescent="0.3">
      <c r="A158" t="s">
        <v>686</v>
      </c>
      <c r="B158" s="5">
        <v>32</v>
      </c>
      <c r="C158" t="s">
        <v>785</v>
      </c>
      <c r="D158" t="s">
        <v>62</v>
      </c>
      <c r="E158" t="s">
        <v>773</v>
      </c>
      <c r="F158">
        <v>23</v>
      </c>
      <c r="G158">
        <v>805</v>
      </c>
      <c r="H158">
        <v>3</v>
      </c>
      <c r="I158">
        <v>2</v>
      </c>
      <c r="J158">
        <v>17</v>
      </c>
      <c r="K158">
        <v>0</v>
      </c>
      <c r="L158" s="1">
        <v>0</v>
      </c>
      <c r="M158">
        <v>5</v>
      </c>
      <c r="N158">
        <v>0</v>
      </c>
      <c r="O158">
        <v>5</v>
      </c>
      <c r="P158">
        <v>588</v>
      </c>
      <c r="Q158">
        <v>0</v>
      </c>
      <c r="R158">
        <v>0</v>
      </c>
      <c r="S158" s="1">
        <v>0</v>
      </c>
      <c r="T158">
        <v>0</v>
      </c>
      <c r="U158">
        <v>0</v>
      </c>
      <c r="V158" s="1">
        <v>0</v>
      </c>
      <c r="W158">
        <v>0</v>
      </c>
      <c r="X158">
        <v>0</v>
      </c>
      <c r="Y158" s="1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14</v>
      </c>
      <c r="AI158">
        <v>0</v>
      </c>
      <c r="AJ158">
        <v>7</v>
      </c>
      <c r="AK158">
        <v>0</v>
      </c>
      <c r="AL158">
        <v>0</v>
      </c>
      <c r="AM158">
        <v>16</v>
      </c>
      <c r="AN158">
        <v>0</v>
      </c>
      <c r="AO158">
        <v>0</v>
      </c>
      <c r="AP158" s="1">
        <v>0</v>
      </c>
      <c r="AQ158">
        <v>0</v>
      </c>
      <c r="AR158">
        <v>0</v>
      </c>
      <c r="AS158" s="1">
        <v>0</v>
      </c>
      <c r="AT158">
        <v>0</v>
      </c>
      <c r="AU158">
        <v>0</v>
      </c>
      <c r="AV158">
        <v>0</v>
      </c>
      <c r="AW158">
        <v>16</v>
      </c>
      <c r="AX158">
        <v>3</v>
      </c>
      <c r="AY158">
        <v>0</v>
      </c>
      <c r="AZ158">
        <v>0</v>
      </c>
      <c r="BA158" s="1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f t="shared" si="2"/>
        <v>4.2</v>
      </c>
    </row>
    <row r="159" spans="1:59" x14ac:dyDescent="0.3">
      <c r="A159" t="s">
        <v>386</v>
      </c>
      <c r="B159" s="5">
        <v>20</v>
      </c>
      <c r="C159" t="s">
        <v>356</v>
      </c>
      <c r="D159" t="s">
        <v>59</v>
      </c>
      <c r="E159" t="s">
        <v>773</v>
      </c>
      <c r="F159">
        <v>31</v>
      </c>
      <c r="G159">
        <v>2590</v>
      </c>
      <c r="H159">
        <v>3</v>
      </c>
      <c r="I159">
        <v>2</v>
      </c>
      <c r="J159">
        <v>45</v>
      </c>
      <c r="K159">
        <v>6</v>
      </c>
      <c r="L159" s="1">
        <v>0.06</v>
      </c>
      <c r="M159">
        <v>2</v>
      </c>
      <c r="N159">
        <v>1</v>
      </c>
      <c r="O159">
        <v>6</v>
      </c>
      <c r="P159">
        <v>1399</v>
      </c>
      <c r="Q159">
        <v>483</v>
      </c>
      <c r="R159">
        <v>436</v>
      </c>
      <c r="S159" s="1">
        <v>0.9</v>
      </c>
      <c r="T159">
        <v>6</v>
      </c>
      <c r="U159">
        <v>1</v>
      </c>
      <c r="V159" s="1">
        <v>0.17</v>
      </c>
      <c r="W159">
        <v>147</v>
      </c>
      <c r="X159">
        <v>126</v>
      </c>
      <c r="Y159" s="1">
        <v>0.86</v>
      </c>
      <c r="Z159">
        <v>0</v>
      </c>
      <c r="AA159">
        <v>114</v>
      </c>
      <c r="AB159">
        <v>39</v>
      </c>
      <c r="AC159">
        <v>0</v>
      </c>
      <c r="AD159">
        <v>0</v>
      </c>
      <c r="AE159">
        <v>5</v>
      </c>
      <c r="AF159">
        <v>2</v>
      </c>
      <c r="AG159">
        <v>49</v>
      </c>
      <c r="AH159">
        <v>58</v>
      </c>
      <c r="AI159">
        <v>0</v>
      </c>
      <c r="AJ159">
        <v>7</v>
      </c>
      <c r="AK159">
        <v>21</v>
      </c>
      <c r="AL159">
        <v>2</v>
      </c>
      <c r="AM159">
        <v>32</v>
      </c>
      <c r="AN159">
        <v>95</v>
      </c>
      <c r="AO159">
        <v>47</v>
      </c>
      <c r="AP159" s="1">
        <v>0.5</v>
      </c>
      <c r="AQ159">
        <v>14</v>
      </c>
      <c r="AR159">
        <v>6</v>
      </c>
      <c r="AS159" s="1">
        <v>0.43</v>
      </c>
      <c r="AT159">
        <v>0</v>
      </c>
      <c r="AU159">
        <v>0</v>
      </c>
      <c r="AV159">
        <v>0</v>
      </c>
      <c r="AW159">
        <v>0</v>
      </c>
      <c r="AX159">
        <v>5</v>
      </c>
      <c r="AY159">
        <v>0</v>
      </c>
      <c r="AZ159">
        <v>0</v>
      </c>
      <c r="BA159" s="1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f t="shared" si="2"/>
        <v>4.2</v>
      </c>
    </row>
    <row r="160" spans="1:59" x14ac:dyDescent="0.3">
      <c r="A160" t="s">
        <v>582</v>
      </c>
      <c r="B160" s="5">
        <v>28</v>
      </c>
      <c r="C160" t="s">
        <v>566</v>
      </c>
      <c r="D160" t="s">
        <v>178</v>
      </c>
      <c r="E160" t="s">
        <v>773</v>
      </c>
      <c r="F160">
        <v>32</v>
      </c>
      <c r="G160">
        <v>2018</v>
      </c>
      <c r="H160">
        <v>3</v>
      </c>
      <c r="I160">
        <v>0</v>
      </c>
      <c r="J160">
        <v>17</v>
      </c>
      <c r="K160">
        <v>10</v>
      </c>
      <c r="L160" s="1">
        <v>0.15</v>
      </c>
      <c r="M160">
        <v>2</v>
      </c>
      <c r="N160">
        <v>2</v>
      </c>
      <c r="O160">
        <v>1</v>
      </c>
      <c r="P160">
        <v>1357</v>
      </c>
      <c r="Q160">
        <v>483</v>
      </c>
      <c r="R160">
        <v>388</v>
      </c>
      <c r="S160" s="1">
        <v>0.8</v>
      </c>
      <c r="T160">
        <v>32</v>
      </c>
      <c r="U160">
        <v>7</v>
      </c>
      <c r="V160" s="1">
        <v>0.22</v>
      </c>
      <c r="W160">
        <v>171</v>
      </c>
      <c r="X160">
        <v>123</v>
      </c>
      <c r="Y160" s="1">
        <v>0.72</v>
      </c>
      <c r="Z160">
        <v>3</v>
      </c>
      <c r="AA160">
        <v>233</v>
      </c>
      <c r="AB160">
        <v>115</v>
      </c>
      <c r="AC160">
        <v>0</v>
      </c>
      <c r="AD160">
        <v>0</v>
      </c>
      <c r="AE160">
        <v>5</v>
      </c>
      <c r="AF160">
        <v>3</v>
      </c>
      <c r="AG160">
        <v>94</v>
      </c>
      <c r="AH160">
        <v>18</v>
      </c>
      <c r="AI160">
        <v>0</v>
      </c>
      <c r="AJ160">
        <v>28</v>
      </c>
      <c r="AK160">
        <v>12</v>
      </c>
      <c r="AL160">
        <v>2</v>
      </c>
      <c r="AM160">
        <v>47</v>
      </c>
      <c r="AN160">
        <v>230</v>
      </c>
      <c r="AO160">
        <v>111</v>
      </c>
      <c r="AP160" s="1">
        <v>0.48</v>
      </c>
      <c r="AQ160">
        <v>122</v>
      </c>
      <c r="AR160">
        <v>40</v>
      </c>
      <c r="AS160" s="1">
        <v>0.33</v>
      </c>
      <c r="AT160">
        <v>0</v>
      </c>
      <c r="AU160">
        <v>0</v>
      </c>
      <c r="AV160">
        <v>0</v>
      </c>
      <c r="AW160">
        <v>20</v>
      </c>
      <c r="AX160">
        <v>1</v>
      </c>
      <c r="AY160">
        <v>0</v>
      </c>
      <c r="AZ160">
        <v>0</v>
      </c>
      <c r="BA160" s="1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f t="shared" si="2"/>
        <v>4.2</v>
      </c>
    </row>
    <row r="161" spans="1:59" x14ac:dyDescent="0.3">
      <c r="A161" t="s">
        <v>241</v>
      </c>
      <c r="B161" s="5">
        <v>26</v>
      </c>
      <c r="C161" t="s">
        <v>240</v>
      </c>
      <c r="D161" t="s">
        <v>96</v>
      </c>
      <c r="E161" t="s">
        <v>773</v>
      </c>
      <c r="F161">
        <v>27</v>
      </c>
      <c r="G161">
        <v>911</v>
      </c>
      <c r="H161">
        <v>3</v>
      </c>
      <c r="I161">
        <v>2</v>
      </c>
      <c r="J161">
        <v>25</v>
      </c>
      <c r="K161">
        <v>23</v>
      </c>
      <c r="L161" s="1">
        <v>0.18</v>
      </c>
      <c r="M161">
        <v>6</v>
      </c>
      <c r="N161">
        <v>0</v>
      </c>
      <c r="O161">
        <v>3</v>
      </c>
      <c r="P161">
        <v>486</v>
      </c>
      <c r="Q161">
        <v>547</v>
      </c>
      <c r="R161">
        <v>458</v>
      </c>
      <c r="S161" s="1">
        <v>0.84</v>
      </c>
      <c r="T161">
        <v>74</v>
      </c>
      <c r="U161">
        <v>11</v>
      </c>
      <c r="V161" s="1">
        <v>0.15</v>
      </c>
      <c r="W161">
        <v>315</v>
      </c>
      <c r="X161">
        <v>250</v>
      </c>
      <c r="Y161" s="1">
        <v>0.79</v>
      </c>
      <c r="Z161">
        <v>3</v>
      </c>
      <c r="AA161">
        <v>320</v>
      </c>
      <c r="AB161">
        <v>124</v>
      </c>
      <c r="AC161">
        <v>2</v>
      </c>
      <c r="AD161">
        <v>1</v>
      </c>
      <c r="AE161">
        <v>18</v>
      </c>
      <c r="AF161">
        <v>20</v>
      </c>
      <c r="AG161">
        <v>77</v>
      </c>
      <c r="AH161">
        <v>17</v>
      </c>
      <c r="AI161">
        <v>0</v>
      </c>
      <c r="AJ161">
        <v>9</v>
      </c>
      <c r="AK161">
        <v>12</v>
      </c>
      <c r="AL161">
        <v>3</v>
      </c>
      <c r="AM161">
        <v>12</v>
      </c>
      <c r="AN161">
        <v>167</v>
      </c>
      <c r="AO161">
        <v>90</v>
      </c>
      <c r="AP161" s="1">
        <v>0.54</v>
      </c>
      <c r="AQ161">
        <v>43</v>
      </c>
      <c r="AR161">
        <v>17</v>
      </c>
      <c r="AS161" s="1">
        <v>0.4</v>
      </c>
      <c r="AT161">
        <v>0</v>
      </c>
      <c r="AU161">
        <v>0</v>
      </c>
      <c r="AV161">
        <v>0</v>
      </c>
      <c r="AW161">
        <v>16</v>
      </c>
      <c r="AX161">
        <v>2</v>
      </c>
      <c r="AY161">
        <v>0</v>
      </c>
      <c r="AZ161">
        <v>0</v>
      </c>
      <c r="BA161" s="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f t="shared" si="2"/>
        <v>4.2</v>
      </c>
    </row>
    <row r="162" spans="1:59" x14ac:dyDescent="0.3">
      <c r="A162" t="s">
        <v>156</v>
      </c>
      <c r="B162" s="5">
        <v>25</v>
      </c>
      <c r="C162" t="s">
        <v>131</v>
      </c>
      <c r="D162" t="s">
        <v>59</v>
      </c>
      <c r="E162" t="s">
        <v>773</v>
      </c>
      <c r="F162">
        <v>29</v>
      </c>
      <c r="G162">
        <v>1938</v>
      </c>
      <c r="H162">
        <v>3</v>
      </c>
      <c r="I162">
        <v>5</v>
      </c>
      <c r="J162">
        <v>57</v>
      </c>
      <c r="K162">
        <v>5</v>
      </c>
      <c r="L162" s="1">
        <v>0.06</v>
      </c>
      <c r="M162">
        <v>6</v>
      </c>
      <c r="N162">
        <v>4</v>
      </c>
      <c r="O162">
        <v>4</v>
      </c>
      <c r="P162">
        <v>1303</v>
      </c>
      <c r="Q162">
        <v>589</v>
      </c>
      <c r="R162">
        <v>479</v>
      </c>
      <c r="S162" s="1">
        <v>0.81</v>
      </c>
      <c r="T162">
        <v>10</v>
      </c>
      <c r="U162">
        <v>5</v>
      </c>
      <c r="V162" s="1">
        <v>0.5</v>
      </c>
      <c r="W162">
        <v>119</v>
      </c>
      <c r="X162">
        <v>78</v>
      </c>
      <c r="Y162" s="1">
        <v>0.66</v>
      </c>
      <c r="Z162">
        <v>6</v>
      </c>
      <c r="AA162">
        <v>147</v>
      </c>
      <c r="AB162">
        <v>74</v>
      </c>
      <c r="AC162">
        <v>0</v>
      </c>
      <c r="AD162">
        <v>0</v>
      </c>
      <c r="AE162">
        <v>3</v>
      </c>
      <c r="AF162">
        <v>2</v>
      </c>
      <c r="AG162">
        <v>73</v>
      </c>
      <c r="AH162">
        <v>47</v>
      </c>
      <c r="AI162">
        <v>0</v>
      </c>
      <c r="AJ162">
        <v>9</v>
      </c>
      <c r="AK162">
        <v>27</v>
      </c>
      <c r="AL162">
        <v>7</v>
      </c>
      <c r="AM162">
        <v>44</v>
      </c>
      <c r="AN162">
        <v>110</v>
      </c>
      <c r="AO162">
        <v>69</v>
      </c>
      <c r="AP162" s="1">
        <v>0.63</v>
      </c>
      <c r="AQ162">
        <v>41</v>
      </c>
      <c r="AR162">
        <v>25</v>
      </c>
      <c r="AS162" s="1">
        <v>0.61</v>
      </c>
      <c r="AT162">
        <v>0</v>
      </c>
      <c r="AU162">
        <v>0</v>
      </c>
      <c r="AV162">
        <v>0</v>
      </c>
      <c r="AW162">
        <v>34</v>
      </c>
      <c r="AX162">
        <v>6</v>
      </c>
      <c r="AY162">
        <v>0</v>
      </c>
      <c r="AZ162">
        <v>0</v>
      </c>
      <c r="BA162" s="1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f t="shared" si="2"/>
        <v>4.2</v>
      </c>
    </row>
    <row r="163" spans="1:59" x14ac:dyDescent="0.3">
      <c r="A163" t="s">
        <v>67</v>
      </c>
      <c r="B163" s="5">
        <v>26</v>
      </c>
      <c r="C163" t="s">
        <v>58</v>
      </c>
      <c r="D163" t="s">
        <v>66</v>
      </c>
      <c r="E163" t="s">
        <v>774</v>
      </c>
      <c r="F163">
        <v>28</v>
      </c>
      <c r="G163">
        <v>2365</v>
      </c>
      <c r="H163">
        <v>3</v>
      </c>
      <c r="I163">
        <v>1</v>
      </c>
      <c r="J163">
        <v>22</v>
      </c>
      <c r="K163">
        <v>25</v>
      </c>
      <c r="L163" s="1">
        <v>0.15</v>
      </c>
      <c r="M163">
        <v>4</v>
      </c>
      <c r="N163">
        <v>1</v>
      </c>
      <c r="O163">
        <v>0</v>
      </c>
      <c r="P163">
        <v>1911</v>
      </c>
      <c r="Q163">
        <v>590</v>
      </c>
      <c r="R163">
        <v>466</v>
      </c>
      <c r="S163" s="1">
        <v>0.79</v>
      </c>
      <c r="T163">
        <v>89</v>
      </c>
      <c r="U163">
        <v>21</v>
      </c>
      <c r="V163" s="1">
        <v>0.24</v>
      </c>
      <c r="W163">
        <v>339</v>
      </c>
      <c r="X163">
        <v>254</v>
      </c>
      <c r="Y163" s="1">
        <v>0.75</v>
      </c>
      <c r="Z163">
        <v>5</v>
      </c>
      <c r="AA163">
        <v>337</v>
      </c>
      <c r="AB163">
        <v>216</v>
      </c>
      <c r="AC163">
        <v>0</v>
      </c>
      <c r="AD163">
        <v>3</v>
      </c>
      <c r="AE163">
        <v>18</v>
      </c>
      <c r="AF163">
        <v>22</v>
      </c>
      <c r="AG163">
        <v>78</v>
      </c>
      <c r="AH163">
        <v>2</v>
      </c>
      <c r="AI163">
        <v>10</v>
      </c>
      <c r="AJ163">
        <v>89</v>
      </c>
      <c r="AK163">
        <v>5</v>
      </c>
      <c r="AL163">
        <v>0</v>
      </c>
      <c r="AM163">
        <v>25</v>
      </c>
      <c r="AN163">
        <v>206</v>
      </c>
      <c r="AO163">
        <v>77</v>
      </c>
      <c r="AP163" s="1">
        <v>0.37</v>
      </c>
      <c r="AQ163">
        <v>56</v>
      </c>
      <c r="AR163">
        <v>17</v>
      </c>
      <c r="AS163" s="1">
        <v>0.3</v>
      </c>
      <c r="AT163">
        <v>0</v>
      </c>
      <c r="AU163">
        <v>0</v>
      </c>
      <c r="AV163">
        <v>0</v>
      </c>
      <c r="AW163">
        <v>19</v>
      </c>
      <c r="AX163">
        <v>4</v>
      </c>
      <c r="AY163">
        <v>0</v>
      </c>
      <c r="AZ163">
        <v>0</v>
      </c>
      <c r="BA163" s="1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f t="shared" si="2"/>
        <v>4.2</v>
      </c>
    </row>
    <row r="164" spans="1:59" x14ac:dyDescent="0.3">
      <c r="A164" t="s">
        <v>245</v>
      </c>
      <c r="B164" s="5">
        <v>24</v>
      </c>
      <c r="C164" t="s">
        <v>240</v>
      </c>
      <c r="D164" t="s">
        <v>59</v>
      </c>
      <c r="E164" t="s">
        <v>773</v>
      </c>
      <c r="F164">
        <v>31</v>
      </c>
      <c r="G164">
        <v>1764</v>
      </c>
      <c r="H164">
        <v>3</v>
      </c>
      <c r="I164">
        <v>4</v>
      </c>
      <c r="J164">
        <v>24</v>
      </c>
      <c r="K164">
        <v>3</v>
      </c>
      <c r="L164" s="1">
        <v>0.33</v>
      </c>
      <c r="M164">
        <v>3</v>
      </c>
      <c r="N164">
        <v>0</v>
      </c>
      <c r="O164">
        <v>6</v>
      </c>
      <c r="P164">
        <v>1052</v>
      </c>
      <c r="Q164">
        <v>605</v>
      </c>
      <c r="R164">
        <v>492</v>
      </c>
      <c r="S164" s="1">
        <v>0.81</v>
      </c>
      <c r="T164">
        <v>18</v>
      </c>
      <c r="U164">
        <v>6</v>
      </c>
      <c r="V164" s="1">
        <v>0.33</v>
      </c>
      <c r="W164">
        <v>135</v>
      </c>
      <c r="X164">
        <v>84</v>
      </c>
      <c r="Y164" s="1">
        <v>0.62</v>
      </c>
      <c r="Z164">
        <v>0</v>
      </c>
      <c r="AA164">
        <v>106</v>
      </c>
      <c r="AB164">
        <v>63</v>
      </c>
      <c r="AC164">
        <v>0</v>
      </c>
      <c r="AD164">
        <v>0</v>
      </c>
      <c r="AE164">
        <v>0</v>
      </c>
      <c r="AF164">
        <v>3</v>
      </c>
      <c r="AG164">
        <v>52</v>
      </c>
      <c r="AH164">
        <v>21</v>
      </c>
      <c r="AI164">
        <v>3</v>
      </c>
      <c r="AJ164">
        <v>7</v>
      </c>
      <c r="AK164">
        <v>4</v>
      </c>
      <c r="AL164">
        <v>3</v>
      </c>
      <c r="AM164">
        <v>13</v>
      </c>
      <c r="AN164">
        <v>64</v>
      </c>
      <c r="AO164">
        <v>34</v>
      </c>
      <c r="AP164" s="1">
        <v>0.53</v>
      </c>
      <c r="AQ164">
        <v>73</v>
      </c>
      <c r="AR164">
        <v>42</v>
      </c>
      <c r="AS164" s="1">
        <v>0.57999999999999996</v>
      </c>
      <c r="AT164">
        <v>0</v>
      </c>
      <c r="AU164">
        <v>0</v>
      </c>
      <c r="AV164">
        <v>0</v>
      </c>
      <c r="AW164">
        <v>6</v>
      </c>
      <c r="AX164">
        <v>2</v>
      </c>
      <c r="AY164">
        <v>0</v>
      </c>
      <c r="AZ164">
        <v>0</v>
      </c>
      <c r="BA164" s="1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f t="shared" si="2"/>
        <v>4.2</v>
      </c>
    </row>
    <row r="165" spans="1:59" x14ac:dyDescent="0.3">
      <c r="A165" t="s">
        <v>211</v>
      </c>
      <c r="B165" s="5">
        <v>20</v>
      </c>
      <c r="C165" t="s">
        <v>205</v>
      </c>
      <c r="D165" t="s">
        <v>172</v>
      </c>
      <c r="E165" t="s">
        <v>773</v>
      </c>
      <c r="F165">
        <v>34</v>
      </c>
      <c r="G165">
        <v>2670</v>
      </c>
      <c r="H165">
        <v>3</v>
      </c>
      <c r="I165">
        <v>1</v>
      </c>
      <c r="J165">
        <v>44</v>
      </c>
      <c r="K165">
        <v>9</v>
      </c>
      <c r="L165" s="1">
        <v>0.04</v>
      </c>
      <c r="M165">
        <v>3</v>
      </c>
      <c r="N165">
        <v>1</v>
      </c>
      <c r="O165">
        <v>0</v>
      </c>
      <c r="P165">
        <v>1837</v>
      </c>
      <c r="Q165">
        <v>629</v>
      </c>
      <c r="R165">
        <v>558</v>
      </c>
      <c r="S165" s="1">
        <v>0.89</v>
      </c>
      <c r="T165">
        <v>12</v>
      </c>
      <c r="U165">
        <v>1</v>
      </c>
      <c r="V165" s="1">
        <v>0.08</v>
      </c>
      <c r="W165">
        <v>168</v>
      </c>
      <c r="X165">
        <v>132</v>
      </c>
      <c r="Y165" s="1">
        <v>0.79</v>
      </c>
      <c r="Z165">
        <v>4</v>
      </c>
      <c r="AA165">
        <v>125</v>
      </c>
      <c r="AB165">
        <v>56</v>
      </c>
      <c r="AC165">
        <v>0</v>
      </c>
      <c r="AD165">
        <v>0</v>
      </c>
      <c r="AE165">
        <v>6</v>
      </c>
      <c r="AF165">
        <v>3</v>
      </c>
      <c r="AG165">
        <v>64</v>
      </c>
      <c r="AH165">
        <v>42</v>
      </c>
      <c r="AI165">
        <v>4</v>
      </c>
      <c r="AJ165">
        <v>43</v>
      </c>
      <c r="AK165">
        <v>8</v>
      </c>
      <c r="AL165">
        <v>6</v>
      </c>
      <c r="AM165">
        <v>79</v>
      </c>
      <c r="AN165">
        <v>107</v>
      </c>
      <c r="AO165">
        <v>42</v>
      </c>
      <c r="AP165" s="1">
        <v>0.39</v>
      </c>
      <c r="AQ165">
        <v>23</v>
      </c>
      <c r="AR165">
        <v>11</v>
      </c>
      <c r="AS165" s="1">
        <v>0.48</v>
      </c>
      <c r="AT165">
        <v>0</v>
      </c>
      <c r="AU165">
        <v>0</v>
      </c>
      <c r="AV165">
        <v>0</v>
      </c>
      <c r="AW165">
        <v>40</v>
      </c>
      <c r="AX165">
        <v>6</v>
      </c>
      <c r="AY165">
        <v>1</v>
      </c>
      <c r="AZ165">
        <v>0</v>
      </c>
      <c r="BA165" s="1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f t="shared" si="2"/>
        <v>4.2</v>
      </c>
    </row>
    <row r="166" spans="1:59" x14ac:dyDescent="0.3">
      <c r="A166" t="s">
        <v>292</v>
      </c>
      <c r="B166" s="5">
        <v>24</v>
      </c>
      <c r="C166" t="s">
        <v>270</v>
      </c>
      <c r="D166" t="s">
        <v>59</v>
      </c>
      <c r="E166" t="s">
        <v>774</v>
      </c>
      <c r="F166">
        <v>34</v>
      </c>
      <c r="G166">
        <v>3059</v>
      </c>
      <c r="H166">
        <v>3</v>
      </c>
      <c r="I166">
        <v>2</v>
      </c>
      <c r="J166">
        <v>15</v>
      </c>
      <c r="K166">
        <v>0</v>
      </c>
      <c r="L166" s="1">
        <v>0</v>
      </c>
      <c r="M166">
        <v>2</v>
      </c>
      <c r="N166">
        <v>0</v>
      </c>
      <c r="O166">
        <v>1</v>
      </c>
      <c r="P166">
        <v>2206</v>
      </c>
      <c r="Q166">
        <v>713</v>
      </c>
      <c r="R166">
        <v>552</v>
      </c>
      <c r="S166" s="1">
        <v>0.77</v>
      </c>
      <c r="T166">
        <v>11</v>
      </c>
      <c r="U166">
        <v>3</v>
      </c>
      <c r="V166" s="1">
        <v>0.27</v>
      </c>
      <c r="W166">
        <v>220</v>
      </c>
      <c r="X166">
        <v>117</v>
      </c>
      <c r="Y166" s="1">
        <v>0.53</v>
      </c>
      <c r="Z166">
        <v>0</v>
      </c>
      <c r="AA166">
        <v>200</v>
      </c>
      <c r="AB166">
        <v>103</v>
      </c>
      <c r="AC166">
        <v>0</v>
      </c>
      <c r="AD166">
        <v>0</v>
      </c>
      <c r="AE166">
        <v>0</v>
      </c>
      <c r="AF166">
        <v>1</v>
      </c>
      <c r="AG166">
        <v>71</v>
      </c>
      <c r="AH166">
        <v>18</v>
      </c>
      <c r="AI166">
        <v>11</v>
      </c>
      <c r="AJ166">
        <v>156</v>
      </c>
      <c r="AK166">
        <v>14</v>
      </c>
      <c r="AL166">
        <v>7</v>
      </c>
      <c r="AM166">
        <v>61</v>
      </c>
      <c r="AN166">
        <v>100</v>
      </c>
      <c r="AO166">
        <v>52</v>
      </c>
      <c r="AP166" s="1">
        <v>0.52</v>
      </c>
      <c r="AQ166">
        <v>62</v>
      </c>
      <c r="AR166">
        <v>33</v>
      </c>
      <c r="AS166" s="1">
        <v>0.53</v>
      </c>
      <c r="AT166">
        <v>0</v>
      </c>
      <c r="AU166">
        <v>0</v>
      </c>
      <c r="AV166">
        <v>3</v>
      </c>
      <c r="AW166">
        <v>24</v>
      </c>
      <c r="AX166">
        <v>7</v>
      </c>
      <c r="AY166">
        <v>1</v>
      </c>
      <c r="AZ166">
        <v>0</v>
      </c>
      <c r="BA166" s="1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f t="shared" si="2"/>
        <v>4.2</v>
      </c>
    </row>
    <row r="167" spans="1:59" x14ac:dyDescent="0.3">
      <c r="A167" t="s">
        <v>431</v>
      </c>
      <c r="B167" s="5">
        <v>23</v>
      </c>
      <c r="C167" t="s">
        <v>425</v>
      </c>
      <c r="D167" t="s">
        <v>59</v>
      </c>
      <c r="E167" t="s">
        <v>773</v>
      </c>
      <c r="F167">
        <v>33</v>
      </c>
      <c r="G167">
        <v>1710</v>
      </c>
      <c r="H167">
        <v>3</v>
      </c>
      <c r="I167">
        <v>3</v>
      </c>
      <c r="J167">
        <v>34</v>
      </c>
      <c r="K167">
        <v>4</v>
      </c>
      <c r="L167" s="1">
        <v>0</v>
      </c>
      <c r="M167">
        <v>5</v>
      </c>
      <c r="N167">
        <v>0</v>
      </c>
      <c r="O167">
        <v>0</v>
      </c>
      <c r="P167">
        <v>1367</v>
      </c>
      <c r="Q167">
        <v>718</v>
      </c>
      <c r="R167">
        <v>592</v>
      </c>
      <c r="S167" s="1">
        <v>0.83</v>
      </c>
      <c r="T167">
        <v>16</v>
      </c>
      <c r="U167">
        <v>3</v>
      </c>
      <c r="V167" s="1">
        <v>0.19</v>
      </c>
      <c r="W167">
        <v>213</v>
      </c>
      <c r="X167">
        <v>165</v>
      </c>
      <c r="Y167" s="1">
        <v>0.78</v>
      </c>
      <c r="Z167">
        <v>4</v>
      </c>
      <c r="AA167">
        <v>161</v>
      </c>
      <c r="AB167">
        <v>76</v>
      </c>
      <c r="AC167">
        <v>0</v>
      </c>
      <c r="AD167">
        <v>0</v>
      </c>
      <c r="AE167">
        <v>6</v>
      </c>
      <c r="AF167">
        <v>3</v>
      </c>
      <c r="AG167">
        <v>89</v>
      </c>
      <c r="AH167">
        <v>36</v>
      </c>
      <c r="AI167">
        <v>1</v>
      </c>
      <c r="AJ167">
        <v>8</v>
      </c>
      <c r="AK167">
        <v>18</v>
      </c>
      <c r="AL167">
        <v>5</v>
      </c>
      <c r="AM167">
        <v>39</v>
      </c>
      <c r="AN167">
        <v>158</v>
      </c>
      <c r="AO167">
        <v>75</v>
      </c>
      <c r="AP167" s="1">
        <v>0.48</v>
      </c>
      <c r="AQ167">
        <v>17</v>
      </c>
      <c r="AR167">
        <v>4</v>
      </c>
      <c r="AS167" s="1">
        <v>0.24</v>
      </c>
      <c r="AT167">
        <v>0</v>
      </c>
      <c r="AU167">
        <v>0</v>
      </c>
      <c r="AV167">
        <v>0</v>
      </c>
      <c r="AW167">
        <v>18</v>
      </c>
      <c r="AX167">
        <v>1</v>
      </c>
      <c r="AY167">
        <v>1</v>
      </c>
      <c r="AZ167">
        <v>0</v>
      </c>
      <c r="BA167" s="1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f t="shared" si="2"/>
        <v>4.2</v>
      </c>
    </row>
    <row r="168" spans="1:59" x14ac:dyDescent="0.3">
      <c r="A168" t="s">
        <v>129</v>
      </c>
      <c r="B168" s="5">
        <v>27</v>
      </c>
      <c r="C168" t="s">
        <v>98</v>
      </c>
      <c r="D168" t="s">
        <v>80</v>
      </c>
      <c r="E168" t="s">
        <v>773</v>
      </c>
      <c r="F168">
        <v>36</v>
      </c>
      <c r="G168">
        <v>3032</v>
      </c>
      <c r="H168">
        <v>3</v>
      </c>
      <c r="I168">
        <v>7</v>
      </c>
      <c r="J168">
        <v>41</v>
      </c>
      <c r="K168">
        <v>6</v>
      </c>
      <c r="L168" s="1">
        <v>7.0000000000000007E-2</v>
      </c>
      <c r="M168">
        <v>3</v>
      </c>
      <c r="N168">
        <v>1</v>
      </c>
      <c r="O168">
        <v>0</v>
      </c>
      <c r="P168">
        <v>2517</v>
      </c>
      <c r="Q168">
        <v>722</v>
      </c>
      <c r="R168">
        <v>611</v>
      </c>
      <c r="S168" s="1">
        <v>0.85</v>
      </c>
      <c r="T168">
        <v>55</v>
      </c>
      <c r="U168">
        <v>9</v>
      </c>
      <c r="V168" s="1">
        <v>0.16</v>
      </c>
      <c r="W168">
        <v>219</v>
      </c>
      <c r="X168">
        <v>175</v>
      </c>
      <c r="Y168" s="1">
        <v>0.8</v>
      </c>
      <c r="Z168">
        <v>1</v>
      </c>
      <c r="AA168">
        <v>154</v>
      </c>
      <c r="AB168">
        <v>98</v>
      </c>
      <c r="AC168">
        <v>0</v>
      </c>
      <c r="AD168">
        <v>1</v>
      </c>
      <c r="AE168">
        <v>2</v>
      </c>
      <c r="AF168">
        <v>5</v>
      </c>
      <c r="AG168">
        <v>44</v>
      </c>
      <c r="AH168">
        <v>29</v>
      </c>
      <c r="AI168">
        <v>4</v>
      </c>
      <c r="AJ168">
        <v>46</v>
      </c>
      <c r="AK168">
        <v>11</v>
      </c>
      <c r="AL168">
        <v>9</v>
      </c>
      <c r="AM168">
        <v>84</v>
      </c>
      <c r="AN168">
        <v>89</v>
      </c>
      <c r="AO168">
        <v>50</v>
      </c>
      <c r="AP168" s="1">
        <v>0.56000000000000005</v>
      </c>
      <c r="AQ168">
        <v>14</v>
      </c>
      <c r="AR168">
        <v>5</v>
      </c>
      <c r="AS168" s="1">
        <v>0.36</v>
      </c>
      <c r="AT168">
        <v>0</v>
      </c>
      <c r="AU168">
        <v>0</v>
      </c>
      <c r="AV168">
        <v>0</v>
      </c>
      <c r="AW168">
        <v>41</v>
      </c>
      <c r="AX168">
        <v>4</v>
      </c>
      <c r="AY168">
        <v>0</v>
      </c>
      <c r="AZ168">
        <v>0</v>
      </c>
      <c r="BA168" s="1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f t="shared" si="2"/>
        <v>4.2</v>
      </c>
    </row>
    <row r="169" spans="1:59" x14ac:dyDescent="0.3">
      <c r="A169" t="s">
        <v>97</v>
      </c>
      <c r="B169" s="5">
        <v>22</v>
      </c>
      <c r="C169" t="s">
        <v>98</v>
      </c>
      <c r="D169" t="s">
        <v>80</v>
      </c>
      <c r="E169" t="s">
        <v>773</v>
      </c>
      <c r="F169">
        <v>26</v>
      </c>
      <c r="G169">
        <v>1624</v>
      </c>
      <c r="H169">
        <v>3</v>
      </c>
      <c r="I169">
        <v>0</v>
      </c>
      <c r="J169">
        <v>17</v>
      </c>
      <c r="K169">
        <v>9</v>
      </c>
      <c r="L169" s="1">
        <v>0.05</v>
      </c>
      <c r="M169">
        <v>2</v>
      </c>
      <c r="N169">
        <v>2</v>
      </c>
      <c r="O169">
        <v>0</v>
      </c>
      <c r="P169">
        <v>1057</v>
      </c>
      <c r="Q169">
        <v>786</v>
      </c>
      <c r="R169">
        <v>611</v>
      </c>
      <c r="S169" s="1">
        <v>0.78</v>
      </c>
      <c r="T169">
        <v>48</v>
      </c>
      <c r="U169">
        <v>5</v>
      </c>
      <c r="V169" s="1">
        <v>0.1</v>
      </c>
      <c r="W169">
        <v>344</v>
      </c>
      <c r="X169">
        <v>241</v>
      </c>
      <c r="Y169" s="1">
        <v>0.7</v>
      </c>
      <c r="Z169">
        <v>5</v>
      </c>
      <c r="AA169">
        <v>173</v>
      </c>
      <c r="AB169">
        <v>82</v>
      </c>
      <c r="AC169">
        <v>0</v>
      </c>
      <c r="AD169">
        <v>0</v>
      </c>
      <c r="AE169">
        <v>7</v>
      </c>
      <c r="AF169">
        <v>4</v>
      </c>
      <c r="AG169">
        <v>100</v>
      </c>
      <c r="AH169">
        <v>9</v>
      </c>
      <c r="AI169">
        <v>2</v>
      </c>
      <c r="AJ169">
        <v>40</v>
      </c>
      <c r="AK169">
        <v>8</v>
      </c>
      <c r="AL169">
        <v>2</v>
      </c>
      <c r="AM169">
        <v>55</v>
      </c>
      <c r="AN169">
        <v>151</v>
      </c>
      <c r="AO169">
        <v>61</v>
      </c>
      <c r="AP169" s="1">
        <v>0.4</v>
      </c>
      <c r="AQ169">
        <v>37</v>
      </c>
      <c r="AR169">
        <v>14</v>
      </c>
      <c r="AS169" s="1">
        <v>0.38</v>
      </c>
      <c r="AT169">
        <v>0</v>
      </c>
      <c r="AU169">
        <v>0</v>
      </c>
      <c r="AV169">
        <v>0</v>
      </c>
      <c r="AW169">
        <v>32</v>
      </c>
      <c r="AX169">
        <v>4</v>
      </c>
      <c r="AY169">
        <v>0</v>
      </c>
      <c r="AZ169">
        <v>0</v>
      </c>
      <c r="BA169" s="1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f t="shared" si="2"/>
        <v>4.2</v>
      </c>
    </row>
    <row r="170" spans="1:59" x14ac:dyDescent="0.3">
      <c r="A170" t="s">
        <v>320</v>
      </c>
      <c r="B170" s="5">
        <v>31</v>
      </c>
      <c r="C170" t="s">
        <v>300</v>
      </c>
      <c r="D170" t="s">
        <v>59</v>
      </c>
      <c r="E170" t="s">
        <v>774</v>
      </c>
      <c r="F170">
        <v>14</v>
      </c>
      <c r="G170">
        <v>1046</v>
      </c>
      <c r="H170">
        <v>3</v>
      </c>
      <c r="I170">
        <v>0</v>
      </c>
      <c r="J170">
        <v>10</v>
      </c>
      <c r="K170">
        <v>2</v>
      </c>
      <c r="L170" s="1">
        <v>0</v>
      </c>
      <c r="M170">
        <v>1</v>
      </c>
      <c r="N170">
        <v>1</v>
      </c>
      <c r="O170">
        <v>0</v>
      </c>
      <c r="P170">
        <v>518</v>
      </c>
      <c r="Q170">
        <v>797</v>
      </c>
      <c r="R170">
        <v>725</v>
      </c>
      <c r="S170" s="1">
        <v>0.91</v>
      </c>
      <c r="T170">
        <v>0</v>
      </c>
      <c r="U170">
        <v>0</v>
      </c>
      <c r="V170" s="1">
        <v>0</v>
      </c>
      <c r="W170">
        <v>86</v>
      </c>
      <c r="X170">
        <v>69</v>
      </c>
      <c r="Y170" s="1">
        <v>0.8</v>
      </c>
      <c r="Z170">
        <v>0</v>
      </c>
      <c r="AA170">
        <v>188</v>
      </c>
      <c r="AB170">
        <v>77</v>
      </c>
      <c r="AC170">
        <v>0</v>
      </c>
      <c r="AD170">
        <v>2</v>
      </c>
      <c r="AE170">
        <v>0</v>
      </c>
      <c r="AF170">
        <v>2</v>
      </c>
      <c r="AG170">
        <v>63</v>
      </c>
      <c r="AH170">
        <v>0</v>
      </c>
      <c r="AI170">
        <v>3</v>
      </c>
      <c r="AJ170">
        <v>65</v>
      </c>
      <c r="AK170">
        <v>10</v>
      </c>
      <c r="AL170">
        <v>8</v>
      </c>
      <c r="AM170">
        <v>12</v>
      </c>
      <c r="AN170">
        <v>48</v>
      </c>
      <c r="AO170">
        <v>23</v>
      </c>
      <c r="AP170" s="1">
        <v>0.48</v>
      </c>
      <c r="AQ170">
        <v>39</v>
      </c>
      <c r="AR170">
        <v>19</v>
      </c>
      <c r="AS170" s="1">
        <v>0.49</v>
      </c>
      <c r="AT170">
        <v>0</v>
      </c>
      <c r="AU170">
        <v>0</v>
      </c>
      <c r="AV170">
        <v>0</v>
      </c>
      <c r="AW170">
        <v>9</v>
      </c>
      <c r="AX170">
        <v>5</v>
      </c>
      <c r="AY170">
        <v>0</v>
      </c>
      <c r="AZ170">
        <v>0</v>
      </c>
      <c r="BA170" s="1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f t="shared" si="2"/>
        <v>4.2</v>
      </c>
    </row>
    <row r="171" spans="1:59" x14ac:dyDescent="0.3">
      <c r="A171" t="s">
        <v>299</v>
      </c>
      <c r="B171" s="5">
        <v>31</v>
      </c>
      <c r="C171" t="s">
        <v>300</v>
      </c>
      <c r="D171" t="s">
        <v>277</v>
      </c>
      <c r="E171" t="s">
        <v>773</v>
      </c>
      <c r="F171">
        <v>33</v>
      </c>
      <c r="G171">
        <v>2577</v>
      </c>
      <c r="H171">
        <v>3</v>
      </c>
      <c r="I171">
        <v>2</v>
      </c>
      <c r="J171">
        <v>31</v>
      </c>
      <c r="K171">
        <v>10</v>
      </c>
      <c r="L171" s="1">
        <v>0.1</v>
      </c>
      <c r="M171">
        <v>4</v>
      </c>
      <c r="N171">
        <v>0</v>
      </c>
      <c r="O171">
        <v>10</v>
      </c>
      <c r="P171">
        <v>1231</v>
      </c>
      <c r="Q171">
        <v>875</v>
      </c>
      <c r="R171">
        <v>724</v>
      </c>
      <c r="S171" s="1">
        <v>0.83</v>
      </c>
      <c r="T171">
        <v>23</v>
      </c>
      <c r="U171">
        <v>1</v>
      </c>
      <c r="V171" s="1">
        <v>0.04</v>
      </c>
      <c r="W171">
        <v>305</v>
      </c>
      <c r="X171">
        <v>233</v>
      </c>
      <c r="Y171" s="1">
        <v>0.76</v>
      </c>
      <c r="Z171">
        <v>0</v>
      </c>
      <c r="AA171">
        <v>200</v>
      </c>
      <c r="AB171">
        <v>108</v>
      </c>
      <c r="AC171">
        <v>1</v>
      </c>
      <c r="AD171">
        <v>0</v>
      </c>
      <c r="AE171">
        <v>4</v>
      </c>
      <c r="AF171">
        <v>8</v>
      </c>
      <c r="AG171">
        <v>150</v>
      </c>
      <c r="AH171">
        <v>38</v>
      </c>
      <c r="AI171">
        <v>6</v>
      </c>
      <c r="AJ171">
        <v>19</v>
      </c>
      <c r="AK171">
        <v>10</v>
      </c>
      <c r="AL171">
        <v>6</v>
      </c>
      <c r="AM171">
        <v>48</v>
      </c>
      <c r="AN171">
        <v>210</v>
      </c>
      <c r="AO171">
        <v>77</v>
      </c>
      <c r="AP171" s="1">
        <v>0.37</v>
      </c>
      <c r="AQ171">
        <v>75</v>
      </c>
      <c r="AR171">
        <v>30</v>
      </c>
      <c r="AS171" s="1">
        <v>0.4</v>
      </c>
      <c r="AT171">
        <v>0</v>
      </c>
      <c r="AU171">
        <v>0</v>
      </c>
      <c r="AV171">
        <v>0</v>
      </c>
      <c r="AW171">
        <v>49</v>
      </c>
      <c r="AX171">
        <v>3</v>
      </c>
      <c r="AY171">
        <v>1</v>
      </c>
      <c r="AZ171">
        <v>0</v>
      </c>
      <c r="BA171" s="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f t="shared" si="2"/>
        <v>4.2</v>
      </c>
    </row>
    <row r="172" spans="1:59" x14ac:dyDescent="0.3">
      <c r="A172" t="s">
        <v>448</v>
      </c>
      <c r="B172" s="5">
        <v>33</v>
      </c>
      <c r="C172" t="s">
        <v>425</v>
      </c>
      <c r="D172" t="s">
        <v>74</v>
      </c>
      <c r="E172" t="s">
        <v>774</v>
      </c>
      <c r="F172">
        <v>37</v>
      </c>
      <c r="G172">
        <v>3330</v>
      </c>
      <c r="H172">
        <v>3</v>
      </c>
      <c r="I172">
        <v>1</v>
      </c>
      <c r="J172">
        <v>27</v>
      </c>
      <c r="K172">
        <v>1</v>
      </c>
      <c r="L172" s="1">
        <v>7.0000000000000007E-2</v>
      </c>
      <c r="M172">
        <v>3</v>
      </c>
      <c r="N172">
        <v>1</v>
      </c>
      <c r="O172">
        <v>0</v>
      </c>
      <c r="P172">
        <v>3347</v>
      </c>
      <c r="Q172">
        <v>972</v>
      </c>
      <c r="R172">
        <v>764</v>
      </c>
      <c r="S172" s="1">
        <v>0.79</v>
      </c>
      <c r="T172">
        <v>97</v>
      </c>
      <c r="U172">
        <v>28</v>
      </c>
      <c r="V172" s="1">
        <v>0.28999999999999998</v>
      </c>
      <c r="W172">
        <v>327</v>
      </c>
      <c r="X172">
        <v>229</v>
      </c>
      <c r="Y172" s="1">
        <v>0.7</v>
      </c>
      <c r="Z172">
        <v>2</v>
      </c>
      <c r="AA172">
        <v>171</v>
      </c>
      <c r="AB172">
        <v>105</v>
      </c>
      <c r="AC172">
        <v>0</v>
      </c>
      <c r="AD172">
        <v>0</v>
      </c>
      <c r="AE172">
        <v>1</v>
      </c>
      <c r="AF172">
        <v>5</v>
      </c>
      <c r="AG172">
        <v>88</v>
      </c>
      <c r="AH172">
        <v>5</v>
      </c>
      <c r="AI172">
        <v>14</v>
      </c>
      <c r="AJ172">
        <v>190</v>
      </c>
      <c r="AK172">
        <v>44</v>
      </c>
      <c r="AL172">
        <v>9</v>
      </c>
      <c r="AM172">
        <v>38</v>
      </c>
      <c r="AN172">
        <v>171</v>
      </c>
      <c r="AO172">
        <v>103</v>
      </c>
      <c r="AP172" s="1">
        <v>0.6</v>
      </c>
      <c r="AQ172">
        <v>87</v>
      </c>
      <c r="AR172">
        <v>49</v>
      </c>
      <c r="AS172" s="1">
        <v>0.56000000000000005</v>
      </c>
      <c r="AT172">
        <v>0</v>
      </c>
      <c r="AU172">
        <v>0</v>
      </c>
      <c r="AV172">
        <v>0</v>
      </c>
      <c r="AW172">
        <v>17</v>
      </c>
      <c r="AX172">
        <v>5</v>
      </c>
      <c r="AY172">
        <v>0</v>
      </c>
      <c r="AZ172">
        <v>0</v>
      </c>
      <c r="BA172" s="1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f t="shared" si="2"/>
        <v>4.2</v>
      </c>
    </row>
    <row r="173" spans="1:59" x14ac:dyDescent="0.3">
      <c r="A173" t="s">
        <v>674</v>
      </c>
      <c r="B173" s="5">
        <v>23</v>
      </c>
      <c r="C173" t="s">
        <v>785</v>
      </c>
      <c r="D173" t="s">
        <v>66</v>
      </c>
      <c r="E173" t="s">
        <v>774</v>
      </c>
      <c r="F173">
        <v>36</v>
      </c>
      <c r="G173">
        <v>2987</v>
      </c>
      <c r="H173">
        <v>3</v>
      </c>
      <c r="I173">
        <v>1</v>
      </c>
      <c r="J173">
        <v>35</v>
      </c>
      <c r="K173">
        <v>14</v>
      </c>
      <c r="L173" s="1">
        <v>0.09</v>
      </c>
      <c r="M173">
        <v>2</v>
      </c>
      <c r="N173">
        <v>1</v>
      </c>
      <c r="O173">
        <v>1</v>
      </c>
      <c r="P173">
        <v>2154</v>
      </c>
      <c r="Q173">
        <v>1010</v>
      </c>
      <c r="R173">
        <v>846</v>
      </c>
      <c r="S173" s="1">
        <v>0.84</v>
      </c>
      <c r="T173">
        <v>16</v>
      </c>
      <c r="U173">
        <v>3</v>
      </c>
      <c r="V173" s="1">
        <v>0.19</v>
      </c>
      <c r="W173">
        <v>376</v>
      </c>
      <c r="X173">
        <v>292</v>
      </c>
      <c r="Y173" s="1">
        <v>0.78</v>
      </c>
      <c r="Z173">
        <v>7</v>
      </c>
      <c r="AA173">
        <v>257</v>
      </c>
      <c r="AB173">
        <v>125</v>
      </c>
      <c r="AC173">
        <v>2</v>
      </c>
      <c r="AD173">
        <v>1</v>
      </c>
      <c r="AE173">
        <v>3</v>
      </c>
      <c r="AF173">
        <v>7</v>
      </c>
      <c r="AG173">
        <v>149</v>
      </c>
      <c r="AH173">
        <v>51</v>
      </c>
      <c r="AI173">
        <v>4</v>
      </c>
      <c r="AJ173">
        <v>32</v>
      </c>
      <c r="AK173">
        <v>23</v>
      </c>
      <c r="AL173">
        <v>7</v>
      </c>
      <c r="AM173">
        <v>116</v>
      </c>
      <c r="AN173">
        <v>263</v>
      </c>
      <c r="AO173">
        <v>107</v>
      </c>
      <c r="AP173" s="1">
        <v>0.41</v>
      </c>
      <c r="AQ173">
        <v>107</v>
      </c>
      <c r="AR173">
        <v>59</v>
      </c>
      <c r="AS173" s="1">
        <v>0.55000000000000004</v>
      </c>
      <c r="AT173">
        <v>0</v>
      </c>
      <c r="AU173">
        <v>0</v>
      </c>
      <c r="AV173">
        <v>0</v>
      </c>
      <c r="AW173">
        <v>70</v>
      </c>
      <c r="AX173">
        <v>9</v>
      </c>
      <c r="AY173">
        <v>1</v>
      </c>
      <c r="AZ173">
        <v>0</v>
      </c>
      <c r="BA173" s="1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f t="shared" si="2"/>
        <v>4.2</v>
      </c>
    </row>
    <row r="174" spans="1:59" x14ac:dyDescent="0.3">
      <c r="A174" t="s">
        <v>447</v>
      </c>
      <c r="B174" s="5">
        <v>25</v>
      </c>
      <c r="C174" t="s">
        <v>425</v>
      </c>
      <c r="D174" t="s">
        <v>59</v>
      </c>
      <c r="E174" t="s">
        <v>774</v>
      </c>
      <c r="F174">
        <v>33</v>
      </c>
      <c r="G174">
        <v>2377</v>
      </c>
      <c r="H174">
        <v>3</v>
      </c>
      <c r="I174">
        <v>6</v>
      </c>
      <c r="J174">
        <v>45</v>
      </c>
      <c r="K174">
        <v>7</v>
      </c>
      <c r="L174" s="1">
        <v>0.17</v>
      </c>
      <c r="M174">
        <v>2</v>
      </c>
      <c r="N174">
        <v>3</v>
      </c>
      <c r="O174">
        <v>1</v>
      </c>
      <c r="P174">
        <v>2321</v>
      </c>
      <c r="Q174">
        <v>1094</v>
      </c>
      <c r="R174">
        <v>944</v>
      </c>
      <c r="S174" s="1">
        <v>0.86</v>
      </c>
      <c r="T174">
        <v>10</v>
      </c>
      <c r="U174">
        <v>1</v>
      </c>
      <c r="V174" s="1">
        <v>0.1</v>
      </c>
      <c r="W174">
        <v>170</v>
      </c>
      <c r="X174">
        <v>122</v>
      </c>
      <c r="Y174" s="1">
        <v>0.72</v>
      </c>
      <c r="Z174">
        <v>2</v>
      </c>
      <c r="AA174">
        <v>184</v>
      </c>
      <c r="AB174">
        <v>93</v>
      </c>
      <c r="AC174">
        <v>0</v>
      </c>
      <c r="AD174">
        <v>0</v>
      </c>
      <c r="AE174">
        <v>0</v>
      </c>
      <c r="AF174">
        <v>2</v>
      </c>
      <c r="AG174">
        <v>85</v>
      </c>
      <c r="AH174">
        <v>15</v>
      </c>
      <c r="AI174">
        <v>4</v>
      </c>
      <c r="AJ174">
        <v>48</v>
      </c>
      <c r="AK174">
        <v>29</v>
      </c>
      <c r="AL174">
        <v>12</v>
      </c>
      <c r="AM174">
        <v>72</v>
      </c>
      <c r="AN174">
        <v>104</v>
      </c>
      <c r="AO174">
        <v>61</v>
      </c>
      <c r="AP174" s="1">
        <v>0.59</v>
      </c>
      <c r="AQ174">
        <v>76</v>
      </c>
      <c r="AR174">
        <v>45</v>
      </c>
      <c r="AS174" s="1">
        <v>0.59</v>
      </c>
      <c r="AT174">
        <v>0</v>
      </c>
      <c r="AU174">
        <v>0</v>
      </c>
      <c r="AV174">
        <v>0</v>
      </c>
      <c r="AW174">
        <v>11</v>
      </c>
      <c r="AX174">
        <v>5</v>
      </c>
      <c r="AY174">
        <v>0</v>
      </c>
      <c r="AZ174">
        <v>0</v>
      </c>
      <c r="BA174" s="1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f t="shared" si="2"/>
        <v>4.2</v>
      </c>
    </row>
    <row r="175" spans="1:59" x14ac:dyDescent="0.3">
      <c r="A175" t="s">
        <v>141</v>
      </c>
      <c r="B175" s="5">
        <v>19</v>
      </c>
      <c r="C175" t="s">
        <v>131</v>
      </c>
      <c r="D175" t="s">
        <v>62</v>
      </c>
      <c r="E175" t="s">
        <v>774</v>
      </c>
      <c r="F175">
        <v>32</v>
      </c>
      <c r="G175">
        <v>2422</v>
      </c>
      <c r="H175">
        <v>3</v>
      </c>
      <c r="I175">
        <v>2</v>
      </c>
      <c r="J175">
        <v>18</v>
      </c>
      <c r="K175">
        <v>15</v>
      </c>
      <c r="L175" s="1">
        <v>0.08</v>
      </c>
      <c r="M175">
        <v>2</v>
      </c>
      <c r="N175">
        <v>1</v>
      </c>
      <c r="O175">
        <v>2</v>
      </c>
      <c r="P175">
        <v>2044</v>
      </c>
      <c r="Q175">
        <v>1476</v>
      </c>
      <c r="R175">
        <v>1326</v>
      </c>
      <c r="S175" s="1">
        <v>0.9</v>
      </c>
      <c r="T175">
        <v>34</v>
      </c>
      <c r="U175">
        <v>6</v>
      </c>
      <c r="V175" s="1">
        <v>0.18</v>
      </c>
      <c r="W175">
        <v>590</v>
      </c>
      <c r="X175">
        <v>502</v>
      </c>
      <c r="Y175" s="1">
        <v>0.85</v>
      </c>
      <c r="Z175">
        <v>5</v>
      </c>
      <c r="AA175">
        <v>422</v>
      </c>
      <c r="AB175">
        <v>226</v>
      </c>
      <c r="AC175">
        <v>0</v>
      </c>
      <c r="AD175">
        <v>1</v>
      </c>
      <c r="AE175">
        <v>9</v>
      </c>
      <c r="AF175">
        <v>8</v>
      </c>
      <c r="AG175">
        <v>156</v>
      </c>
      <c r="AH175">
        <v>1</v>
      </c>
      <c r="AI175">
        <v>7</v>
      </c>
      <c r="AJ175">
        <v>194</v>
      </c>
      <c r="AK175">
        <v>25</v>
      </c>
      <c r="AL175">
        <v>13</v>
      </c>
      <c r="AM175">
        <v>36</v>
      </c>
      <c r="AN175">
        <v>172</v>
      </c>
      <c r="AO175">
        <v>82</v>
      </c>
      <c r="AP175" s="1">
        <v>0.48</v>
      </c>
      <c r="AQ175">
        <v>64</v>
      </c>
      <c r="AR175">
        <v>38</v>
      </c>
      <c r="AS175" s="1">
        <v>0.59</v>
      </c>
      <c r="AT175">
        <v>0</v>
      </c>
      <c r="AU175">
        <v>0</v>
      </c>
      <c r="AV175">
        <v>0</v>
      </c>
      <c r="AW175">
        <v>31</v>
      </c>
      <c r="AX175">
        <v>10</v>
      </c>
      <c r="AY175">
        <v>0</v>
      </c>
      <c r="AZ175">
        <v>0</v>
      </c>
      <c r="BA175" s="1">
        <v>0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f t="shared" si="2"/>
        <v>4.2</v>
      </c>
    </row>
    <row r="176" spans="1:59" x14ac:dyDescent="0.3">
      <c r="A176" t="s">
        <v>81</v>
      </c>
      <c r="B176" s="5">
        <v>25</v>
      </c>
      <c r="C176" t="s">
        <v>58</v>
      </c>
      <c r="D176" t="s">
        <v>82</v>
      </c>
      <c r="E176" t="s">
        <v>773</v>
      </c>
      <c r="F176">
        <v>30</v>
      </c>
      <c r="G176">
        <v>2328</v>
      </c>
      <c r="H176">
        <v>3</v>
      </c>
      <c r="I176">
        <v>8</v>
      </c>
      <c r="J176">
        <v>49</v>
      </c>
      <c r="K176">
        <v>12</v>
      </c>
      <c r="L176" s="1">
        <v>0.13</v>
      </c>
      <c r="M176">
        <v>4</v>
      </c>
      <c r="N176">
        <v>2</v>
      </c>
      <c r="O176">
        <v>1</v>
      </c>
      <c r="P176">
        <v>1791</v>
      </c>
      <c r="Q176">
        <v>1878</v>
      </c>
      <c r="R176">
        <v>1742</v>
      </c>
      <c r="S176" s="1">
        <v>0.93</v>
      </c>
      <c r="T176">
        <v>0</v>
      </c>
      <c r="U176">
        <v>0</v>
      </c>
      <c r="V176" s="1">
        <v>0</v>
      </c>
      <c r="W176">
        <v>721</v>
      </c>
      <c r="X176">
        <v>639</v>
      </c>
      <c r="Y176" s="1">
        <v>0.89</v>
      </c>
      <c r="Z176">
        <v>15</v>
      </c>
      <c r="AA176">
        <v>575</v>
      </c>
      <c r="AB176">
        <v>259</v>
      </c>
      <c r="AC176">
        <v>1</v>
      </c>
      <c r="AD176">
        <v>1</v>
      </c>
      <c r="AE176">
        <v>6</v>
      </c>
      <c r="AF176">
        <v>12</v>
      </c>
      <c r="AG176">
        <v>114</v>
      </c>
      <c r="AH176">
        <v>40</v>
      </c>
      <c r="AI176">
        <v>5</v>
      </c>
      <c r="AJ176">
        <v>5</v>
      </c>
      <c r="AK176">
        <v>24</v>
      </c>
      <c r="AL176">
        <v>0</v>
      </c>
      <c r="AM176">
        <v>19</v>
      </c>
      <c r="AN176">
        <v>214</v>
      </c>
      <c r="AO176">
        <v>117</v>
      </c>
      <c r="AP176" s="1">
        <v>0.55000000000000004</v>
      </c>
      <c r="AQ176">
        <v>19</v>
      </c>
      <c r="AR176">
        <v>10</v>
      </c>
      <c r="AS176" s="1">
        <v>0.53</v>
      </c>
      <c r="AT176">
        <v>0</v>
      </c>
      <c r="AU176">
        <v>0</v>
      </c>
      <c r="AV176">
        <v>0</v>
      </c>
      <c r="AW176">
        <v>12</v>
      </c>
      <c r="AX176">
        <v>4</v>
      </c>
      <c r="AY176">
        <v>0</v>
      </c>
      <c r="AZ176">
        <v>0</v>
      </c>
      <c r="BA176" s="1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f t="shared" si="2"/>
        <v>4.2</v>
      </c>
    </row>
    <row r="177" spans="1:59" x14ac:dyDescent="0.3">
      <c r="A177" t="s">
        <v>235</v>
      </c>
      <c r="B177" s="5">
        <v>23</v>
      </c>
      <c r="C177" t="s">
        <v>205</v>
      </c>
      <c r="D177" t="s">
        <v>94</v>
      </c>
      <c r="E177" t="s">
        <v>774</v>
      </c>
      <c r="F177">
        <v>15</v>
      </c>
      <c r="G177">
        <v>860</v>
      </c>
      <c r="H177">
        <v>2</v>
      </c>
      <c r="I177">
        <v>2</v>
      </c>
      <c r="J177">
        <v>6</v>
      </c>
      <c r="K177">
        <v>0</v>
      </c>
      <c r="L177" s="1">
        <v>0</v>
      </c>
      <c r="M177">
        <v>0</v>
      </c>
      <c r="N177">
        <v>0</v>
      </c>
      <c r="O177">
        <v>0</v>
      </c>
      <c r="P177">
        <v>556</v>
      </c>
      <c r="Q177">
        <v>0</v>
      </c>
      <c r="R177">
        <v>0</v>
      </c>
      <c r="S177" s="1">
        <v>0</v>
      </c>
      <c r="T177">
        <v>0</v>
      </c>
      <c r="U177">
        <v>0</v>
      </c>
      <c r="V177" s="1">
        <v>0</v>
      </c>
      <c r="W177">
        <v>0</v>
      </c>
      <c r="X177">
        <v>0</v>
      </c>
      <c r="Y177" s="1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5</v>
      </c>
      <c r="AI177">
        <v>1</v>
      </c>
      <c r="AJ177">
        <v>21</v>
      </c>
      <c r="AK177">
        <v>0</v>
      </c>
      <c r="AL177">
        <v>0</v>
      </c>
      <c r="AM177">
        <v>17</v>
      </c>
      <c r="AN177">
        <v>0</v>
      </c>
      <c r="AO177">
        <v>0</v>
      </c>
      <c r="AP177" s="1">
        <v>0</v>
      </c>
      <c r="AQ177">
        <v>0</v>
      </c>
      <c r="AR177">
        <v>0</v>
      </c>
      <c r="AS177" s="1">
        <v>0</v>
      </c>
      <c r="AT177">
        <v>0</v>
      </c>
      <c r="AU177">
        <v>0</v>
      </c>
      <c r="AV177">
        <v>0</v>
      </c>
      <c r="AW177">
        <v>15</v>
      </c>
      <c r="AX177">
        <v>0</v>
      </c>
      <c r="AY177">
        <v>0</v>
      </c>
      <c r="AZ177">
        <v>0</v>
      </c>
      <c r="BA177" s="1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f t="shared" si="2"/>
        <v>4.2</v>
      </c>
    </row>
    <row r="178" spans="1:59" x14ac:dyDescent="0.3">
      <c r="A178" t="s">
        <v>307</v>
      </c>
      <c r="B178" s="5">
        <v>21</v>
      </c>
      <c r="C178" t="s">
        <v>300</v>
      </c>
      <c r="D178" t="s">
        <v>105</v>
      </c>
      <c r="E178" t="s">
        <v>773</v>
      </c>
      <c r="F178">
        <v>16</v>
      </c>
      <c r="G178">
        <v>770</v>
      </c>
      <c r="H178">
        <v>2</v>
      </c>
      <c r="I178">
        <v>3</v>
      </c>
      <c r="J178">
        <v>27</v>
      </c>
      <c r="K178">
        <v>0</v>
      </c>
      <c r="L178" s="1">
        <v>0</v>
      </c>
      <c r="M178">
        <v>1</v>
      </c>
      <c r="N178">
        <v>0</v>
      </c>
      <c r="O178">
        <v>1</v>
      </c>
      <c r="P178">
        <v>429</v>
      </c>
      <c r="Q178">
        <v>0</v>
      </c>
      <c r="R178">
        <v>0</v>
      </c>
      <c r="S178" s="1">
        <v>0</v>
      </c>
      <c r="T178">
        <v>0</v>
      </c>
      <c r="U178">
        <v>0</v>
      </c>
      <c r="V178" s="1">
        <v>0</v>
      </c>
      <c r="W178">
        <v>0</v>
      </c>
      <c r="X178">
        <v>0</v>
      </c>
      <c r="Y178" s="1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13</v>
      </c>
      <c r="AI178">
        <v>0</v>
      </c>
      <c r="AJ178">
        <v>10</v>
      </c>
      <c r="AK178">
        <v>0</v>
      </c>
      <c r="AL178">
        <v>0</v>
      </c>
      <c r="AM178">
        <v>11</v>
      </c>
      <c r="AN178">
        <v>0</v>
      </c>
      <c r="AO178">
        <v>0</v>
      </c>
      <c r="AP178" s="1">
        <v>0</v>
      </c>
      <c r="AQ178">
        <v>0</v>
      </c>
      <c r="AR178">
        <v>0</v>
      </c>
      <c r="AS178" s="1">
        <v>0</v>
      </c>
      <c r="AT178">
        <v>0</v>
      </c>
      <c r="AU178">
        <v>0</v>
      </c>
      <c r="AV178">
        <v>0</v>
      </c>
      <c r="AW178">
        <v>14</v>
      </c>
      <c r="AX178">
        <v>4</v>
      </c>
      <c r="AY178">
        <v>0</v>
      </c>
      <c r="AZ178">
        <v>0</v>
      </c>
      <c r="BA178" s="1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f t="shared" si="2"/>
        <v>4.2</v>
      </c>
    </row>
    <row r="179" spans="1:59" x14ac:dyDescent="0.3">
      <c r="A179" t="s">
        <v>353</v>
      </c>
      <c r="B179" s="5">
        <v>33</v>
      </c>
      <c r="C179" t="s">
        <v>329</v>
      </c>
      <c r="D179" t="s">
        <v>78</v>
      </c>
      <c r="E179" t="s">
        <v>773</v>
      </c>
      <c r="F179">
        <v>25</v>
      </c>
      <c r="G179">
        <v>615</v>
      </c>
      <c r="H179">
        <v>2</v>
      </c>
      <c r="I179">
        <v>0</v>
      </c>
      <c r="J179">
        <v>11</v>
      </c>
      <c r="K179">
        <v>0</v>
      </c>
      <c r="L179" s="1">
        <v>0</v>
      </c>
      <c r="M179">
        <v>0</v>
      </c>
      <c r="N179">
        <v>0</v>
      </c>
      <c r="O179">
        <v>0</v>
      </c>
      <c r="P179">
        <v>713</v>
      </c>
      <c r="Q179">
        <v>0</v>
      </c>
      <c r="R179">
        <v>0</v>
      </c>
      <c r="S179" s="1">
        <v>0</v>
      </c>
      <c r="T179">
        <v>0</v>
      </c>
      <c r="U179">
        <v>0</v>
      </c>
      <c r="V179" s="1">
        <v>0</v>
      </c>
      <c r="W179">
        <v>0</v>
      </c>
      <c r="X179">
        <v>0</v>
      </c>
      <c r="Y179" s="1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0</v>
      </c>
      <c r="AJ179">
        <v>3</v>
      </c>
      <c r="AK179">
        <v>0</v>
      </c>
      <c r="AL179">
        <v>0</v>
      </c>
      <c r="AM179">
        <v>13</v>
      </c>
      <c r="AN179">
        <v>0</v>
      </c>
      <c r="AO179">
        <v>0</v>
      </c>
      <c r="AP179" s="1">
        <v>0</v>
      </c>
      <c r="AQ179">
        <v>0</v>
      </c>
      <c r="AR179">
        <v>0</v>
      </c>
      <c r="AS179" s="1">
        <v>0</v>
      </c>
      <c r="AT179">
        <v>0</v>
      </c>
      <c r="AU179">
        <v>0</v>
      </c>
      <c r="AV179">
        <v>0</v>
      </c>
      <c r="AW179">
        <v>8</v>
      </c>
      <c r="AX179">
        <v>3</v>
      </c>
      <c r="AY179">
        <v>1</v>
      </c>
      <c r="AZ179">
        <v>0</v>
      </c>
      <c r="BA179" s="1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f t="shared" si="2"/>
        <v>4.2</v>
      </c>
    </row>
    <row r="180" spans="1:59" x14ac:dyDescent="0.3">
      <c r="A180" t="s">
        <v>385</v>
      </c>
      <c r="B180" s="5">
        <v>26</v>
      </c>
      <c r="C180" t="s">
        <v>356</v>
      </c>
      <c r="D180" t="s">
        <v>140</v>
      </c>
      <c r="E180" t="s">
        <v>773</v>
      </c>
      <c r="F180">
        <v>18</v>
      </c>
      <c r="G180">
        <v>696</v>
      </c>
      <c r="H180">
        <v>2</v>
      </c>
      <c r="I180">
        <v>0</v>
      </c>
      <c r="J180">
        <v>13</v>
      </c>
      <c r="K180">
        <v>0</v>
      </c>
      <c r="L180" s="1">
        <v>0</v>
      </c>
      <c r="M180">
        <v>2</v>
      </c>
      <c r="N180">
        <v>0</v>
      </c>
      <c r="O180">
        <v>2</v>
      </c>
      <c r="P180">
        <v>363</v>
      </c>
      <c r="Q180">
        <v>0</v>
      </c>
      <c r="R180">
        <v>0</v>
      </c>
      <c r="S180" s="1">
        <v>0</v>
      </c>
      <c r="T180">
        <v>0</v>
      </c>
      <c r="U180">
        <v>0</v>
      </c>
      <c r="V180" s="1">
        <v>0</v>
      </c>
      <c r="W180">
        <v>0</v>
      </c>
      <c r="X180">
        <v>0</v>
      </c>
      <c r="Y180" s="1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15</v>
      </c>
      <c r="AI180">
        <v>0</v>
      </c>
      <c r="AJ180">
        <v>5</v>
      </c>
      <c r="AK180">
        <v>0</v>
      </c>
      <c r="AL180">
        <v>0</v>
      </c>
      <c r="AM180">
        <v>9</v>
      </c>
      <c r="AN180">
        <v>0</v>
      </c>
      <c r="AO180">
        <v>0</v>
      </c>
      <c r="AP180" s="1">
        <v>0</v>
      </c>
      <c r="AQ180">
        <v>0</v>
      </c>
      <c r="AR180">
        <v>0</v>
      </c>
      <c r="AS180" s="1">
        <v>0</v>
      </c>
      <c r="AT180">
        <v>0</v>
      </c>
      <c r="AU180">
        <v>0</v>
      </c>
      <c r="AV180">
        <v>0</v>
      </c>
      <c r="AW180">
        <v>4</v>
      </c>
      <c r="AX180">
        <v>1</v>
      </c>
      <c r="AY180">
        <v>0</v>
      </c>
      <c r="AZ180">
        <v>0</v>
      </c>
      <c r="BA180" s="1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f t="shared" si="2"/>
        <v>4.2</v>
      </c>
    </row>
    <row r="181" spans="1:59" x14ac:dyDescent="0.3">
      <c r="A181" t="s">
        <v>465</v>
      </c>
      <c r="B181" s="5">
        <v>30</v>
      </c>
      <c r="C181" t="s">
        <v>453</v>
      </c>
      <c r="D181" t="s">
        <v>59</v>
      </c>
      <c r="E181" t="s">
        <v>774</v>
      </c>
      <c r="F181">
        <v>11</v>
      </c>
      <c r="G181">
        <v>545</v>
      </c>
      <c r="H181">
        <v>2</v>
      </c>
      <c r="I181">
        <v>0</v>
      </c>
      <c r="J181">
        <v>2</v>
      </c>
      <c r="K181">
        <v>0</v>
      </c>
      <c r="L181" s="1">
        <v>0</v>
      </c>
      <c r="M181">
        <v>0</v>
      </c>
      <c r="N181">
        <v>0</v>
      </c>
      <c r="O181">
        <v>0</v>
      </c>
      <c r="P181">
        <v>448</v>
      </c>
      <c r="Q181">
        <v>0</v>
      </c>
      <c r="R181">
        <v>0</v>
      </c>
      <c r="S181" s="1">
        <v>0</v>
      </c>
      <c r="T181">
        <v>0</v>
      </c>
      <c r="U181">
        <v>0</v>
      </c>
      <c r="V181" s="1">
        <v>0</v>
      </c>
      <c r="W181">
        <v>0</v>
      </c>
      <c r="X181">
        <v>0</v>
      </c>
      <c r="Y181" s="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18</v>
      </c>
      <c r="AK181">
        <v>0</v>
      </c>
      <c r="AL181">
        <v>0</v>
      </c>
      <c r="AM181">
        <v>6</v>
      </c>
      <c r="AN181">
        <v>0</v>
      </c>
      <c r="AO181">
        <v>0</v>
      </c>
      <c r="AP181" s="1">
        <v>0</v>
      </c>
      <c r="AQ181">
        <v>0</v>
      </c>
      <c r="AR181">
        <v>0</v>
      </c>
      <c r="AS181" s="1">
        <v>0</v>
      </c>
      <c r="AT181">
        <v>0</v>
      </c>
      <c r="AU181">
        <v>0</v>
      </c>
      <c r="AV181">
        <v>0</v>
      </c>
      <c r="AW181">
        <v>2</v>
      </c>
      <c r="AX181">
        <v>1</v>
      </c>
      <c r="AY181">
        <v>0</v>
      </c>
      <c r="AZ181">
        <v>0</v>
      </c>
      <c r="BA181" s="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f t="shared" si="2"/>
        <v>4.2</v>
      </c>
    </row>
    <row r="182" spans="1:59" x14ac:dyDescent="0.3">
      <c r="A182" t="s">
        <v>142</v>
      </c>
      <c r="B182" s="5">
        <v>27</v>
      </c>
      <c r="C182" t="s">
        <v>131</v>
      </c>
      <c r="D182" t="s">
        <v>143</v>
      </c>
      <c r="E182" t="s">
        <v>775</v>
      </c>
      <c r="F182">
        <v>17</v>
      </c>
      <c r="G182">
        <v>331</v>
      </c>
      <c r="H182">
        <v>2</v>
      </c>
      <c r="I182">
        <v>1</v>
      </c>
      <c r="J182">
        <v>20</v>
      </c>
      <c r="K182">
        <v>0</v>
      </c>
      <c r="L182" s="1">
        <v>0</v>
      </c>
      <c r="M182">
        <v>3</v>
      </c>
      <c r="N182">
        <v>0</v>
      </c>
      <c r="O182">
        <v>1</v>
      </c>
      <c r="P182">
        <v>193</v>
      </c>
      <c r="Q182">
        <v>0</v>
      </c>
      <c r="R182">
        <v>0</v>
      </c>
      <c r="S182" s="1">
        <v>0</v>
      </c>
      <c r="T182">
        <v>0</v>
      </c>
      <c r="U182">
        <v>0</v>
      </c>
      <c r="V182" s="1">
        <v>0</v>
      </c>
      <c r="W182">
        <v>0</v>
      </c>
      <c r="X182">
        <v>0</v>
      </c>
      <c r="Y182" s="1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13</v>
      </c>
      <c r="AI182">
        <v>0</v>
      </c>
      <c r="AJ182">
        <v>6</v>
      </c>
      <c r="AK182">
        <v>0</v>
      </c>
      <c r="AL182">
        <v>0</v>
      </c>
      <c r="AM182">
        <v>1</v>
      </c>
      <c r="AN182">
        <v>0</v>
      </c>
      <c r="AO182">
        <v>0</v>
      </c>
      <c r="AP182" s="1">
        <v>0</v>
      </c>
      <c r="AQ182">
        <v>0</v>
      </c>
      <c r="AR182">
        <v>0</v>
      </c>
      <c r="AS182" s="1">
        <v>0</v>
      </c>
      <c r="AT182">
        <v>0</v>
      </c>
      <c r="AU182">
        <v>0</v>
      </c>
      <c r="AV182">
        <v>0</v>
      </c>
      <c r="AW182">
        <v>6</v>
      </c>
      <c r="AX182">
        <v>2</v>
      </c>
      <c r="AY182">
        <v>0</v>
      </c>
      <c r="AZ182">
        <v>0</v>
      </c>
      <c r="BA182" s="1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f t="shared" si="2"/>
        <v>4.2</v>
      </c>
    </row>
    <row r="183" spans="1:59" x14ac:dyDescent="0.3">
      <c r="A183" t="s">
        <v>301</v>
      </c>
      <c r="B183" s="5">
        <v>27</v>
      </c>
      <c r="C183" t="s">
        <v>300</v>
      </c>
      <c r="D183" t="s">
        <v>59</v>
      </c>
      <c r="E183" t="s">
        <v>775</v>
      </c>
      <c r="F183">
        <v>20</v>
      </c>
      <c r="G183">
        <v>1252</v>
      </c>
      <c r="H183">
        <v>2</v>
      </c>
      <c r="I183">
        <v>2</v>
      </c>
      <c r="J183">
        <v>26</v>
      </c>
      <c r="K183">
        <v>9</v>
      </c>
      <c r="L183" s="1">
        <v>0.08</v>
      </c>
      <c r="M183">
        <v>5</v>
      </c>
      <c r="N183">
        <v>1</v>
      </c>
      <c r="O183">
        <v>9</v>
      </c>
      <c r="P183">
        <v>405</v>
      </c>
      <c r="Q183">
        <v>269</v>
      </c>
      <c r="R183">
        <v>225</v>
      </c>
      <c r="S183" s="1">
        <v>0.84</v>
      </c>
      <c r="T183">
        <v>14</v>
      </c>
      <c r="U183">
        <v>3</v>
      </c>
      <c r="V183" s="1">
        <v>0.21</v>
      </c>
      <c r="W183">
        <v>111</v>
      </c>
      <c r="X183">
        <v>85</v>
      </c>
      <c r="Y183" s="1">
        <v>0.77</v>
      </c>
      <c r="Z183">
        <v>0</v>
      </c>
      <c r="AA183">
        <v>95</v>
      </c>
      <c r="AB183">
        <v>42</v>
      </c>
      <c r="AC183">
        <v>0</v>
      </c>
      <c r="AD183">
        <v>1</v>
      </c>
      <c r="AE183">
        <v>5</v>
      </c>
      <c r="AF183">
        <v>3</v>
      </c>
      <c r="AG183">
        <v>23</v>
      </c>
      <c r="AH183">
        <v>18</v>
      </c>
      <c r="AI183">
        <v>1</v>
      </c>
      <c r="AJ183">
        <v>8</v>
      </c>
      <c r="AK183">
        <v>3</v>
      </c>
      <c r="AL183">
        <v>1</v>
      </c>
      <c r="AM183">
        <v>12</v>
      </c>
      <c r="AN183">
        <v>72</v>
      </c>
      <c r="AO183">
        <v>23</v>
      </c>
      <c r="AP183" s="1">
        <v>0.32</v>
      </c>
      <c r="AQ183">
        <v>14</v>
      </c>
      <c r="AR183">
        <v>5</v>
      </c>
      <c r="AS183" s="1">
        <v>0.36</v>
      </c>
      <c r="AT183">
        <v>0</v>
      </c>
      <c r="AU183">
        <v>0</v>
      </c>
      <c r="AV183">
        <v>0</v>
      </c>
      <c r="AW183">
        <v>12</v>
      </c>
      <c r="AX183">
        <v>4</v>
      </c>
      <c r="AY183">
        <v>0</v>
      </c>
      <c r="AZ183">
        <v>0</v>
      </c>
      <c r="BA183" s="1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f t="shared" si="2"/>
        <v>4.2</v>
      </c>
    </row>
    <row r="184" spans="1:59" x14ac:dyDescent="0.3">
      <c r="A184" t="s">
        <v>619</v>
      </c>
      <c r="B184" s="5">
        <v>19</v>
      </c>
      <c r="C184" t="s">
        <v>787</v>
      </c>
      <c r="D184" t="s">
        <v>96</v>
      </c>
      <c r="E184" t="s">
        <v>775</v>
      </c>
      <c r="F184">
        <v>13</v>
      </c>
      <c r="G184">
        <v>913</v>
      </c>
      <c r="H184">
        <v>2</v>
      </c>
      <c r="I184">
        <v>1</v>
      </c>
      <c r="J184">
        <v>23</v>
      </c>
      <c r="K184">
        <v>4</v>
      </c>
      <c r="L184" s="1">
        <v>0.11</v>
      </c>
      <c r="M184">
        <v>1</v>
      </c>
      <c r="N184">
        <v>0</v>
      </c>
      <c r="O184">
        <v>1</v>
      </c>
      <c r="P184">
        <v>453</v>
      </c>
      <c r="Q184">
        <v>647</v>
      </c>
      <c r="R184">
        <v>559</v>
      </c>
      <c r="S184" s="1">
        <v>0.86</v>
      </c>
      <c r="T184">
        <v>13</v>
      </c>
      <c r="U184">
        <v>3</v>
      </c>
      <c r="V184" s="1">
        <v>0.23</v>
      </c>
      <c r="W184">
        <v>179</v>
      </c>
      <c r="X184">
        <v>144</v>
      </c>
      <c r="Y184" s="1">
        <v>0.81</v>
      </c>
      <c r="Z184">
        <v>0</v>
      </c>
      <c r="AA184">
        <v>149</v>
      </c>
      <c r="AB184">
        <v>67</v>
      </c>
      <c r="AC184">
        <v>0</v>
      </c>
      <c r="AD184">
        <v>0</v>
      </c>
      <c r="AE184">
        <v>0</v>
      </c>
      <c r="AF184">
        <v>3</v>
      </c>
      <c r="AG184">
        <v>68</v>
      </c>
      <c r="AH184">
        <v>15</v>
      </c>
      <c r="AI184">
        <v>1</v>
      </c>
      <c r="AJ184">
        <v>8</v>
      </c>
      <c r="AK184">
        <v>17</v>
      </c>
      <c r="AL184">
        <v>2</v>
      </c>
      <c r="AM184">
        <v>16</v>
      </c>
      <c r="AN184">
        <v>127</v>
      </c>
      <c r="AO184">
        <v>73</v>
      </c>
      <c r="AP184" s="1">
        <v>0.57999999999999996</v>
      </c>
      <c r="AQ184">
        <v>59</v>
      </c>
      <c r="AR184">
        <v>34</v>
      </c>
      <c r="AS184" s="1">
        <v>0.57999999999999996</v>
      </c>
      <c r="AT184">
        <v>0</v>
      </c>
      <c r="AU184">
        <v>0</v>
      </c>
      <c r="AV184">
        <v>0</v>
      </c>
      <c r="AW184">
        <v>14</v>
      </c>
      <c r="AX184">
        <v>2</v>
      </c>
      <c r="AY184">
        <v>0</v>
      </c>
      <c r="AZ184">
        <v>0</v>
      </c>
      <c r="BA184" s="1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f t="shared" si="2"/>
        <v>4.2</v>
      </c>
    </row>
    <row r="185" spans="1:59" x14ac:dyDescent="0.3">
      <c r="A185" t="s">
        <v>573</v>
      </c>
      <c r="B185" s="5">
        <v>23</v>
      </c>
      <c r="C185" t="s">
        <v>566</v>
      </c>
      <c r="D185" t="s">
        <v>59</v>
      </c>
      <c r="E185" t="s">
        <v>775</v>
      </c>
      <c r="F185">
        <v>35</v>
      </c>
      <c r="G185">
        <v>1432</v>
      </c>
      <c r="H185">
        <v>2</v>
      </c>
      <c r="I185">
        <v>0</v>
      </c>
      <c r="J185">
        <v>29</v>
      </c>
      <c r="K185">
        <v>3</v>
      </c>
      <c r="L185" s="1">
        <v>0</v>
      </c>
      <c r="M185">
        <v>10</v>
      </c>
      <c r="N185">
        <v>3</v>
      </c>
      <c r="O185">
        <v>8</v>
      </c>
      <c r="P185">
        <v>451</v>
      </c>
      <c r="Q185">
        <v>770</v>
      </c>
      <c r="R185">
        <v>626</v>
      </c>
      <c r="S185" s="1">
        <v>0.81</v>
      </c>
      <c r="T185">
        <v>0</v>
      </c>
      <c r="U185">
        <v>0</v>
      </c>
      <c r="V185" s="1">
        <v>0</v>
      </c>
      <c r="W185">
        <v>137</v>
      </c>
      <c r="X185">
        <v>68</v>
      </c>
      <c r="Y185" s="1">
        <v>0.5</v>
      </c>
      <c r="Z185">
        <v>1</v>
      </c>
      <c r="AA185">
        <v>131</v>
      </c>
      <c r="AB185">
        <v>61</v>
      </c>
      <c r="AC185">
        <v>0</v>
      </c>
      <c r="AD185">
        <v>0</v>
      </c>
      <c r="AE185">
        <v>0</v>
      </c>
      <c r="AF185">
        <v>0</v>
      </c>
      <c r="AG185">
        <v>44</v>
      </c>
      <c r="AH185">
        <v>26</v>
      </c>
      <c r="AI185">
        <v>0</v>
      </c>
      <c r="AJ185">
        <v>9</v>
      </c>
      <c r="AK185">
        <v>14</v>
      </c>
      <c r="AL185">
        <v>14</v>
      </c>
      <c r="AM185">
        <v>13</v>
      </c>
      <c r="AN185">
        <v>29</v>
      </c>
      <c r="AO185">
        <v>21</v>
      </c>
      <c r="AP185" s="1">
        <v>0.72</v>
      </c>
      <c r="AQ185">
        <v>66</v>
      </c>
      <c r="AR185">
        <v>44</v>
      </c>
      <c r="AS185" s="1">
        <v>0.67</v>
      </c>
      <c r="AT185">
        <v>0</v>
      </c>
      <c r="AU185">
        <v>0</v>
      </c>
      <c r="AV185">
        <v>0</v>
      </c>
      <c r="AW185">
        <v>16</v>
      </c>
      <c r="AX185">
        <v>0</v>
      </c>
      <c r="AY185">
        <v>0</v>
      </c>
      <c r="AZ185">
        <v>0</v>
      </c>
      <c r="BA185" s="1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f t="shared" si="2"/>
        <v>4.2</v>
      </c>
    </row>
    <row r="186" spans="1:59" x14ac:dyDescent="0.3">
      <c r="A186" t="s">
        <v>597</v>
      </c>
      <c r="B186" s="5">
        <v>18</v>
      </c>
      <c r="C186" t="s">
        <v>566</v>
      </c>
      <c r="D186" t="s">
        <v>59</v>
      </c>
      <c r="E186" t="s">
        <v>775</v>
      </c>
      <c r="F186">
        <v>33</v>
      </c>
      <c r="G186">
        <v>1874</v>
      </c>
      <c r="H186">
        <v>2</v>
      </c>
      <c r="I186">
        <v>0</v>
      </c>
      <c r="J186">
        <v>28</v>
      </c>
      <c r="K186">
        <v>3</v>
      </c>
      <c r="L186" s="1">
        <v>0</v>
      </c>
      <c r="M186">
        <v>2</v>
      </c>
      <c r="N186">
        <v>2</v>
      </c>
      <c r="O186">
        <v>2</v>
      </c>
      <c r="P186">
        <v>1004</v>
      </c>
      <c r="Q186">
        <v>1025</v>
      </c>
      <c r="R186">
        <v>754</v>
      </c>
      <c r="S186" s="1">
        <v>0.74</v>
      </c>
      <c r="T186">
        <v>105</v>
      </c>
      <c r="U186">
        <v>19</v>
      </c>
      <c r="V186" s="1">
        <v>0.18</v>
      </c>
      <c r="W186">
        <v>306</v>
      </c>
      <c r="X186">
        <v>204</v>
      </c>
      <c r="Y186" s="1">
        <v>0.67</v>
      </c>
      <c r="Z186">
        <v>0</v>
      </c>
      <c r="AA186">
        <v>260</v>
      </c>
      <c r="AB186">
        <v>158</v>
      </c>
      <c r="AC186">
        <v>0</v>
      </c>
      <c r="AD186">
        <v>2</v>
      </c>
      <c r="AE186">
        <v>5</v>
      </c>
      <c r="AF186">
        <v>8</v>
      </c>
      <c r="AG186">
        <v>168</v>
      </c>
      <c r="AH186">
        <v>55</v>
      </c>
      <c r="AI186">
        <v>0</v>
      </c>
      <c r="AJ186">
        <v>16</v>
      </c>
      <c r="AK186">
        <v>19</v>
      </c>
      <c r="AL186">
        <v>12</v>
      </c>
      <c r="AM186">
        <v>34</v>
      </c>
      <c r="AN186">
        <v>222</v>
      </c>
      <c r="AO186">
        <v>132</v>
      </c>
      <c r="AP186" s="1">
        <v>0.6</v>
      </c>
      <c r="AQ186">
        <v>41</v>
      </c>
      <c r="AR186">
        <v>20</v>
      </c>
      <c r="AS186" s="1">
        <v>0.49</v>
      </c>
      <c r="AT186">
        <v>0</v>
      </c>
      <c r="AU186">
        <v>0</v>
      </c>
      <c r="AV186">
        <v>0</v>
      </c>
      <c r="AW186">
        <v>0</v>
      </c>
      <c r="AX186">
        <v>6</v>
      </c>
      <c r="AY186">
        <v>0</v>
      </c>
      <c r="AZ186">
        <v>0</v>
      </c>
      <c r="BA186" s="1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f t="shared" si="2"/>
        <v>4.2</v>
      </c>
    </row>
    <row r="187" spans="1:59" x14ac:dyDescent="0.3">
      <c r="A187" t="s">
        <v>672</v>
      </c>
      <c r="B187" s="5">
        <v>28</v>
      </c>
      <c r="C187" t="s">
        <v>785</v>
      </c>
      <c r="D187" t="s">
        <v>187</v>
      </c>
      <c r="E187" t="s">
        <v>773</v>
      </c>
      <c r="F187">
        <v>21</v>
      </c>
      <c r="G187">
        <v>650</v>
      </c>
      <c r="H187">
        <v>2</v>
      </c>
      <c r="I187">
        <v>0</v>
      </c>
      <c r="J187">
        <v>5</v>
      </c>
      <c r="K187">
        <v>0</v>
      </c>
      <c r="L187" s="1">
        <v>0</v>
      </c>
      <c r="M187">
        <v>0</v>
      </c>
      <c r="N187">
        <v>0</v>
      </c>
      <c r="O187">
        <v>0</v>
      </c>
      <c r="P187">
        <v>294</v>
      </c>
      <c r="Q187">
        <v>0</v>
      </c>
      <c r="R187">
        <v>0</v>
      </c>
      <c r="S187" s="1">
        <v>0</v>
      </c>
      <c r="T187">
        <v>0</v>
      </c>
      <c r="U187">
        <v>0</v>
      </c>
      <c r="V187" s="1">
        <v>0</v>
      </c>
      <c r="W187">
        <v>0</v>
      </c>
      <c r="X187">
        <v>0</v>
      </c>
      <c r="Y187" s="1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10</v>
      </c>
      <c r="AI187">
        <v>0</v>
      </c>
      <c r="AJ187">
        <v>10</v>
      </c>
      <c r="AK187">
        <v>0</v>
      </c>
      <c r="AL187">
        <v>0</v>
      </c>
      <c r="AM187">
        <v>6</v>
      </c>
      <c r="AN187">
        <v>0</v>
      </c>
      <c r="AO187">
        <v>0</v>
      </c>
      <c r="AP187" s="1">
        <v>0</v>
      </c>
      <c r="AQ187">
        <v>0</v>
      </c>
      <c r="AR187">
        <v>0</v>
      </c>
      <c r="AS187" s="1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 s="1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f t="shared" si="2"/>
        <v>4.2</v>
      </c>
    </row>
    <row r="188" spans="1:59" x14ac:dyDescent="0.3">
      <c r="A188" t="s">
        <v>690</v>
      </c>
      <c r="B188" s="5">
        <v>21</v>
      </c>
      <c r="C188" t="s">
        <v>785</v>
      </c>
      <c r="D188" t="s">
        <v>176</v>
      </c>
      <c r="E188" t="s">
        <v>773</v>
      </c>
      <c r="F188">
        <v>25</v>
      </c>
      <c r="G188">
        <v>797</v>
      </c>
      <c r="H188">
        <v>2</v>
      </c>
      <c r="I188">
        <v>0</v>
      </c>
      <c r="J188">
        <v>7</v>
      </c>
      <c r="K188">
        <v>0</v>
      </c>
      <c r="L188" s="1">
        <v>0</v>
      </c>
      <c r="M188">
        <v>0</v>
      </c>
      <c r="N188">
        <v>0</v>
      </c>
      <c r="O188">
        <v>0</v>
      </c>
      <c r="P188">
        <v>440</v>
      </c>
      <c r="Q188">
        <v>0</v>
      </c>
      <c r="R188">
        <v>0</v>
      </c>
      <c r="S188" s="1">
        <v>0</v>
      </c>
      <c r="T188">
        <v>0</v>
      </c>
      <c r="U188">
        <v>0</v>
      </c>
      <c r="V188" s="1">
        <v>0</v>
      </c>
      <c r="W188">
        <v>0</v>
      </c>
      <c r="X188">
        <v>0</v>
      </c>
      <c r="Y188" s="1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9</v>
      </c>
      <c r="AI188">
        <v>0</v>
      </c>
      <c r="AJ188">
        <v>16</v>
      </c>
      <c r="AK188">
        <v>0</v>
      </c>
      <c r="AL188">
        <v>0</v>
      </c>
      <c r="AM188">
        <v>23</v>
      </c>
      <c r="AN188">
        <v>0</v>
      </c>
      <c r="AO188">
        <v>0</v>
      </c>
      <c r="AP188" s="1">
        <v>0</v>
      </c>
      <c r="AQ188">
        <v>0</v>
      </c>
      <c r="AR188">
        <v>0</v>
      </c>
      <c r="AS188" s="1">
        <v>0</v>
      </c>
      <c r="AT188">
        <v>0</v>
      </c>
      <c r="AU188">
        <v>0</v>
      </c>
      <c r="AV188">
        <v>0</v>
      </c>
      <c r="AW188">
        <v>4</v>
      </c>
      <c r="AX188">
        <v>0</v>
      </c>
      <c r="AY188">
        <v>0</v>
      </c>
      <c r="AZ188">
        <v>0</v>
      </c>
      <c r="BA188" s="1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f t="shared" si="2"/>
        <v>4.2</v>
      </c>
    </row>
    <row r="189" spans="1:59" x14ac:dyDescent="0.3">
      <c r="A189" t="s">
        <v>627</v>
      </c>
      <c r="B189" s="5">
        <v>27</v>
      </c>
      <c r="C189" t="s">
        <v>787</v>
      </c>
      <c r="D189" t="s">
        <v>433</v>
      </c>
      <c r="E189" t="s">
        <v>773</v>
      </c>
      <c r="F189">
        <v>26</v>
      </c>
      <c r="G189">
        <v>1653</v>
      </c>
      <c r="H189">
        <v>2</v>
      </c>
      <c r="I189">
        <v>0</v>
      </c>
      <c r="J189">
        <v>22</v>
      </c>
      <c r="K189">
        <v>19</v>
      </c>
      <c r="L189" s="1">
        <v>0.21</v>
      </c>
      <c r="M189">
        <v>0</v>
      </c>
      <c r="N189">
        <v>0</v>
      </c>
      <c r="O189">
        <v>1</v>
      </c>
      <c r="P189">
        <v>1362</v>
      </c>
      <c r="Q189">
        <v>140</v>
      </c>
      <c r="R189">
        <v>92</v>
      </c>
      <c r="S189" s="1">
        <v>0.66</v>
      </c>
      <c r="T189">
        <v>1</v>
      </c>
      <c r="U189">
        <v>0</v>
      </c>
      <c r="V189" s="1">
        <v>0</v>
      </c>
      <c r="W189">
        <v>68</v>
      </c>
      <c r="X189">
        <v>40</v>
      </c>
      <c r="Y189" s="1">
        <v>0.59</v>
      </c>
      <c r="Z189">
        <v>3</v>
      </c>
      <c r="AA189">
        <v>46</v>
      </c>
      <c r="AB189">
        <v>17</v>
      </c>
      <c r="AC189">
        <v>1</v>
      </c>
      <c r="AD189">
        <v>0</v>
      </c>
      <c r="AE189">
        <v>3</v>
      </c>
      <c r="AF189">
        <v>2</v>
      </c>
      <c r="AG189">
        <v>14</v>
      </c>
      <c r="AH189">
        <v>20</v>
      </c>
      <c r="AI189">
        <v>2</v>
      </c>
      <c r="AJ189">
        <v>37</v>
      </c>
      <c r="AK189">
        <v>5</v>
      </c>
      <c r="AL189">
        <v>2</v>
      </c>
      <c r="AM189">
        <v>40</v>
      </c>
      <c r="AN189">
        <v>91</v>
      </c>
      <c r="AO189">
        <v>47</v>
      </c>
      <c r="AP189" s="1">
        <v>0.52</v>
      </c>
      <c r="AQ189">
        <v>130</v>
      </c>
      <c r="AR189">
        <v>67</v>
      </c>
      <c r="AS189" s="1">
        <v>0.52</v>
      </c>
      <c r="AT189">
        <v>0</v>
      </c>
      <c r="AU189">
        <v>0</v>
      </c>
      <c r="AV189">
        <v>0</v>
      </c>
      <c r="AW189">
        <v>34</v>
      </c>
      <c r="AX189">
        <v>9</v>
      </c>
      <c r="AY189">
        <v>0</v>
      </c>
      <c r="AZ189">
        <v>0</v>
      </c>
      <c r="BA189" s="1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f t="shared" si="2"/>
        <v>4.2</v>
      </c>
    </row>
    <row r="190" spans="1:59" x14ac:dyDescent="0.3">
      <c r="A190" t="s">
        <v>633</v>
      </c>
      <c r="B190" s="5">
        <v>27</v>
      </c>
      <c r="C190" t="s">
        <v>787</v>
      </c>
      <c r="D190" t="s">
        <v>277</v>
      </c>
      <c r="E190" t="s">
        <v>773</v>
      </c>
      <c r="F190">
        <v>28</v>
      </c>
      <c r="G190">
        <v>1405</v>
      </c>
      <c r="H190">
        <v>2</v>
      </c>
      <c r="I190">
        <v>0</v>
      </c>
      <c r="J190">
        <v>11</v>
      </c>
      <c r="K190">
        <v>0</v>
      </c>
      <c r="L190" s="1">
        <v>0</v>
      </c>
      <c r="M190">
        <v>0</v>
      </c>
      <c r="N190">
        <v>0</v>
      </c>
      <c r="O190">
        <v>0</v>
      </c>
      <c r="P190">
        <v>1087</v>
      </c>
      <c r="Q190">
        <v>320</v>
      </c>
      <c r="R190">
        <v>249</v>
      </c>
      <c r="S190" s="1">
        <v>0.78</v>
      </c>
      <c r="T190">
        <v>18</v>
      </c>
      <c r="U190">
        <v>4</v>
      </c>
      <c r="V190" s="1">
        <v>0.22</v>
      </c>
      <c r="W190">
        <v>121</v>
      </c>
      <c r="X190">
        <v>88</v>
      </c>
      <c r="Y190" s="1">
        <v>0.73</v>
      </c>
      <c r="Z190">
        <v>3</v>
      </c>
      <c r="AA190">
        <v>88</v>
      </c>
      <c r="AB190">
        <v>54</v>
      </c>
      <c r="AC190">
        <v>0</v>
      </c>
      <c r="AD190">
        <v>1</v>
      </c>
      <c r="AE190">
        <v>0</v>
      </c>
      <c r="AF190">
        <v>3</v>
      </c>
      <c r="AG190">
        <v>50</v>
      </c>
      <c r="AH190">
        <v>15</v>
      </c>
      <c r="AI190">
        <v>1</v>
      </c>
      <c r="AJ190">
        <v>35</v>
      </c>
      <c r="AK190">
        <v>15</v>
      </c>
      <c r="AL190">
        <v>5</v>
      </c>
      <c r="AM190">
        <v>49</v>
      </c>
      <c r="AN190">
        <v>89</v>
      </c>
      <c r="AO190">
        <v>39</v>
      </c>
      <c r="AP190" s="1">
        <v>0.44</v>
      </c>
      <c r="AQ190">
        <v>14</v>
      </c>
      <c r="AR190">
        <v>3</v>
      </c>
      <c r="AS190" s="1">
        <v>0.21</v>
      </c>
      <c r="AT190">
        <v>0</v>
      </c>
      <c r="AU190">
        <v>0</v>
      </c>
      <c r="AV190">
        <v>0</v>
      </c>
      <c r="AW190">
        <v>28</v>
      </c>
      <c r="AX190">
        <v>7</v>
      </c>
      <c r="AY190">
        <v>0</v>
      </c>
      <c r="AZ190">
        <v>0</v>
      </c>
      <c r="BA190" s="1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f t="shared" si="2"/>
        <v>4.2</v>
      </c>
    </row>
    <row r="191" spans="1:59" x14ac:dyDescent="0.3">
      <c r="A191" t="s">
        <v>174</v>
      </c>
      <c r="B191" s="5">
        <v>31</v>
      </c>
      <c r="C191" t="s">
        <v>170</v>
      </c>
      <c r="D191" t="s">
        <v>117</v>
      </c>
      <c r="E191" t="s">
        <v>774</v>
      </c>
      <c r="F191">
        <v>22</v>
      </c>
      <c r="G191">
        <v>1913</v>
      </c>
      <c r="H191">
        <v>2</v>
      </c>
      <c r="I191">
        <v>0</v>
      </c>
      <c r="J191">
        <v>10</v>
      </c>
      <c r="K191">
        <v>32</v>
      </c>
      <c r="L191" s="1">
        <v>0.14000000000000001</v>
      </c>
      <c r="M191">
        <v>1</v>
      </c>
      <c r="N191">
        <v>2</v>
      </c>
      <c r="O191">
        <v>0</v>
      </c>
      <c r="P191">
        <v>1370</v>
      </c>
      <c r="Q191">
        <v>341</v>
      </c>
      <c r="R191">
        <v>244</v>
      </c>
      <c r="S191" s="1">
        <v>0.72</v>
      </c>
      <c r="T191">
        <v>0</v>
      </c>
      <c r="U191">
        <v>0</v>
      </c>
      <c r="V191" s="1">
        <v>0</v>
      </c>
      <c r="W191">
        <v>166</v>
      </c>
      <c r="X191">
        <v>112</v>
      </c>
      <c r="Y191" s="1">
        <v>0.68</v>
      </c>
      <c r="Z191">
        <v>4</v>
      </c>
      <c r="AA191">
        <v>126</v>
      </c>
      <c r="AB191">
        <v>62</v>
      </c>
      <c r="AC191">
        <v>1</v>
      </c>
      <c r="AD191">
        <v>0</v>
      </c>
      <c r="AE191">
        <v>15</v>
      </c>
      <c r="AF191">
        <v>4</v>
      </c>
      <c r="AG191">
        <v>67</v>
      </c>
      <c r="AH191">
        <v>4</v>
      </c>
      <c r="AI191">
        <v>2</v>
      </c>
      <c r="AJ191">
        <v>139</v>
      </c>
      <c r="AK191">
        <v>1</v>
      </c>
      <c r="AL191">
        <v>2</v>
      </c>
      <c r="AM191">
        <v>35</v>
      </c>
      <c r="AN191">
        <v>146</v>
      </c>
      <c r="AO191">
        <v>76</v>
      </c>
      <c r="AP191" s="1">
        <v>0.52</v>
      </c>
      <c r="AQ191">
        <v>105</v>
      </c>
      <c r="AR191">
        <v>42</v>
      </c>
      <c r="AS191" s="1">
        <v>0.4</v>
      </c>
      <c r="AT191">
        <v>0</v>
      </c>
      <c r="AU191">
        <v>0</v>
      </c>
      <c r="AV191">
        <v>1</v>
      </c>
      <c r="AW191">
        <v>8</v>
      </c>
      <c r="AX191">
        <v>2</v>
      </c>
      <c r="AY191">
        <v>0</v>
      </c>
      <c r="AZ191">
        <v>0</v>
      </c>
      <c r="BA191" s="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f t="shared" si="2"/>
        <v>4.2</v>
      </c>
    </row>
    <row r="192" spans="1:59" x14ac:dyDescent="0.3">
      <c r="A192" t="s">
        <v>683</v>
      </c>
      <c r="B192" s="5">
        <v>32</v>
      </c>
      <c r="C192" t="s">
        <v>785</v>
      </c>
      <c r="D192" t="s">
        <v>158</v>
      </c>
      <c r="E192" t="s">
        <v>774</v>
      </c>
      <c r="F192">
        <v>30</v>
      </c>
      <c r="G192">
        <v>2113</v>
      </c>
      <c r="H192">
        <v>2</v>
      </c>
      <c r="I192">
        <v>1</v>
      </c>
      <c r="J192">
        <v>10</v>
      </c>
      <c r="K192">
        <v>7</v>
      </c>
      <c r="L192" s="1">
        <v>0.09</v>
      </c>
      <c r="M192">
        <v>0</v>
      </c>
      <c r="N192">
        <v>0</v>
      </c>
      <c r="O192">
        <v>2</v>
      </c>
      <c r="P192">
        <v>1578</v>
      </c>
      <c r="Q192">
        <v>360</v>
      </c>
      <c r="R192">
        <v>299</v>
      </c>
      <c r="S192" s="1">
        <v>0.83</v>
      </c>
      <c r="T192">
        <v>14</v>
      </c>
      <c r="U192">
        <v>3</v>
      </c>
      <c r="V192" s="1">
        <v>0.21</v>
      </c>
      <c r="W192">
        <v>134</v>
      </c>
      <c r="X192">
        <v>95</v>
      </c>
      <c r="Y192" s="1">
        <v>0.71</v>
      </c>
      <c r="Z192">
        <v>2</v>
      </c>
      <c r="AA192">
        <v>80</v>
      </c>
      <c r="AB192">
        <v>40</v>
      </c>
      <c r="AC192">
        <v>1</v>
      </c>
      <c r="AD192">
        <v>0</v>
      </c>
      <c r="AE192">
        <v>3</v>
      </c>
      <c r="AF192">
        <v>4</v>
      </c>
      <c r="AG192">
        <v>29</v>
      </c>
      <c r="AH192">
        <v>5</v>
      </c>
      <c r="AI192">
        <v>5</v>
      </c>
      <c r="AJ192">
        <v>95</v>
      </c>
      <c r="AK192">
        <v>13</v>
      </c>
      <c r="AL192">
        <v>3</v>
      </c>
      <c r="AM192">
        <v>38</v>
      </c>
      <c r="AN192">
        <v>69</v>
      </c>
      <c r="AO192">
        <v>36</v>
      </c>
      <c r="AP192" s="1">
        <v>0.52</v>
      </c>
      <c r="AQ192">
        <v>14</v>
      </c>
      <c r="AR192">
        <v>6</v>
      </c>
      <c r="AS192" s="1">
        <v>0.43</v>
      </c>
      <c r="AT192">
        <v>0</v>
      </c>
      <c r="AU192">
        <v>0</v>
      </c>
      <c r="AV192">
        <v>1</v>
      </c>
      <c r="AW192">
        <v>18</v>
      </c>
      <c r="AX192">
        <v>6</v>
      </c>
      <c r="AY192">
        <v>0</v>
      </c>
      <c r="AZ192">
        <v>0</v>
      </c>
      <c r="BA192" s="1">
        <v>0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f t="shared" si="2"/>
        <v>4.2</v>
      </c>
    </row>
    <row r="193" spans="1:59" x14ac:dyDescent="0.3">
      <c r="A193" t="s">
        <v>328</v>
      </c>
      <c r="B193" s="5">
        <v>28</v>
      </c>
      <c r="C193" t="s">
        <v>329</v>
      </c>
      <c r="D193" t="s">
        <v>62</v>
      </c>
      <c r="E193" t="s">
        <v>773</v>
      </c>
      <c r="F193">
        <v>36</v>
      </c>
      <c r="G193">
        <v>1769</v>
      </c>
      <c r="H193">
        <v>2</v>
      </c>
      <c r="I193">
        <v>7</v>
      </c>
      <c r="J193">
        <v>39</v>
      </c>
      <c r="K193">
        <v>12</v>
      </c>
      <c r="L193" s="1">
        <v>0.05</v>
      </c>
      <c r="M193">
        <v>7</v>
      </c>
      <c r="N193">
        <v>0</v>
      </c>
      <c r="O193">
        <v>1</v>
      </c>
      <c r="P193">
        <v>888</v>
      </c>
      <c r="Q193">
        <v>484</v>
      </c>
      <c r="R193">
        <v>393</v>
      </c>
      <c r="S193" s="1">
        <v>0.81</v>
      </c>
      <c r="T193">
        <v>100</v>
      </c>
      <c r="U193">
        <v>30</v>
      </c>
      <c r="V193" s="1">
        <v>0.3</v>
      </c>
      <c r="W193">
        <v>238</v>
      </c>
      <c r="X193">
        <v>190</v>
      </c>
      <c r="Y193" s="1">
        <v>0.8</v>
      </c>
      <c r="Z193">
        <v>6</v>
      </c>
      <c r="AA193">
        <v>315</v>
      </c>
      <c r="AB193">
        <v>187</v>
      </c>
      <c r="AC193">
        <v>0</v>
      </c>
      <c r="AD193">
        <v>4</v>
      </c>
      <c r="AE193">
        <v>10</v>
      </c>
      <c r="AF193">
        <v>23</v>
      </c>
      <c r="AG193">
        <v>87</v>
      </c>
      <c r="AH193">
        <v>25</v>
      </c>
      <c r="AI193">
        <v>0</v>
      </c>
      <c r="AJ193">
        <v>4</v>
      </c>
      <c r="AK193">
        <v>1</v>
      </c>
      <c r="AL193">
        <v>0</v>
      </c>
      <c r="AM193">
        <v>20</v>
      </c>
      <c r="AN193">
        <v>192</v>
      </c>
      <c r="AO193">
        <v>100</v>
      </c>
      <c r="AP193" s="1">
        <v>0.52</v>
      </c>
      <c r="AQ193">
        <v>52</v>
      </c>
      <c r="AR193">
        <v>25</v>
      </c>
      <c r="AS193" s="1">
        <v>0.48</v>
      </c>
      <c r="AT193">
        <v>0</v>
      </c>
      <c r="AU193">
        <v>0</v>
      </c>
      <c r="AV193">
        <v>0</v>
      </c>
      <c r="AW193">
        <v>24</v>
      </c>
      <c r="AX193">
        <v>3</v>
      </c>
      <c r="AY193">
        <v>0</v>
      </c>
      <c r="AZ193">
        <v>0</v>
      </c>
      <c r="BA193" s="1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f t="shared" si="2"/>
        <v>4.2</v>
      </c>
    </row>
    <row r="194" spans="1:59" x14ac:dyDescent="0.3">
      <c r="A194" t="s">
        <v>560</v>
      </c>
      <c r="B194" s="5">
        <v>27</v>
      </c>
      <c r="C194" t="s">
        <v>788</v>
      </c>
      <c r="D194" t="s">
        <v>178</v>
      </c>
      <c r="E194" t="s">
        <v>774</v>
      </c>
      <c r="F194">
        <v>35</v>
      </c>
      <c r="G194">
        <v>3003</v>
      </c>
      <c r="H194">
        <v>2</v>
      </c>
      <c r="I194">
        <v>1</v>
      </c>
      <c r="J194">
        <v>11</v>
      </c>
      <c r="K194">
        <v>1</v>
      </c>
      <c r="L194" s="1">
        <v>0</v>
      </c>
      <c r="M194">
        <v>1</v>
      </c>
      <c r="N194">
        <v>0</v>
      </c>
      <c r="O194">
        <v>2</v>
      </c>
      <c r="P194">
        <v>1812</v>
      </c>
      <c r="Q194">
        <v>495</v>
      </c>
      <c r="R194">
        <v>418</v>
      </c>
      <c r="S194" s="1">
        <v>0.84</v>
      </c>
      <c r="T194">
        <v>5</v>
      </c>
      <c r="U194">
        <v>0</v>
      </c>
      <c r="V194" s="1">
        <v>0</v>
      </c>
      <c r="W194">
        <v>102</v>
      </c>
      <c r="X194">
        <v>70</v>
      </c>
      <c r="Y194" s="1">
        <v>0.69</v>
      </c>
      <c r="Z194">
        <v>2</v>
      </c>
      <c r="AA194">
        <v>81</v>
      </c>
      <c r="AB194">
        <v>33</v>
      </c>
      <c r="AC194">
        <v>0</v>
      </c>
      <c r="AD194">
        <v>0</v>
      </c>
      <c r="AE194">
        <v>0</v>
      </c>
      <c r="AF194">
        <v>1</v>
      </c>
      <c r="AG194">
        <v>46</v>
      </c>
      <c r="AH194">
        <v>22</v>
      </c>
      <c r="AI194">
        <v>11</v>
      </c>
      <c r="AJ194">
        <v>106</v>
      </c>
      <c r="AK194">
        <v>11</v>
      </c>
      <c r="AL194">
        <v>7</v>
      </c>
      <c r="AM194">
        <v>55</v>
      </c>
      <c r="AN194">
        <v>80</v>
      </c>
      <c r="AO194">
        <v>41</v>
      </c>
      <c r="AP194" s="1">
        <v>0.51</v>
      </c>
      <c r="AQ194">
        <v>18</v>
      </c>
      <c r="AR194">
        <v>12</v>
      </c>
      <c r="AS194" s="1">
        <v>0.67</v>
      </c>
      <c r="AT194">
        <v>0</v>
      </c>
      <c r="AU194">
        <v>0</v>
      </c>
      <c r="AV194">
        <v>0</v>
      </c>
      <c r="AW194">
        <v>23</v>
      </c>
      <c r="AX194">
        <v>5</v>
      </c>
      <c r="AY194">
        <v>0</v>
      </c>
      <c r="AZ194">
        <v>0</v>
      </c>
      <c r="BA194" s="1">
        <v>0</v>
      </c>
      <c r="BB194">
        <v>0</v>
      </c>
      <c r="BC194">
        <v>3</v>
      </c>
      <c r="BD194">
        <v>0</v>
      </c>
      <c r="BE194">
        <v>0</v>
      </c>
      <c r="BF194">
        <v>0</v>
      </c>
      <c r="BG194">
        <f t="shared" ref="BG194:BG257" si="3">BF194+4.2</f>
        <v>4.2</v>
      </c>
    </row>
    <row r="195" spans="1:59" x14ac:dyDescent="0.3">
      <c r="A195" t="s">
        <v>671</v>
      </c>
      <c r="B195" s="5">
        <v>27</v>
      </c>
      <c r="C195" t="s">
        <v>785</v>
      </c>
      <c r="D195" t="s">
        <v>176</v>
      </c>
      <c r="E195" t="s">
        <v>773</v>
      </c>
      <c r="F195">
        <v>29</v>
      </c>
      <c r="G195">
        <v>987</v>
      </c>
      <c r="H195">
        <v>2</v>
      </c>
      <c r="I195">
        <v>4</v>
      </c>
      <c r="J195">
        <v>27</v>
      </c>
      <c r="K195">
        <v>1</v>
      </c>
      <c r="L195" s="1">
        <v>0</v>
      </c>
      <c r="M195">
        <v>6</v>
      </c>
      <c r="N195">
        <v>0</v>
      </c>
      <c r="O195">
        <v>3</v>
      </c>
      <c r="P195">
        <v>525</v>
      </c>
      <c r="Q195">
        <v>563</v>
      </c>
      <c r="R195">
        <v>478</v>
      </c>
      <c r="S195" s="1">
        <v>0.85</v>
      </c>
      <c r="T195">
        <v>5</v>
      </c>
      <c r="U195">
        <v>1</v>
      </c>
      <c r="V195" s="1">
        <v>0.2</v>
      </c>
      <c r="W195">
        <v>96</v>
      </c>
      <c r="X195">
        <v>73</v>
      </c>
      <c r="Y195" s="1">
        <v>0.76</v>
      </c>
      <c r="Z195">
        <v>1</v>
      </c>
      <c r="AA195">
        <v>78</v>
      </c>
      <c r="AB195">
        <v>26</v>
      </c>
      <c r="AC195">
        <v>0</v>
      </c>
      <c r="AD195">
        <v>0</v>
      </c>
      <c r="AE195">
        <v>0</v>
      </c>
      <c r="AF195">
        <v>0</v>
      </c>
      <c r="AG195">
        <v>53</v>
      </c>
      <c r="AH195">
        <v>18</v>
      </c>
      <c r="AI195">
        <v>0</v>
      </c>
      <c r="AJ195">
        <v>3</v>
      </c>
      <c r="AK195">
        <v>13</v>
      </c>
      <c r="AL195">
        <v>9</v>
      </c>
      <c r="AM195">
        <v>16</v>
      </c>
      <c r="AN195">
        <v>92</v>
      </c>
      <c r="AO195">
        <v>51</v>
      </c>
      <c r="AP195" s="1">
        <v>0.55000000000000004</v>
      </c>
      <c r="AQ195">
        <v>18</v>
      </c>
      <c r="AR195">
        <v>11</v>
      </c>
      <c r="AS195" s="1">
        <v>0.61</v>
      </c>
      <c r="AT195">
        <v>0</v>
      </c>
      <c r="AU195">
        <v>0</v>
      </c>
      <c r="AV195">
        <v>0</v>
      </c>
      <c r="AW195">
        <v>15</v>
      </c>
      <c r="AX195">
        <v>1</v>
      </c>
      <c r="AY195">
        <v>0</v>
      </c>
      <c r="AZ195">
        <v>0</v>
      </c>
      <c r="BA195" s="1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f t="shared" si="3"/>
        <v>4.2</v>
      </c>
    </row>
    <row r="196" spans="1:59" x14ac:dyDescent="0.3">
      <c r="A196" t="s">
        <v>165</v>
      </c>
      <c r="B196" s="5">
        <v>29</v>
      </c>
      <c r="C196" t="s">
        <v>131</v>
      </c>
      <c r="D196" t="s">
        <v>78</v>
      </c>
      <c r="E196" t="s">
        <v>773</v>
      </c>
      <c r="F196">
        <v>29</v>
      </c>
      <c r="G196">
        <v>2131</v>
      </c>
      <c r="H196">
        <v>2</v>
      </c>
      <c r="I196">
        <v>3</v>
      </c>
      <c r="J196">
        <v>33</v>
      </c>
      <c r="K196">
        <v>1</v>
      </c>
      <c r="L196" s="1">
        <v>0</v>
      </c>
      <c r="M196">
        <v>0</v>
      </c>
      <c r="N196">
        <v>2</v>
      </c>
      <c r="O196">
        <v>1</v>
      </c>
      <c r="P196">
        <v>1471</v>
      </c>
      <c r="Q196">
        <v>620</v>
      </c>
      <c r="R196">
        <v>519</v>
      </c>
      <c r="S196" s="1">
        <v>0.84</v>
      </c>
      <c r="T196">
        <v>41</v>
      </c>
      <c r="U196">
        <v>8</v>
      </c>
      <c r="V196" s="1">
        <v>0.2</v>
      </c>
      <c r="W196">
        <v>194</v>
      </c>
      <c r="X196">
        <v>139</v>
      </c>
      <c r="Y196" s="1">
        <v>0.72</v>
      </c>
      <c r="Z196">
        <v>1</v>
      </c>
      <c r="AA196">
        <v>138</v>
      </c>
      <c r="AB196">
        <v>75</v>
      </c>
      <c r="AC196">
        <v>0</v>
      </c>
      <c r="AD196">
        <v>0</v>
      </c>
      <c r="AE196">
        <v>0</v>
      </c>
      <c r="AF196">
        <v>4</v>
      </c>
      <c r="AG196">
        <v>65</v>
      </c>
      <c r="AH196">
        <v>25</v>
      </c>
      <c r="AI196">
        <v>4</v>
      </c>
      <c r="AJ196">
        <v>49</v>
      </c>
      <c r="AK196">
        <v>17</v>
      </c>
      <c r="AL196">
        <v>10</v>
      </c>
      <c r="AM196">
        <v>54</v>
      </c>
      <c r="AN196">
        <v>120</v>
      </c>
      <c r="AO196">
        <v>71</v>
      </c>
      <c r="AP196" s="1">
        <v>0.59</v>
      </c>
      <c r="AQ196">
        <v>22</v>
      </c>
      <c r="AR196">
        <v>15</v>
      </c>
      <c r="AS196" s="1">
        <v>0.68</v>
      </c>
      <c r="AT196">
        <v>0</v>
      </c>
      <c r="AU196">
        <v>0</v>
      </c>
      <c r="AV196">
        <v>0</v>
      </c>
      <c r="AW196">
        <v>43</v>
      </c>
      <c r="AX196">
        <v>9</v>
      </c>
      <c r="AY196">
        <v>0</v>
      </c>
      <c r="AZ196">
        <v>0</v>
      </c>
      <c r="BA196" s="1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f t="shared" si="3"/>
        <v>4.2</v>
      </c>
    </row>
    <row r="197" spans="1:59" x14ac:dyDescent="0.3">
      <c r="A197" t="s">
        <v>555</v>
      </c>
      <c r="B197" s="5">
        <v>22</v>
      </c>
      <c r="C197" t="s">
        <v>788</v>
      </c>
      <c r="D197" t="s">
        <v>66</v>
      </c>
      <c r="E197" t="s">
        <v>774</v>
      </c>
      <c r="F197">
        <v>36</v>
      </c>
      <c r="G197">
        <v>3191</v>
      </c>
      <c r="H197">
        <v>2</v>
      </c>
      <c r="I197">
        <v>0</v>
      </c>
      <c r="J197">
        <v>25</v>
      </c>
      <c r="K197">
        <v>1</v>
      </c>
      <c r="L197" s="1">
        <v>0.33</v>
      </c>
      <c r="M197">
        <v>2</v>
      </c>
      <c r="N197">
        <v>2</v>
      </c>
      <c r="O197">
        <v>0</v>
      </c>
      <c r="P197">
        <v>1995</v>
      </c>
      <c r="Q197">
        <v>667</v>
      </c>
      <c r="R197">
        <v>624</v>
      </c>
      <c r="S197" s="1">
        <v>0.94</v>
      </c>
      <c r="T197">
        <v>10</v>
      </c>
      <c r="U197">
        <v>4</v>
      </c>
      <c r="V197" s="1">
        <v>0.4</v>
      </c>
      <c r="W197">
        <v>209</v>
      </c>
      <c r="X197">
        <v>191</v>
      </c>
      <c r="Y197" s="1">
        <v>0.91</v>
      </c>
      <c r="Z197">
        <v>3</v>
      </c>
      <c r="AA197">
        <v>178</v>
      </c>
      <c r="AB197">
        <v>102</v>
      </c>
      <c r="AC197">
        <v>1</v>
      </c>
      <c r="AD197">
        <v>0</v>
      </c>
      <c r="AE197">
        <v>2</v>
      </c>
      <c r="AF197">
        <v>3</v>
      </c>
      <c r="AG197">
        <v>53</v>
      </c>
      <c r="AH197">
        <v>10</v>
      </c>
      <c r="AI197">
        <v>11</v>
      </c>
      <c r="AJ197">
        <v>242</v>
      </c>
      <c r="AK197">
        <v>7</v>
      </c>
      <c r="AL197">
        <v>1</v>
      </c>
      <c r="AM197">
        <v>53</v>
      </c>
      <c r="AN197">
        <v>111</v>
      </c>
      <c r="AO197">
        <v>81</v>
      </c>
      <c r="AP197" s="1">
        <v>0.73</v>
      </c>
      <c r="AQ197">
        <v>21</v>
      </c>
      <c r="AR197">
        <v>11</v>
      </c>
      <c r="AS197" s="1">
        <v>0.52</v>
      </c>
      <c r="AT197">
        <v>0</v>
      </c>
      <c r="AU197">
        <v>0</v>
      </c>
      <c r="AV197">
        <v>0</v>
      </c>
      <c r="AW197">
        <v>27</v>
      </c>
      <c r="AX197">
        <v>6</v>
      </c>
      <c r="AY197">
        <v>0</v>
      </c>
      <c r="AZ197">
        <v>0</v>
      </c>
      <c r="BA197" s="1">
        <v>0</v>
      </c>
      <c r="BB197">
        <v>0</v>
      </c>
      <c r="BC197">
        <v>3</v>
      </c>
      <c r="BD197">
        <v>0</v>
      </c>
      <c r="BE197">
        <v>0</v>
      </c>
      <c r="BF197">
        <v>0</v>
      </c>
      <c r="BG197">
        <f t="shared" si="3"/>
        <v>4.2</v>
      </c>
    </row>
    <row r="198" spans="1:59" x14ac:dyDescent="0.3">
      <c r="A198" t="s">
        <v>504</v>
      </c>
      <c r="B198" s="5">
        <v>26</v>
      </c>
      <c r="C198" t="s">
        <v>790</v>
      </c>
      <c r="D198" t="s">
        <v>105</v>
      </c>
      <c r="E198" t="s">
        <v>774</v>
      </c>
      <c r="F198">
        <v>20</v>
      </c>
      <c r="G198">
        <v>1754</v>
      </c>
      <c r="H198">
        <v>2</v>
      </c>
      <c r="I198">
        <v>1</v>
      </c>
      <c r="J198">
        <v>17</v>
      </c>
      <c r="K198">
        <v>2</v>
      </c>
      <c r="L198" s="1">
        <v>0</v>
      </c>
      <c r="M198">
        <v>2</v>
      </c>
      <c r="N198">
        <v>0</v>
      </c>
      <c r="O198">
        <v>0</v>
      </c>
      <c r="P198">
        <v>1555</v>
      </c>
      <c r="Q198">
        <v>688</v>
      </c>
      <c r="R198">
        <v>610</v>
      </c>
      <c r="S198" s="1">
        <v>0.89</v>
      </c>
      <c r="T198">
        <v>11</v>
      </c>
      <c r="U198">
        <v>3</v>
      </c>
      <c r="V198" s="1">
        <v>0.27</v>
      </c>
      <c r="W198">
        <v>186</v>
      </c>
      <c r="X198">
        <v>152</v>
      </c>
      <c r="Y198" s="1">
        <v>0.82</v>
      </c>
      <c r="Z198">
        <v>0</v>
      </c>
      <c r="AA198">
        <v>224</v>
      </c>
      <c r="AB198">
        <v>104</v>
      </c>
      <c r="AC198">
        <v>0</v>
      </c>
      <c r="AD198">
        <v>1</v>
      </c>
      <c r="AE198">
        <v>4</v>
      </c>
      <c r="AF198">
        <v>3</v>
      </c>
      <c r="AG198">
        <v>73</v>
      </c>
      <c r="AH198">
        <v>3</v>
      </c>
      <c r="AI198">
        <v>5</v>
      </c>
      <c r="AJ198">
        <v>54</v>
      </c>
      <c r="AK198">
        <v>24</v>
      </c>
      <c r="AL198">
        <v>8</v>
      </c>
      <c r="AM198">
        <v>40</v>
      </c>
      <c r="AN198">
        <v>150</v>
      </c>
      <c r="AO198">
        <v>77</v>
      </c>
      <c r="AP198" s="1">
        <v>0.51</v>
      </c>
      <c r="AQ198">
        <v>17</v>
      </c>
      <c r="AR198">
        <v>9</v>
      </c>
      <c r="AS198" s="1">
        <v>0.53</v>
      </c>
      <c r="AT198">
        <v>0</v>
      </c>
      <c r="AU198">
        <v>0</v>
      </c>
      <c r="AV198">
        <v>0</v>
      </c>
      <c r="AW198">
        <v>22</v>
      </c>
      <c r="AX198">
        <v>7</v>
      </c>
      <c r="AY198">
        <v>0</v>
      </c>
      <c r="AZ198">
        <v>0</v>
      </c>
      <c r="BA198" s="1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f t="shared" si="3"/>
        <v>4.2</v>
      </c>
    </row>
    <row r="199" spans="1:59" x14ac:dyDescent="0.3">
      <c r="A199" t="s">
        <v>314</v>
      </c>
      <c r="B199" s="5">
        <v>23</v>
      </c>
      <c r="C199" t="s">
        <v>300</v>
      </c>
      <c r="D199" t="s">
        <v>158</v>
      </c>
      <c r="E199" t="s">
        <v>773</v>
      </c>
      <c r="F199">
        <v>20</v>
      </c>
      <c r="G199">
        <v>1569</v>
      </c>
      <c r="H199">
        <v>2</v>
      </c>
      <c r="I199">
        <v>0</v>
      </c>
      <c r="J199">
        <v>6</v>
      </c>
      <c r="K199">
        <v>1</v>
      </c>
      <c r="L199" s="1">
        <v>0.33</v>
      </c>
      <c r="M199">
        <v>1</v>
      </c>
      <c r="N199">
        <v>0</v>
      </c>
      <c r="O199">
        <v>3</v>
      </c>
      <c r="P199">
        <v>916</v>
      </c>
      <c r="Q199">
        <v>729</v>
      </c>
      <c r="R199">
        <v>670</v>
      </c>
      <c r="S199" s="1">
        <v>0.92</v>
      </c>
      <c r="T199">
        <v>2</v>
      </c>
      <c r="U199">
        <v>0</v>
      </c>
      <c r="V199" s="1">
        <v>0</v>
      </c>
      <c r="W199">
        <v>141</v>
      </c>
      <c r="X199">
        <v>114</v>
      </c>
      <c r="Y199" s="1">
        <v>0.81</v>
      </c>
      <c r="Z199">
        <v>3</v>
      </c>
      <c r="AA199">
        <v>136</v>
      </c>
      <c r="AB199">
        <v>66</v>
      </c>
      <c r="AC199">
        <v>0</v>
      </c>
      <c r="AD199">
        <v>0</v>
      </c>
      <c r="AE199">
        <v>1</v>
      </c>
      <c r="AF199">
        <v>0</v>
      </c>
      <c r="AG199">
        <v>31</v>
      </c>
      <c r="AH199">
        <v>5</v>
      </c>
      <c r="AI199">
        <v>5</v>
      </c>
      <c r="AJ199">
        <v>89</v>
      </c>
      <c r="AK199">
        <v>6</v>
      </c>
      <c r="AL199">
        <v>8</v>
      </c>
      <c r="AM199">
        <v>26</v>
      </c>
      <c r="AN199">
        <v>47</v>
      </c>
      <c r="AO199">
        <v>29</v>
      </c>
      <c r="AP199" s="1">
        <v>0.62</v>
      </c>
      <c r="AQ199">
        <v>24</v>
      </c>
      <c r="AR199">
        <v>11</v>
      </c>
      <c r="AS199" s="1">
        <v>0.46</v>
      </c>
      <c r="AT199">
        <v>0</v>
      </c>
      <c r="AU199">
        <v>0</v>
      </c>
      <c r="AV199">
        <v>0</v>
      </c>
      <c r="AW199">
        <v>13</v>
      </c>
      <c r="AX199">
        <v>5</v>
      </c>
      <c r="AY199">
        <v>0</v>
      </c>
      <c r="AZ199">
        <v>0</v>
      </c>
      <c r="BA199" s="1">
        <v>0</v>
      </c>
      <c r="BB199">
        <v>0</v>
      </c>
      <c r="BC199">
        <v>1</v>
      </c>
      <c r="BD199">
        <v>0</v>
      </c>
      <c r="BE199">
        <v>0</v>
      </c>
      <c r="BF199">
        <v>0</v>
      </c>
      <c r="BG199">
        <f t="shared" si="3"/>
        <v>4.2</v>
      </c>
    </row>
    <row r="200" spans="1:59" x14ac:dyDescent="0.3">
      <c r="A200" t="s">
        <v>238</v>
      </c>
      <c r="B200" s="5">
        <v>20</v>
      </c>
      <c r="C200" t="s">
        <v>205</v>
      </c>
      <c r="D200" t="s">
        <v>126</v>
      </c>
      <c r="E200" t="s">
        <v>773</v>
      </c>
      <c r="F200">
        <v>34</v>
      </c>
      <c r="G200">
        <v>1966</v>
      </c>
      <c r="H200">
        <v>2</v>
      </c>
      <c r="I200">
        <v>1</v>
      </c>
      <c r="J200">
        <v>28</v>
      </c>
      <c r="K200">
        <v>2</v>
      </c>
      <c r="L200" s="1">
        <v>0</v>
      </c>
      <c r="M200">
        <v>2</v>
      </c>
      <c r="N200">
        <v>1</v>
      </c>
      <c r="O200">
        <v>3</v>
      </c>
      <c r="P200">
        <v>1310</v>
      </c>
      <c r="Q200">
        <v>739</v>
      </c>
      <c r="R200">
        <v>652</v>
      </c>
      <c r="S200" s="1">
        <v>0.88</v>
      </c>
      <c r="T200">
        <v>16</v>
      </c>
      <c r="U200">
        <v>5</v>
      </c>
      <c r="V200" s="1">
        <v>0.31</v>
      </c>
      <c r="W200">
        <v>192</v>
      </c>
      <c r="X200">
        <v>155</v>
      </c>
      <c r="Y200" s="1">
        <v>0.81</v>
      </c>
      <c r="Z200">
        <v>4</v>
      </c>
      <c r="AA200">
        <v>213</v>
      </c>
      <c r="AB200">
        <v>74</v>
      </c>
      <c r="AC200">
        <v>0</v>
      </c>
      <c r="AD200">
        <v>0</v>
      </c>
      <c r="AE200">
        <v>2</v>
      </c>
      <c r="AF200">
        <v>3</v>
      </c>
      <c r="AG200">
        <v>113</v>
      </c>
      <c r="AH200">
        <v>22</v>
      </c>
      <c r="AI200">
        <v>1</v>
      </c>
      <c r="AJ200">
        <v>25</v>
      </c>
      <c r="AK200">
        <v>13</v>
      </c>
      <c r="AL200">
        <v>9</v>
      </c>
      <c r="AM200">
        <v>59</v>
      </c>
      <c r="AN200">
        <v>152</v>
      </c>
      <c r="AO200">
        <v>75</v>
      </c>
      <c r="AP200" s="1">
        <v>0.49</v>
      </c>
      <c r="AQ200">
        <v>18</v>
      </c>
      <c r="AR200">
        <v>8</v>
      </c>
      <c r="AS200" s="1">
        <v>0.44</v>
      </c>
      <c r="AT200">
        <v>0</v>
      </c>
      <c r="AU200">
        <v>0</v>
      </c>
      <c r="AV200">
        <v>0</v>
      </c>
      <c r="AW200">
        <v>37</v>
      </c>
      <c r="AX200">
        <v>4</v>
      </c>
      <c r="AY200">
        <v>0</v>
      </c>
      <c r="AZ200">
        <v>0</v>
      </c>
      <c r="BA200" s="1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f t="shared" si="3"/>
        <v>4.2</v>
      </c>
    </row>
    <row r="201" spans="1:59" x14ac:dyDescent="0.3">
      <c r="A201" t="s">
        <v>508</v>
      </c>
      <c r="B201" s="5">
        <v>24</v>
      </c>
      <c r="C201" t="s">
        <v>790</v>
      </c>
      <c r="D201" t="s">
        <v>74</v>
      </c>
      <c r="E201" t="s">
        <v>774</v>
      </c>
      <c r="F201">
        <v>29</v>
      </c>
      <c r="G201">
        <v>2128</v>
      </c>
      <c r="H201">
        <v>2</v>
      </c>
      <c r="I201">
        <v>0</v>
      </c>
      <c r="J201">
        <v>18</v>
      </c>
      <c r="K201">
        <v>6</v>
      </c>
      <c r="L201" s="1">
        <v>0.08</v>
      </c>
      <c r="M201">
        <v>2</v>
      </c>
      <c r="N201">
        <v>1</v>
      </c>
      <c r="O201">
        <v>2</v>
      </c>
      <c r="P201">
        <v>1638</v>
      </c>
      <c r="Q201">
        <v>764</v>
      </c>
      <c r="R201">
        <v>646</v>
      </c>
      <c r="S201" s="1">
        <v>0.85</v>
      </c>
      <c r="T201">
        <v>40</v>
      </c>
      <c r="U201">
        <v>5</v>
      </c>
      <c r="V201" s="1">
        <v>0.13</v>
      </c>
      <c r="W201">
        <v>196</v>
      </c>
      <c r="X201">
        <v>147</v>
      </c>
      <c r="Y201" s="1">
        <v>0.75</v>
      </c>
      <c r="Z201">
        <v>0</v>
      </c>
      <c r="AA201">
        <v>235</v>
      </c>
      <c r="AB201">
        <v>120</v>
      </c>
      <c r="AC201">
        <v>0</v>
      </c>
      <c r="AD201">
        <v>0</v>
      </c>
      <c r="AE201">
        <v>3</v>
      </c>
      <c r="AF201">
        <v>3</v>
      </c>
      <c r="AG201">
        <v>81</v>
      </c>
      <c r="AH201">
        <v>3</v>
      </c>
      <c r="AI201">
        <v>3</v>
      </c>
      <c r="AJ201">
        <v>91</v>
      </c>
      <c r="AK201">
        <v>23</v>
      </c>
      <c r="AL201">
        <v>8</v>
      </c>
      <c r="AM201">
        <v>30</v>
      </c>
      <c r="AN201">
        <v>159</v>
      </c>
      <c r="AO201">
        <v>95</v>
      </c>
      <c r="AP201" s="1">
        <v>0.6</v>
      </c>
      <c r="AQ201">
        <v>40</v>
      </c>
      <c r="AR201">
        <v>20</v>
      </c>
      <c r="AS201" s="1">
        <v>0.5</v>
      </c>
      <c r="AT201">
        <v>0</v>
      </c>
      <c r="AU201">
        <v>0</v>
      </c>
      <c r="AV201">
        <v>0</v>
      </c>
      <c r="AW201">
        <v>16</v>
      </c>
      <c r="AX201">
        <v>3</v>
      </c>
      <c r="AY201">
        <v>0</v>
      </c>
      <c r="AZ201">
        <v>0</v>
      </c>
      <c r="BA201" s="1">
        <v>0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f t="shared" si="3"/>
        <v>4.2</v>
      </c>
    </row>
    <row r="202" spans="1:59" x14ac:dyDescent="0.3">
      <c r="A202" t="s">
        <v>120</v>
      </c>
      <c r="B202" s="5">
        <v>26</v>
      </c>
      <c r="C202" t="s">
        <v>98</v>
      </c>
      <c r="D202" t="s">
        <v>59</v>
      </c>
      <c r="E202" t="s">
        <v>773</v>
      </c>
      <c r="F202">
        <v>25</v>
      </c>
      <c r="G202">
        <v>1426</v>
      </c>
      <c r="H202">
        <v>2</v>
      </c>
      <c r="I202">
        <v>2</v>
      </c>
      <c r="J202">
        <v>35</v>
      </c>
      <c r="K202">
        <v>17</v>
      </c>
      <c r="L202" s="1">
        <v>0.05</v>
      </c>
      <c r="M202">
        <v>5</v>
      </c>
      <c r="N202">
        <v>4</v>
      </c>
      <c r="O202">
        <v>8</v>
      </c>
      <c r="P202">
        <v>706</v>
      </c>
      <c r="Q202">
        <v>792</v>
      </c>
      <c r="R202">
        <v>636</v>
      </c>
      <c r="S202" s="1">
        <v>0.8</v>
      </c>
      <c r="T202">
        <v>52</v>
      </c>
      <c r="U202">
        <v>16</v>
      </c>
      <c r="V202" s="1">
        <v>0.31</v>
      </c>
      <c r="W202">
        <v>410</v>
      </c>
      <c r="X202">
        <v>323</v>
      </c>
      <c r="Y202" s="1">
        <v>0.79</v>
      </c>
      <c r="Z202">
        <v>5</v>
      </c>
      <c r="AA202">
        <v>323</v>
      </c>
      <c r="AB202">
        <v>177</v>
      </c>
      <c r="AC202">
        <v>1</v>
      </c>
      <c r="AD202">
        <v>1</v>
      </c>
      <c r="AE202">
        <v>16</v>
      </c>
      <c r="AF202">
        <v>13</v>
      </c>
      <c r="AG202">
        <v>119</v>
      </c>
      <c r="AH202">
        <v>7</v>
      </c>
      <c r="AI202">
        <v>2</v>
      </c>
      <c r="AJ202">
        <v>9</v>
      </c>
      <c r="AK202">
        <v>5</v>
      </c>
      <c r="AL202">
        <v>3</v>
      </c>
      <c r="AM202">
        <v>17</v>
      </c>
      <c r="AN202">
        <v>227</v>
      </c>
      <c r="AO202">
        <v>99</v>
      </c>
      <c r="AP202" s="1">
        <v>0.44</v>
      </c>
      <c r="AQ202">
        <v>59</v>
      </c>
      <c r="AR202">
        <v>26</v>
      </c>
      <c r="AS202" s="1">
        <v>0.44</v>
      </c>
      <c r="AT202">
        <v>0</v>
      </c>
      <c r="AU202">
        <v>0</v>
      </c>
      <c r="AV202">
        <v>0</v>
      </c>
      <c r="AW202">
        <v>9</v>
      </c>
      <c r="AX202">
        <v>2</v>
      </c>
      <c r="AY202">
        <v>0</v>
      </c>
      <c r="AZ202">
        <v>0</v>
      </c>
      <c r="BA202" s="1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f t="shared" si="3"/>
        <v>4.2</v>
      </c>
    </row>
    <row r="203" spans="1:59" x14ac:dyDescent="0.3">
      <c r="A203" t="s">
        <v>232</v>
      </c>
      <c r="B203" s="5">
        <v>22</v>
      </c>
      <c r="C203" t="s">
        <v>205</v>
      </c>
      <c r="D203" t="s">
        <v>233</v>
      </c>
      <c r="E203" t="s">
        <v>773</v>
      </c>
      <c r="F203">
        <v>29</v>
      </c>
      <c r="G203">
        <v>1091</v>
      </c>
      <c r="H203">
        <v>2</v>
      </c>
      <c r="I203">
        <v>2</v>
      </c>
      <c r="J203">
        <v>33</v>
      </c>
      <c r="K203">
        <v>26</v>
      </c>
      <c r="L203" s="1">
        <v>0.12</v>
      </c>
      <c r="M203">
        <v>4</v>
      </c>
      <c r="N203">
        <v>1</v>
      </c>
      <c r="O203">
        <v>4</v>
      </c>
      <c r="P203">
        <v>592</v>
      </c>
      <c r="Q203">
        <v>833</v>
      </c>
      <c r="R203">
        <v>700</v>
      </c>
      <c r="S203" s="1">
        <v>0.84</v>
      </c>
      <c r="T203">
        <v>40</v>
      </c>
      <c r="U203">
        <v>9</v>
      </c>
      <c r="V203" s="1">
        <v>0.23</v>
      </c>
      <c r="W203">
        <v>433</v>
      </c>
      <c r="X203">
        <v>354</v>
      </c>
      <c r="Y203" s="1">
        <v>0.82</v>
      </c>
      <c r="Z203">
        <v>4</v>
      </c>
      <c r="AA203">
        <v>342</v>
      </c>
      <c r="AB203">
        <v>174</v>
      </c>
      <c r="AC203">
        <v>2</v>
      </c>
      <c r="AD203">
        <v>7</v>
      </c>
      <c r="AE203">
        <v>29</v>
      </c>
      <c r="AF203">
        <v>19</v>
      </c>
      <c r="AG203">
        <v>85</v>
      </c>
      <c r="AH203">
        <v>12</v>
      </c>
      <c r="AI203">
        <v>0</v>
      </c>
      <c r="AJ203">
        <v>6</v>
      </c>
      <c r="AK203">
        <v>5</v>
      </c>
      <c r="AL203">
        <v>0</v>
      </c>
      <c r="AM203">
        <v>23</v>
      </c>
      <c r="AN203">
        <v>175</v>
      </c>
      <c r="AO203">
        <v>74</v>
      </c>
      <c r="AP203" s="1">
        <v>0.42</v>
      </c>
      <c r="AQ203">
        <v>18</v>
      </c>
      <c r="AR203">
        <v>6</v>
      </c>
      <c r="AS203" s="1">
        <v>0.33</v>
      </c>
      <c r="AT203">
        <v>0</v>
      </c>
      <c r="AU203">
        <v>0</v>
      </c>
      <c r="AV203">
        <v>0</v>
      </c>
      <c r="AW203">
        <v>13</v>
      </c>
      <c r="AX203">
        <v>0</v>
      </c>
      <c r="AY203">
        <v>0</v>
      </c>
      <c r="AZ203">
        <v>0</v>
      </c>
      <c r="BA203" s="1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f t="shared" si="3"/>
        <v>4.2</v>
      </c>
    </row>
    <row r="204" spans="1:59" x14ac:dyDescent="0.3">
      <c r="A204" t="s">
        <v>194</v>
      </c>
      <c r="B204" s="5">
        <v>23</v>
      </c>
      <c r="C204" t="s">
        <v>170</v>
      </c>
      <c r="D204" t="s">
        <v>158</v>
      </c>
      <c r="E204" t="s">
        <v>774</v>
      </c>
      <c r="F204">
        <v>38</v>
      </c>
      <c r="G204">
        <v>3420</v>
      </c>
      <c r="H204">
        <v>2</v>
      </c>
      <c r="I204">
        <v>3</v>
      </c>
      <c r="J204">
        <v>17</v>
      </c>
      <c r="K204">
        <v>7</v>
      </c>
      <c r="L204" s="1">
        <v>0.03</v>
      </c>
      <c r="M204">
        <v>4</v>
      </c>
      <c r="N204">
        <v>0</v>
      </c>
      <c r="O204">
        <v>6</v>
      </c>
      <c r="P204">
        <v>2496</v>
      </c>
      <c r="Q204">
        <v>850</v>
      </c>
      <c r="R204">
        <v>692</v>
      </c>
      <c r="S204" s="1">
        <v>0.81</v>
      </c>
      <c r="T204">
        <v>53</v>
      </c>
      <c r="U204">
        <v>12</v>
      </c>
      <c r="V204" s="1">
        <v>0.23</v>
      </c>
      <c r="W204">
        <v>299</v>
      </c>
      <c r="X204">
        <v>230</v>
      </c>
      <c r="Y204" s="1">
        <v>0.77</v>
      </c>
      <c r="Z204">
        <v>1</v>
      </c>
      <c r="AA204">
        <v>263</v>
      </c>
      <c r="AB204">
        <v>156</v>
      </c>
      <c r="AC204">
        <v>0</v>
      </c>
      <c r="AD204">
        <v>2</v>
      </c>
      <c r="AE204">
        <v>12</v>
      </c>
      <c r="AF204">
        <v>8</v>
      </c>
      <c r="AG204">
        <v>110</v>
      </c>
      <c r="AH204">
        <v>8</v>
      </c>
      <c r="AI204">
        <v>8</v>
      </c>
      <c r="AJ204">
        <v>220</v>
      </c>
      <c r="AK204">
        <v>31</v>
      </c>
      <c r="AL204">
        <v>10</v>
      </c>
      <c r="AM204">
        <v>40</v>
      </c>
      <c r="AN204">
        <v>246</v>
      </c>
      <c r="AO204">
        <v>151</v>
      </c>
      <c r="AP204" s="1">
        <v>0.61</v>
      </c>
      <c r="AQ204">
        <v>70</v>
      </c>
      <c r="AR204">
        <v>40</v>
      </c>
      <c r="AS204" s="1">
        <v>0.56999999999999995</v>
      </c>
      <c r="AT204">
        <v>0</v>
      </c>
      <c r="AU204">
        <v>0</v>
      </c>
      <c r="AV204">
        <v>0</v>
      </c>
      <c r="AW204">
        <v>29</v>
      </c>
      <c r="AX204">
        <v>5</v>
      </c>
      <c r="AY204">
        <v>0</v>
      </c>
      <c r="AZ204">
        <v>0</v>
      </c>
      <c r="BA204" s="1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f t="shared" si="3"/>
        <v>4.2</v>
      </c>
    </row>
    <row r="205" spans="1:59" x14ac:dyDescent="0.3">
      <c r="A205" t="s">
        <v>547</v>
      </c>
      <c r="B205" s="5">
        <v>21</v>
      </c>
      <c r="C205" t="s">
        <v>788</v>
      </c>
      <c r="D205" t="s">
        <v>59</v>
      </c>
      <c r="E205" t="s">
        <v>773</v>
      </c>
      <c r="F205">
        <v>37</v>
      </c>
      <c r="G205">
        <v>2742</v>
      </c>
      <c r="H205">
        <v>2</v>
      </c>
      <c r="I205">
        <v>6</v>
      </c>
      <c r="J205">
        <v>40</v>
      </c>
      <c r="K205">
        <v>7</v>
      </c>
      <c r="L205" s="1">
        <v>0.13</v>
      </c>
      <c r="M205">
        <v>0</v>
      </c>
      <c r="N205">
        <v>0</v>
      </c>
      <c r="O205">
        <v>4</v>
      </c>
      <c r="P205">
        <v>2006</v>
      </c>
      <c r="Q205">
        <v>868</v>
      </c>
      <c r="R205">
        <v>715</v>
      </c>
      <c r="S205" s="1">
        <v>0.82</v>
      </c>
      <c r="T205">
        <v>33</v>
      </c>
      <c r="U205">
        <v>6</v>
      </c>
      <c r="V205" s="1">
        <v>0.18</v>
      </c>
      <c r="W205">
        <v>238</v>
      </c>
      <c r="X205">
        <v>176</v>
      </c>
      <c r="Y205" s="1">
        <v>0.74</v>
      </c>
      <c r="Z205">
        <v>1</v>
      </c>
      <c r="AA205">
        <v>194</v>
      </c>
      <c r="AB205">
        <v>128</v>
      </c>
      <c r="AC205">
        <v>0</v>
      </c>
      <c r="AD205">
        <v>0</v>
      </c>
      <c r="AE205">
        <v>3</v>
      </c>
      <c r="AF205">
        <v>3</v>
      </c>
      <c r="AG205">
        <v>84</v>
      </c>
      <c r="AH205">
        <v>49</v>
      </c>
      <c r="AI205">
        <v>2</v>
      </c>
      <c r="AJ205">
        <v>68</v>
      </c>
      <c r="AK205">
        <v>21</v>
      </c>
      <c r="AL205">
        <v>8</v>
      </c>
      <c r="AM205">
        <v>92</v>
      </c>
      <c r="AN205">
        <v>153</v>
      </c>
      <c r="AO205">
        <v>83</v>
      </c>
      <c r="AP205" s="1">
        <v>0.54</v>
      </c>
      <c r="AQ205">
        <v>38</v>
      </c>
      <c r="AR205">
        <v>18</v>
      </c>
      <c r="AS205" s="1">
        <v>0.47</v>
      </c>
      <c r="AT205">
        <v>0</v>
      </c>
      <c r="AU205">
        <v>0</v>
      </c>
      <c r="AV205">
        <v>0</v>
      </c>
      <c r="AW205">
        <v>49</v>
      </c>
      <c r="AX205">
        <v>10</v>
      </c>
      <c r="AY205">
        <v>0</v>
      </c>
      <c r="AZ205">
        <v>0</v>
      </c>
      <c r="BA205" s="1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f t="shared" si="3"/>
        <v>4.2</v>
      </c>
    </row>
    <row r="206" spans="1:59" x14ac:dyDescent="0.3">
      <c r="A206" t="s">
        <v>392</v>
      </c>
      <c r="B206" s="5">
        <v>20</v>
      </c>
      <c r="C206" t="s">
        <v>391</v>
      </c>
      <c r="D206" t="s">
        <v>275</v>
      </c>
      <c r="E206" t="s">
        <v>773</v>
      </c>
      <c r="F206">
        <v>32</v>
      </c>
      <c r="G206">
        <v>2193</v>
      </c>
      <c r="H206">
        <v>2</v>
      </c>
      <c r="I206">
        <v>3</v>
      </c>
      <c r="J206">
        <v>30</v>
      </c>
      <c r="K206">
        <v>3</v>
      </c>
      <c r="L206" s="1">
        <v>0.1</v>
      </c>
      <c r="M206">
        <v>0</v>
      </c>
      <c r="N206">
        <v>3</v>
      </c>
      <c r="O206">
        <v>1</v>
      </c>
      <c r="P206">
        <v>1359</v>
      </c>
      <c r="Q206">
        <v>930</v>
      </c>
      <c r="R206">
        <v>825</v>
      </c>
      <c r="S206" s="1">
        <v>0.89</v>
      </c>
      <c r="T206">
        <v>1</v>
      </c>
      <c r="U206">
        <v>0</v>
      </c>
      <c r="V206" s="1">
        <v>0</v>
      </c>
      <c r="W206">
        <v>224</v>
      </c>
      <c r="X206">
        <v>170</v>
      </c>
      <c r="Y206" s="1">
        <v>0.76</v>
      </c>
      <c r="Z206">
        <v>5</v>
      </c>
      <c r="AA206">
        <v>223</v>
      </c>
      <c r="AB206">
        <v>82</v>
      </c>
      <c r="AC206">
        <v>1</v>
      </c>
      <c r="AD206">
        <v>0</v>
      </c>
      <c r="AE206">
        <v>2</v>
      </c>
      <c r="AF206">
        <v>2</v>
      </c>
      <c r="AG206">
        <v>87</v>
      </c>
      <c r="AH206">
        <v>38</v>
      </c>
      <c r="AI206">
        <v>1</v>
      </c>
      <c r="AJ206">
        <v>9</v>
      </c>
      <c r="AK206">
        <v>19</v>
      </c>
      <c r="AL206">
        <v>6</v>
      </c>
      <c r="AM206">
        <v>50</v>
      </c>
      <c r="AN206">
        <v>176</v>
      </c>
      <c r="AO206">
        <v>94</v>
      </c>
      <c r="AP206" s="1">
        <v>0.53</v>
      </c>
      <c r="AQ206">
        <v>47</v>
      </c>
      <c r="AR206">
        <v>21</v>
      </c>
      <c r="AS206" s="1">
        <v>0.45</v>
      </c>
      <c r="AT206">
        <v>0</v>
      </c>
      <c r="AU206">
        <v>0</v>
      </c>
      <c r="AV206">
        <v>0</v>
      </c>
      <c r="AW206">
        <v>0</v>
      </c>
      <c r="AX206">
        <v>4</v>
      </c>
      <c r="AY206">
        <v>0</v>
      </c>
      <c r="AZ206">
        <v>0</v>
      </c>
      <c r="BA206" s="1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f t="shared" si="3"/>
        <v>4.2</v>
      </c>
    </row>
    <row r="207" spans="1:59" x14ac:dyDescent="0.3">
      <c r="A207" t="s">
        <v>588</v>
      </c>
      <c r="B207" s="5">
        <v>20</v>
      </c>
      <c r="C207" t="s">
        <v>566</v>
      </c>
      <c r="D207" t="s">
        <v>176</v>
      </c>
      <c r="E207" t="s">
        <v>773</v>
      </c>
      <c r="F207">
        <v>36</v>
      </c>
      <c r="G207">
        <v>2919</v>
      </c>
      <c r="H207">
        <v>2</v>
      </c>
      <c r="I207">
        <v>4</v>
      </c>
      <c r="J207">
        <v>42</v>
      </c>
      <c r="K207">
        <v>44</v>
      </c>
      <c r="L207" s="1">
        <v>0.14000000000000001</v>
      </c>
      <c r="M207">
        <v>6</v>
      </c>
      <c r="N207">
        <v>0</v>
      </c>
      <c r="O207">
        <v>4</v>
      </c>
      <c r="P207">
        <v>1918</v>
      </c>
      <c r="Q207">
        <v>949</v>
      </c>
      <c r="R207">
        <v>753</v>
      </c>
      <c r="S207" s="1">
        <v>0.79</v>
      </c>
      <c r="T207">
        <v>59</v>
      </c>
      <c r="U207">
        <v>10</v>
      </c>
      <c r="V207" s="1">
        <v>0.17</v>
      </c>
      <c r="W207">
        <v>432</v>
      </c>
      <c r="X207">
        <v>301</v>
      </c>
      <c r="Y207" s="1">
        <v>0.7</v>
      </c>
      <c r="Z207">
        <v>14</v>
      </c>
      <c r="AA207">
        <v>441</v>
      </c>
      <c r="AB207">
        <v>277</v>
      </c>
      <c r="AC207">
        <v>4</v>
      </c>
      <c r="AD207">
        <v>4</v>
      </c>
      <c r="AE207">
        <v>34</v>
      </c>
      <c r="AF207">
        <v>23</v>
      </c>
      <c r="AG207">
        <v>125</v>
      </c>
      <c r="AH207">
        <v>36</v>
      </c>
      <c r="AI207">
        <v>1</v>
      </c>
      <c r="AJ207">
        <v>0</v>
      </c>
      <c r="AK207">
        <v>17</v>
      </c>
      <c r="AL207">
        <v>1</v>
      </c>
      <c r="AM207">
        <v>89</v>
      </c>
      <c r="AN207">
        <v>352</v>
      </c>
      <c r="AO207">
        <v>170</v>
      </c>
      <c r="AP207" s="1">
        <v>0.48</v>
      </c>
      <c r="AQ207">
        <v>42</v>
      </c>
      <c r="AR207">
        <v>13</v>
      </c>
      <c r="AS207" s="1">
        <v>0.31</v>
      </c>
      <c r="AT207">
        <v>0</v>
      </c>
      <c r="AU207">
        <v>0</v>
      </c>
      <c r="AV207">
        <v>0</v>
      </c>
      <c r="AW207">
        <v>46</v>
      </c>
      <c r="AX207">
        <v>8</v>
      </c>
      <c r="AY207">
        <v>0</v>
      </c>
      <c r="AZ207">
        <v>0</v>
      </c>
      <c r="BA207" s="1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f t="shared" si="3"/>
        <v>4.2</v>
      </c>
    </row>
    <row r="208" spans="1:59" x14ac:dyDescent="0.3">
      <c r="A208" t="s">
        <v>404</v>
      </c>
      <c r="B208" s="5">
        <v>26</v>
      </c>
      <c r="C208" t="s">
        <v>391</v>
      </c>
      <c r="D208" t="s">
        <v>59</v>
      </c>
      <c r="E208" t="s">
        <v>774</v>
      </c>
      <c r="F208">
        <v>36</v>
      </c>
      <c r="G208">
        <v>2920</v>
      </c>
      <c r="H208">
        <v>2</v>
      </c>
      <c r="I208">
        <v>2</v>
      </c>
      <c r="J208">
        <v>25</v>
      </c>
      <c r="K208">
        <v>17</v>
      </c>
      <c r="L208" s="1">
        <v>0.23</v>
      </c>
      <c r="M208">
        <v>2</v>
      </c>
      <c r="N208">
        <v>1</v>
      </c>
      <c r="O208">
        <v>2</v>
      </c>
      <c r="P208">
        <v>2033</v>
      </c>
      <c r="Q208">
        <v>1147</v>
      </c>
      <c r="R208">
        <v>995</v>
      </c>
      <c r="S208" s="1">
        <v>0.87</v>
      </c>
      <c r="T208">
        <v>36</v>
      </c>
      <c r="U208">
        <v>9</v>
      </c>
      <c r="V208" s="1">
        <v>0.25</v>
      </c>
      <c r="W208">
        <v>500</v>
      </c>
      <c r="X208">
        <v>398</v>
      </c>
      <c r="Y208" s="1">
        <v>0.8</v>
      </c>
      <c r="Z208">
        <v>12</v>
      </c>
      <c r="AA208">
        <v>342</v>
      </c>
      <c r="AB208">
        <v>147</v>
      </c>
      <c r="AC208">
        <v>1</v>
      </c>
      <c r="AD208">
        <v>3</v>
      </c>
      <c r="AE208">
        <v>14</v>
      </c>
      <c r="AF208">
        <v>12</v>
      </c>
      <c r="AG208">
        <v>76</v>
      </c>
      <c r="AH208">
        <v>15</v>
      </c>
      <c r="AI208">
        <v>2</v>
      </c>
      <c r="AJ208">
        <v>115</v>
      </c>
      <c r="AK208">
        <v>12</v>
      </c>
      <c r="AL208">
        <v>4</v>
      </c>
      <c r="AM208">
        <v>58</v>
      </c>
      <c r="AN208">
        <v>238</v>
      </c>
      <c r="AO208">
        <v>128</v>
      </c>
      <c r="AP208" s="1">
        <v>0.54</v>
      </c>
      <c r="AQ208">
        <v>13</v>
      </c>
      <c r="AR208">
        <v>5</v>
      </c>
      <c r="AS208" s="1">
        <v>0.39</v>
      </c>
      <c r="AT208">
        <v>0</v>
      </c>
      <c r="AU208">
        <v>0</v>
      </c>
      <c r="AV208">
        <v>0</v>
      </c>
      <c r="AW208">
        <v>29</v>
      </c>
      <c r="AX208">
        <v>6</v>
      </c>
      <c r="AY208">
        <v>0</v>
      </c>
      <c r="AZ208">
        <v>0</v>
      </c>
      <c r="BA208" s="1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f t="shared" si="3"/>
        <v>4.2</v>
      </c>
    </row>
    <row r="209" spans="1:59" x14ac:dyDescent="0.3">
      <c r="A209" t="s">
        <v>160</v>
      </c>
      <c r="B209" s="5">
        <v>20</v>
      </c>
      <c r="C209" t="s">
        <v>131</v>
      </c>
      <c r="D209" t="s">
        <v>161</v>
      </c>
      <c r="E209" t="s">
        <v>774</v>
      </c>
      <c r="F209">
        <v>38</v>
      </c>
      <c r="G209">
        <v>3342</v>
      </c>
      <c r="H209">
        <v>2</v>
      </c>
      <c r="I209">
        <v>5</v>
      </c>
      <c r="J209">
        <v>19</v>
      </c>
      <c r="K209">
        <v>61</v>
      </c>
      <c r="L209" s="1">
        <v>0.22</v>
      </c>
      <c r="M209">
        <v>0</v>
      </c>
      <c r="N209">
        <v>1</v>
      </c>
      <c r="O209">
        <v>3</v>
      </c>
      <c r="P209">
        <v>2264</v>
      </c>
      <c r="Q209">
        <v>1155</v>
      </c>
      <c r="R209">
        <v>853</v>
      </c>
      <c r="S209" s="1">
        <v>0.74</v>
      </c>
      <c r="T209">
        <v>78</v>
      </c>
      <c r="U209">
        <v>17</v>
      </c>
      <c r="V209" s="1">
        <v>0.22</v>
      </c>
      <c r="W209">
        <v>695</v>
      </c>
      <c r="X209">
        <v>471</v>
      </c>
      <c r="Y209" s="1">
        <v>0.68</v>
      </c>
      <c r="Z209">
        <v>19</v>
      </c>
      <c r="AA209">
        <v>482</v>
      </c>
      <c r="AB209">
        <v>264</v>
      </c>
      <c r="AC209">
        <v>4</v>
      </c>
      <c r="AD209">
        <v>9</v>
      </c>
      <c r="AE209">
        <v>35</v>
      </c>
      <c r="AF209">
        <v>35</v>
      </c>
      <c r="AG209">
        <v>101</v>
      </c>
      <c r="AH209">
        <v>22</v>
      </c>
      <c r="AI209">
        <v>9</v>
      </c>
      <c r="AJ209">
        <v>99</v>
      </c>
      <c r="AK209">
        <v>9</v>
      </c>
      <c r="AL209">
        <v>0</v>
      </c>
      <c r="AM209">
        <v>52</v>
      </c>
      <c r="AN209">
        <v>289</v>
      </c>
      <c r="AO209">
        <v>118</v>
      </c>
      <c r="AP209" s="1">
        <v>0.41</v>
      </c>
      <c r="AQ209">
        <v>23</v>
      </c>
      <c r="AR209">
        <v>9</v>
      </c>
      <c r="AS209" s="1">
        <v>0.39</v>
      </c>
      <c r="AT209">
        <v>0</v>
      </c>
      <c r="AU209">
        <v>0</v>
      </c>
      <c r="AV209">
        <v>0</v>
      </c>
      <c r="AW209">
        <v>0</v>
      </c>
      <c r="AX209">
        <v>4</v>
      </c>
      <c r="AY209">
        <v>0</v>
      </c>
      <c r="AZ209">
        <v>0</v>
      </c>
      <c r="BA209" s="1">
        <v>0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f t="shared" si="3"/>
        <v>4.2</v>
      </c>
    </row>
    <row r="210" spans="1:59" x14ac:dyDescent="0.3">
      <c r="A210" t="s">
        <v>90</v>
      </c>
      <c r="B210" s="5">
        <v>22</v>
      </c>
      <c r="C210" t="s">
        <v>58</v>
      </c>
      <c r="D210" t="s">
        <v>72</v>
      </c>
      <c r="E210" t="s">
        <v>774</v>
      </c>
      <c r="F210">
        <v>19</v>
      </c>
      <c r="G210">
        <v>984</v>
      </c>
      <c r="H210">
        <v>2</v>
      </c>
      <c r="I210">
        <v>1</v>
      </c>
      <c r="J210">
        <v>10</v>
      </c>
      <c r="K210">
        <v>2</v>
      </c>
      <c r="L210" s="1">
        <v>0.1</v>
      </c>
      <c r="M210">
        <v>1</v>
      </c>
      <c r="N210">
        <v>1</v>
      </c>
      <c r="O210">
        <v>3</v>
      </c>
      <c r="P210">
        <v>683</v>
      </c>
      <c r="Q210">
        <v>1204</v>
      </c>
      <c r="R210">
        <v>1101</v>
      </c>
      <c r="S210" s="1">
        <v>0.92</v>
      </c>
      <c r="T210">
        <v>6</v>
      </c>
      <c r="U210">
        <v>0</v>
      </c>
      <c r="V210" s="1">
        <v>0</v>
      </c>
      <c r="W210">
        <v>416</v>
      </c>
      <c r="X210">
        <v>365</v>
      </c>
      <c r="Y210" s="1">
        <v>0.88</v>
      </c>
      <c r="Z210">
        <v>3</v>
      </c>
      <c r="AA210">
        <v>286</v>
      </c>
      <c r="AB210">
        <v>142</v>
      </c>
      <c r="AC210">
        <v>0</v>
      </c>
      <c r="AD210">
        <v>1</v>
      </c>
      <c r="AE210">
        <v>1</v>
      </c>
      <c r="AF210">
        <v>1</v>
      </c>
      <c r="AG210">
        <v>95</v>
      </c>
      <c r="AH210">
        <v>5</v>
      </c>
      <c r="AI210">
        <v>0</v>
      </c>
      <c r="AJ210">
        <v>24</v>
      </c>
      <c r="AK210">
        <v>13</v>
      </c>
      <c r="AL210">
        <v>7</v>
      </c>
      <c r="AM210">
        <v>0</v>
      </c>
      <c r="AN210">
        <v>123</v>
      </c>
      <c r="AO210">
        <v>73</v>
      </c>
      <c r="AP210" s="1">
        <v>0.59</v>
      </c>
      <c r="AQ210">
        <v>20</v>
      </c>
      <c r="AR210">
        <v>6</v>
      </c>
      <c r="AS210" s="1">
        <v>0.3</v>
      </c>
      <c r="AT210">
        <v>0</v>
      </c>
      <c r="AU210">
        <v>0</v>
      </c>
      <c r="AV210">
        <v>0</v>
      </c>
      <c r="AW210">
        <v>16</v>
      </c>
      <c r="AX210">
        <v>4</v>
      </c>
      <c r="AY210">
        <v>0</v>
      </c>
      <c r="AZ210">
        <v>0</v>
      </c>
      <c r="BA210" s="1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f t="shared" si="3"/>
        <v>4.2</v>
      </c>
    </row>
    <row r="211" spans="1:59" x14ac:dyDescent="0.3">
      <c r="A211" t="s">
        <v>623</v>
      </c>
      <c r="B211" s="5">
        <v>24</v>
      </c>
      <c r="C211" t="s">
        <v>787</v>
      </c>
      <c r="D211" t="s">
        <v>62</v>
      </c>
      <c r="E211" t="s">
        <v>774</v>
      </c>
      <c r="F211">
        <v>33</v>
      </c>
      <c r="G211">
        <v>2608</v>
      </c>
      <c r="H211">
        <v>2</v>
      </c>
      <c r="I211">
        <v>6</v>
      </c>
      <c r="J211">
        <v>39</v>
      </c>
      <c r="K211">
        <v>9</v>
      </c>
      <c r="L211" s="1">
        <v>0.04</v>
      </c>
      <c r="M211">
        <v>0</v>
      </c>
      <c r="N211">
        <v>3</v>
      </c>
      <c r="O211">
        <v>1</v>
      </c>
      <c r="P211">
        <v>2333</v>
      </c>
      <c r="Q211">
        <v>1308</v>
      </c>
      <c r="R211">
        <v>1155</v>
      </c>
      <c r="S211" s="1">
        <v>0.88</v>
      </c>
      <c r="T211">
        <v>80</v>
      </c>
      <c r="U211">
        <v>22</v>
      </c>
      <c r="V211" s="1">
        <v>0.28000000000000003</v>
      </c>
      <c r="W211">
        <v>359</v>
      </c>
      <c r="X211">
        <v>292</v>
      </c>
      <c r="Y211" s="1">
        <v>0.81</v>
      </c>
      <c r="Z211">
        <v>0</v>
      </c>
      <c r="AA211">
        <v>316</v>
      </c>
      <c r="AB211">
        <v>179</v>
      </c>
      <c r="AC211">
        <v>0</v>
      </c>
      <c r="AD211">
        <v>1</v>
      </c>
      <c r="AE211">
        <v>5</v>
      </c>
      <c r="AF211">
        <v>5</v>
      </c>
      <c r="AG211">
        <v>147</v>
      </c>
      <c r="AH211">
        <v>18</v>
      </c>
      <c r="AI211">
        <v>5</v>
      </c>
      <c r="AJ211">
        <v>73</v>
      </c>
      <c r="AK211">
        <v>37</v>
      </c>
      <c r="AL211">
        <v>5</v>
      </c>
      <c r="AM211">
        <v>66</v>
      </c>
      <c r="AN211">
        <v>196</v>
      </c>
      <c r="AO211">
        <v>104</v>
      </c>
      <c r="AP211" s="1">
        <v>0.53</v>
      </c>
      <c r="AQ211">
        <v>73</v>
      </c>
      <c r="AR211">
        <v>46</v>
      </c>
      <c r="AS211" s="1">
        <v>0.63</v>
      </c>
      <c r="AT211">
        <v>0</v>
      </c>
      <c r="AU211">
        <v>0</v>
      </c>
      <c r="AV211">
        <v>0</v>
      </c>
      <c r="AW211">
        <v>25</v>
      </c>
      <c r="AX211">
        <v>5</v>
      </c>
      <c r="AY211">
        <v>0</v>
      </c>
      <c r="AZ211">
        <v>0</v>
      </c>
      <c r="BA211" s="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f t="shared" si="3"/>
        <v>4.2</v>
      </c>
    </row>
    <row r="212" spans="1:59" x14ac:dyDescent="0.3">
      <c r="A212" t="s">
        <v>193</v>
      </c>
      <c r="B212" s="5">
        <v>24</v>
      </c>
      <c r="C212" t="s">
        <v>170</v>
      </c>
      <c r="D212" t="s">
        <v>163</v>
      </c>
      <c r="E212" t="s">
        <v>773</v>
      </c>
      <c r="F212">
        <v>38</v>
      </c>
      <c r="G212">
        <v>2926</v>
      </c>
      <c r="H212">
        <v>2</v>
      </c>
      <c r="I212">
        <v>10</v>
      </c>
      <c r="J212">
        <v>35</v>
      </c>
      <c r="K212">
        <v>5</v>
      </c>
      <c r="L212" s="1">
        <v>0.11</v>
      </c>
      <c r="M212">
        <v>4</v>
      </c>
      <c r="N212">
        <v>0</v>
      </c>
      <c r="O212">
        <v>6</v>
      </c>
      <c r="P212">
        <v>2034</v>
      </c>
      <c r="Q212">
        <v>1350</v>
      </c>
      <c r="R212">
        <v>1086</v>
      </c>
      <c r="S212" s="1">
        <v>0.8</v>
      </c>
      <c r="T212">
        <v>132</v>
      </c>
      <c r="U212">
        <v>35</v>
      </c>
      <c r="V212" s="1">
        <v>0.27</v>
      </c>
      <c r="W212">
        <v>476</v>
      </c>
      <c r="X212">
        <v>345</v>
      </c>
      <c r="Y212" s="1">
        <v>0.73</v>
      </c>
      <c r="Z212">
        <v>2</v>
      </c>
      <c r="AA212">
        <v>426</v>
      </c>
      <c r="AB212">
        <v>272</v>
      </c>
      <c r="AC212">
        <v>1</v>
      </c>
      <c r="AD212">
        <v>3</v>
      </c>
      <c r="AE212">
        <v>6</v>
      </c>
      <c r="AF212">
        <v>13</v>
      </c>
      <c r="AG212">
        <v>169</v>
      </c>
      <c r="AH212">
        <v>47</v>
      </c>
      <c r="AI212">
        <v>2</v>
      </c>
      <c r="AJ212">
        <v>0</v>
      </c>
      <c r="AK212">
        <v>45</v>
      </c>
      <c r="AL212">
        <v>10</v>
      </c>
      <c r="AM212">
        <v>83</v>
      </c>
      <c r="AN212">
        <v>207</v>
      </c>
      <c r="AO212">
        <v>124</v>
      </c>
      <c r="AP212" s="1">
        <v>0.6</v>
      </c>
      <c r="AQ212">
        <v>77</v>
      </c>
      <c r="AR212">
        <v>28</v>
      </c>
      <c r="AS212" s="1">
        <v>0.36</v>
      </c>
      <c r="AT212">
        <v>0</v>
      </c>
      <c r="AU212">
        <v>0</v>
      </c>
      <c r="AV212">
        <v>0</v>
      </c>
      <c r="AW212">
        <v>18</v>
      </c>
      <c r="AX212">
        <v>2</v>
      </c>
      <c r="AY212">
        <v>0</v>
      </c>
      <c r="AZ212">
        <v>0</v>
      </c>
      <c r="BA212" s="1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f t="shared" si="3"/>
        <v>4.2</v>
      </c>
    </row>
    <row r="213" spans="1:59" x14ac:dyDescent="0.3">
      <c r="A213" t="s">
        <v>230</v>
      </c>
      <c r="B213" s="5">
        <v>23</v>
      </c>
      <c r="C213" t="s">
        <v>205</v>
      </c>
      <c r="D213" t="s">
        <v>163</v>
      </c>
      <c r="E213" t="s">
        <v>773</v>
      </c>
      <c r="F213">
        <v>21</v>
      </c>
      <c r="G213">
        <v>937</v>
      </c>
      <c r="H213">
        <v>2</v>
      </c>
      <c r="I213">
        <v>2</v>
      </c>
      <c r="J213">
        <v>22</v>
      </c>
      <c r="K213">
        <v>10</v>
      </c>
      <c r="L213" s="1">
        <v>0.11</v>
      </c>
      <c r="M213">
        <v>2</v>
      </c>
      <c r="N213">
        <v>1</v>
      </c>
      <c r="O213">
        <v>2</v>
      </c>
      <c r="P213">
        <v>554</v>
      </c>
      <c r="Q213">
        <v>1370</v>
      </c>
      <c r="R213">
        <v>1238</v>
      </c>
      <c r="S213" s="1">
        <v>0.9</v>
      </c>
      <c r="T213">
        <v>6</v>
      </c>
      <c r="U213">
        <v>2</v>
      </c>
      <c r="V213" s="1">
        <v>0.33</v>
      </c>
      <c r="W213">
        <v>118</v>
      </c>
      <c r="X213">
        <v>79</v>
      </c>
      <c r="Y213" s="1">
        <v>0.67</v>
      </c>
      <c r="Z213">
        <v>0</v>
      </c>
      <c r="AA213">
        <v>330</v>
      </c>
      <c r="AB213">
        <v>143</v>
      </c>
      <c r="AC213">
        <v>0</v>
      </c>
      <c r="AD213">
        <v>0</v>
      </c>
      <c r="AE213">
        <v>0</v>
      </c>
      <c r="AF213">
        <v>2</v>
      </c>
      <c r="AG213">
        <v>68</v>
      </c>
      <c r="AH213">
        <v>4</v>
      </c>
      <c r="AI213">
        <v>0</v>
      </c>
      <c r="AJ213">
        <v>9</v>
      </c>
      <c r="AK213">
        <v>33</v>
      </c>
      <c r="AL213">
        <v>20</v>
      </c>
      <c r="AM213">
        <v>16</v>
      </c>
      <c r="AN213">
        <v>72</v>
      </c>
      <c r="AO213">
        <v>44</v>
      </c>
      <c r="AP213" s="1">
        <v>0.61</v>
      </c>
      <c r="AQ213">
        <v>88</v>
      </c>
      <c r="AR213">
        <v>58</v>
      </c>
      <c r="AS213" s="1">
        <v>0.66</v>
      </c>
      <c r="AT213">
        <v>0</v>
      </c>
      <c r="AU213">
        <v>0</v>
      </c>
      <c r="AV213">
        <v>1</v>
      </c>
      <c r="AW213">
        <v>16</v>
      </c>
      <c r="AX213">
        <v>1</v>
      </c>
      <c r="AY213">
        <v>0</v>
      </c>
      <c r="AZ213">
        <v>0</v>
      </c>
      <c r="BA213" s="1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f t="shared" si="3"/>
        <v>4.2</v>
      </c>
    </row>
    <row r="214" spans="1:59" x14ac:dyDescent="0.3">
      <c r="A214" t="s">
        <v>249</v>
      </c>
      <c r="B214" s="5">
        <v>21</v>
      </c>
      <c r="C214" t="s">
        <v>240</v>
      </c>
      <c r="D214" t="s">
        <v>59</v>
      </c>
      <c r="E214" t="s">
        <v>774</v>
      </c>
      <c r="F214">
        <v>35</v>
      </c>
      <c r="G214">
        <v>3149</v>
      </c>
      <c r="H214">
        <v>2</v>
      </c>
      <c r="I214">
        <v>1</v>
      </c>
      <c r="J214">
        <v>17</v>
      </c>
      <c r="K214">
        <v>4</v>
      </c>
      <c r="L214" s="1">
        <v>7.0000000000000007E-2</v>
      </c>
      <c r="M214">
        <v>5</v>
      </c>
      <c r="N214">
        <v>0</v>
      </c>
      <c r="O214">
        <v>5</v>
      </c>
      <c r="P214">
        <v>2965</v>
      </c>
      <c r="Q214">
        <v>1378</v>
      </c>
      <c r="R214">
        <v>1129</v>
      </c>
      <c r="S214" s="1">
        <v>0.82</v>
      </c>
      <c r="T214">
        <v>48</v>
      </c>
      <c r="U214">
        <v>14</v>
      </c>
      <c r="V214" s="1">
        <v>0.28999999999999998</v>
      </c>
      <c r="W214">
        <v>450</v>
      </c>
      <c r="X214">
        <v>333</v>
      </c>
      <c r="Y214" s="1">
        <v>0.74</v>
      </c>
      <c r="Z214">
        <v>3</v>
      </c>
      <c r="AA214">
        <v>255</v>
      </c>
      <c r="AB214">
        <v>135</v>
      </c>
      <c r="AC214">
        <v>0</v>
      </c>
      <c r="AD214">
        <v>1</v>
      </c>
      <c r="AE214">
        <v>0</v>
      </c>
      <c r="AF214">
        <v>8</v>
      </c>
      <c r="AG214">
        <v>187</v>
      </c>
      <c r="AH214">
        <v>8</v>
      </c>
      <c r="AI214">
        <v>10</v>
      </c>
      <c r="AJ214">
        <v>116</v>
      </c>
      <c r="AK214">
        <v>41</v>
      </c>
      <c r="AL214">
        <v>11</v>
      </c>
      <c r="AM214">
        <v>47</v>
      </c>
      <c r="AN214">
        <v>206</v>
      </c>
      <c r="AO214">
        <v>104</v>
      </c>
      <c r="AP214" s="1">
        <v>0.51</v>
      </c>
      <c r="AQ214">
        <v>75</v>
      </c>
      <c r="AR214">
        <v>41</v>
      </c>
      <c r="AS214" s="1">
        <v>0.55000000000000004</v>
      </c>
      <c r="AT214">
        <v>0</v>
      </c>
      <c r="AU214">
        <v>0</v>
      </c>
      <c r="AV214">
        <v>0</v>
      </c>
      <c r="AW214">
        <v>45</v>
      </c>
      <c r="AX214">
        <v>9</v>
      </c>
      <c r="AY214">
        <v>0</v>
      </c>
      <c r="AZ214">
        <v>0</v>
      </c>
      <c r="BA214" s="1">
        <v>0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f t="shared" si="3"/>
        <v>4.2</v>
      </c>
    </row>
    <row r="215" spans="1:59" x14ac:dyDescent="0.3">
      <c r="A215" t="s">
        <v>679</v>
      </c>
      <c r="B215" s="5">
        <v>28</v>
      </c>
      <c r="C215" t="s">
        <v>785</v>
      </c>
      <c r="D215" t="s">
        <v>680</v>
      </c>
      <c r="E215" t="s">
        <v>773</v>
      </c>
      <c r="F215">
        <v>14</v>
      </c>
      <c r="G215">
        <v>1079</v>
      </c>
      <c r="H215">
        <v>2</v>
      </c>
      <c r="I215">
        <v>1</v>
      </c>
      <c r="J215">
        <v>22</v>
      </c>
      <c r="K215">
        <v>17</v>
      </c>
      <c r="L215" s="1">
        <v>0.06</v>
      </c>
      <c r="M215">
        <v>5</v>
      </c>
      <c r="N215">
        <v>1</v>
      </c>
      <c r="O215">
        <v>3</v>
      </c>
      <c r="P215">
        <v>392</v>
      </c>
      <c r="Q215">
        <v>1389</v>
      </c>
      <c r="R215">
        <v>1207</v>
      </c>
      <c r="S215" s="1">
        <v>0.87</v>
      </c>
      <c r="T215">
        <v>35</v>
      </c>
      <c r="U215">
        <v>6</v>
      </c>
      <c r="V215" s="1">
        <v>0.17</v>
      </c>
      <c r="W215">
        <v>757</v>
      </c>
      <c r="X215">
        <v>612</v>
      </c>
      <c r="Y215" s="1">
        <v>0.81</v>
      </c>
      <c r="Z215">
        <v>25</v>
      </c>
      <c r="AA215">
        <v>532</v>
      </c>
      <c r="AB215">
        <v>271</v>
      </c>
      <c r="AC215">
        <v>1</v>
      </c>
      <c r="AD215">
        <v>2</v>
      </c>
      <c r="AE215">
        <v>12</v>
      </c>
      <c r="AF215">
        <v>17</v>
      </c>
      <c r="AG215">
        <v>97</v>
      </c>
      <c r="AH215">
        <v>12</v>
      </c>
      <c r="AI215">
        <v>4</v>
      </c>
      <c r="AJ215">
        <v>17</v>
      </c>
      <c r="AK215">
        <v>6</v>
      </c>
      <c r="AL215">
        <v>0</v>
      </c>
      <c r="AM215">
        <v>24</v>
      </c>
      <c r="AN215">
        <v>172</v>
      </c>
      <c r="AO215">
        <v>67</v>
      </c>
      <c r="AP215" s="1">
        <v>0.39</v>
      </c>
      <c r="AQ215">
        <v>15</v>
      </c>
      <c r="AR215">
        <v>8</v>
      </c>
      <c r="AS215" s="1">
        <v>0.53</v>
      </c>
      <c r="AT215">
        <v>0</v>
      </c>
      <c r="AU215">
        <v>0</v>
      </c>
      <c r="AV215">
        <v>0</v>
      </c>
      <c r="AW215">
        <v>19</v>
      </c>
      <c r="AX215">
        <v>0</v>
      </c>
      <c r="AY215">
        <v>0</v>
      </c>
      <c r="AZ215">
        <v>0</v>
      </c>
      <c r="BA215" s="1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f t="shared" si="3"/>
        <v>4.2</v>
      </c>
    </row>
    <row r="216" spans="1:59" x14ac:dyDescent="0.3">
      <c r="A216" t="s">
        <v>562</v>
      </c>
      <c r="B216" s="5">
        <v>26</v>
      </c>
      <c r="C216" t="s">
        <v>788</v>
      </c>
      <c r="D216" t="s">
        <v>59</v>
      </c>
      <c r="E216" t="s">
        <v>773</v>
      </c>
      <c r="F216">
        <v>35</v>
      </c>
      <c r="G216">
        <v>1904</v>
      </c>
      <c r="H216">
        <v>2</v>
      </c>
      <c r="I216">
        <v>1</v>
      </c>
      <c r="J216">
        <v>33</v>
      </c>
      <c r="K216">
        <v>3</v>
      </c>
      <c r="L216" s="1">
        <v>0.08</v>
      </c>
      <c r="M216">
        <v>3</v>
      </c>
      <c r="N216">
        <v>1</v>
      </c>
      <c r="O216">
        <v>7</v>
      </c>
      <c r="P216">
        <v>1115</v>
      </c>
      <c r="Q216">
        <v>1423</v>
      </c>
      <c r="R216">
        <v>1243</v>
      </c>
      <c r="S216" s="1">
        <v>0.87</v>
      </c>
      <c r="T216">
        <v>11</v>
      </c>
      <c r="U216">
        <v>4</v>
      </c>
      <c r="V216" s="1">
        <v>0.36</v>
      </c>
      <c r="W216">
        <v>381</v>
      </c>
      <c r="X216">
        <v>290</v>
      </c>
      <c r="Y216" s="1">
        <v>0.76</v>
      </c>
      <c r="Z216">
        <v>2</v>
      </c>
      <c r="AA216">
        <v>348</v>
      </c>
      <c r="AB216">
        <v>144</v>
      </c>
      <c r="AC216">
        <v>0</v>
      </c>
      <c r="AD216">
        <v>0</v>
      </c>
      <c r="AE216">
        <v>1</v>
      </c>
      <c r="AF216">
        <v>5</v>
      </c>
      <c r="AG216">
        <v>157</v>
      </c>
      <c r="AH216">
        <v>18</v>
      </c>
      <c r="AI216">
        <v>6</v>
      </c>
      <c r="AJ216">
        <v>60</v>
      </c>
      <c r="AK216">
        <v>29</v>
      </c>
      <c r="AL216">
        <v>13</v>
      </c>
      <c r="AM216">
        <v>42</v>
      </c>
      <c r="AN216">
        <v>214</v>
      </c>
      <c r="AO216">
        <v>112</v>
      </c>
      <c r="AP216" s="1">
        <v>0.52</v>
      </c>
      <c r="AQ216">
        <v>42</v>
      </c>
      <c r="AR216">
        <v>18</v>
      </c>
      <c r="AS216" s="1">
        <v>0.43</v>
      </c>
      <c r="AT216">
        <v>0</v>
      </c>
      <c r="AU216">
        <v>0</v>
      </c>
      <c r="AV216">
        <v>0</v>
      </c>
      <c r="AW216">
        <v>53</v>
      </c>
      <c r="AX216">
        <v>10</v>
      </c>
      <c r="AY216">
        <v>0</v>
      </c>
      <c r="AZ216">
        <v>0</v>
      </c>
      <c r="BA216" s="1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f t="shared" si="3"/>
        <v>4.2</v>
      </c>
    </row>
    <row r="217" spans="1:59" x14ac:dyDescent="0.3">
      <c r="A217" t="s">
        <v>635</v>
      </c>
      <c r="B217" s="5">
        <v>26</v>
      </c>
      <c r="C217" t="s">
        <v>786</v>
      </c>
      <c r="D217" t="s">
        <v>59</v>
      </c>
      <c r="E217" t="s">
        <v>774</v>
      </c>
      <c r="F217">
        <v>36</v>
      </c>
      <c r="G217">
        <v>3154</v>
      </c>
      <c r="H217">
        <v>2</v>
      </c>
      <c r="I217">
        <v>5</v>
      </c>
      <c r="J217">
        <v>16</v>
      </c>
      <c r="K217">
        <v>5</v>
      </c>
      <c r="L217" s="1">
        <v>0.13</v>
      </c>
      <c r="M217">
        <v>1</v>
      </c>
      <c r="N217">
        <v>0</v>
      </c>
      <c r="O217">
        <v>5</v>
      </c>
      <c r="P217">
        <v>2388</v>
      </c>
      <c r="Q217">
        <v>1503</v>
      </c>
      <c r="R217">
        <v>1244</v>
      </c>
      <c r="S217" s="1">
        <v>0.83</v>
      </c>
      <c r="T217">
        <v>76</v>
      </c>
      <c r="U217">
        <v>16</v>
      </c>
      <c r="V217" s="1">
        <v>0.21</v>
      </c>
      <c r="W217">
        <v>499</v>
      </c>
      <c r="X217">
        <v>382</v>
      </c>
      <c r="Y217" s="1">
        <v>0.77</v>
      </c>
      <c r="Z217">
        <v>5</v>
      </c>
      <c r="AA217">
        <v>413</v>
      </c>
      <c r="AB217">
        <v>251</v>
      </c>
      <c r="AC217">
        <v>1</v>
      </c>
      <c r="AD217">
        <v>1</v>
      </c>
      <c r="AE217">
        <v>4</v>
      </c>
      <c r="AF217">
        <v>12</v>
      </c>
      <c r="AG217">
        <v>174</v>
      </c>
      <c r="AH217">
        <v>22</v>
      </c>
      <c r="AI217">
        <v>5</v>
      </c>
      <c r="AJ217">
        <v>111</v>
      </c>
      <c r="AK217">
        <v>66</v>
      </c>
      <c r="AL217">
        <v>11</v>
      </c>
      <c r="AM217">
        <v>70</v>
      </c>
      <c r="AN217">
        <v>259</v>
      </c>
      <c r="AO217">
        <v>160</v>
      </c>
      <c r="AP217" s="1">
        <v>0.62</v>
      </c>
      <c r="AQ217">
        <v>56</v>
      </c>
      <c r="AR217">
        <v>23</v>
      </c>
      <c r="AS217" s="1">
        <v>0.41</v>
      </c>
      <c r="AT217">
        <v>0</v>
      </c>
      <c r="AU217">
        <v>0</v>
      </c>
      <c r="AV217">
        <v>1</v>
      </c>
      <c r="AW217">
        <v>25</v>
      </c>
      <c r="AX217">
        <v>1</v>
      </c>
      <c r="AY217">
        <v>0</v>
      </c>
      <c r="AZ217">
        <v>0</v>
      </c>
      <c r="BA217" s="1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f t="shared" si="3"/>
        <v>4.2</v>
      </c>
    </row>
    <row r="218" spans="1:59" x14ac:dyDescent="0.3">
      <c r="A218" t="s">
        <v>331</v>
      </c>
      <c r="B218" s="5">
        <v>28</v>
      </c>
      <c r="C218" t="s">
        <v>329</v>
      </c>
      <c r="D218" t="s">
        <v>66</v>
      </c>
      <c r="E218" t="s">
        <v>773</v>
      </c>
      <c r="F218">
        <v>33</v>
      </c>
      <c r="G218">
        <v>2022</v>
      </c>
      <c r="H218">
        <v>2</v>
      </c>
      <c r="I218">
        <v>4</v>
      </c>
      <c r="J218">
        <v>39</v>
      </c>
      <c r="K218">
        <v>3</v>
      </c>
      <c r="L218" s="1">
        <v>0</v>
      </c>
      <c r="M218">
        <v>4</v>
      </c>
      <c r="N218">
        <v>0</v>
      </c>
      <c r="O218">
        <v>0</v>
      </c>
      <c r="P218">
        <v>1205</v>
      </c>
      <c r="Q218">
        <v>1541</v>
      </c>
      <c r="R218">
        <v>1356</v>
      </c>
      <c r="S218" s="1">
        <v>0.88</v>
      </c>
      <c r="T218">
        <v>85</v>
      </c>
      <c r="U218">
        <v>21</v>
      </c>
      <c r="V218" s="1">
        <v>0.25</v>
      </c>
      <c r="W218">
        <v>496</v>
      </c>
      <c r="X218">
        <v>400</v>
      </c>
      <c r="Y218" s="1">
        <v>0.81</v>
      </c>
      <c r="Z218">
        <v>4</v>
      </c>
      <c r="AA218">
        <v>272</v>
      </c>
      <c r="AB218">
        <v>168</v>
      </c>
      <c r="AC218">
        <v>0</v>
      </c>
      <c r="AD218">
        <v>0</v>
      </c>
      <c r="AE218">
        <v>2</v>
      </c>
      <c r="AF218">
        <v>7</v>
      </c>
      <c r="AG218">
        <v>105</v>
      </c>
      <c r="AH218">
        <v>22</v>
      </c>
      <c r="AI218">
        <v>1</v>
      </c>
      <c r="AJ218">
        <v>16</v>
      </c>
      <c r="AK218">
        <v>21</v>
      </c>
      <c r="AL218">
        <v>4</v>
      </c>
      <c r="AM218">
        <v>24</v>
      </c>
      <c r="AN218">
        <v>107</v>
      </c>
      <c r="AO218">
        <v>54</v>
      </c>
      <c r="AP218" s="1">
        <v>0.51</v>
      </c>
      <c r="AQ218">
        <v>21</v>
      </c>
      <c r="AR218">
        <v>7</v>
      </c>
      <c r="AS218" s="1">
        <v>0.33</v>
      </c>
      <c r="AT218">
        <v>0</v>
      </c>
      <c r="AU218">
        <v>0</v>
      </c>
      <c r="AV218">
        <v>0</v>
      </c>
      <c r="AW218">
        <v>28</v>
      </c>
      <c r="AX218">
        <v>8</v>
      </c>
      <c r="AY218">
        <v>0</v>
      </c>
      <c r="AZ218">
        <v>0</v>
      </c>
      <c r="BA218" s="1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f t="shared" si="3"/>
        <v>4.2</v>
      </c>
    </row>
    <row r="219" spans="1:59" x14ac:dyDescent="0.3">
      <c r="A219" t="s">
        <v>95</v>
      </c>
      <c r="B219" s="5">
        <v>23</v>
      </c>
      <c r="C219" t="s">
        <v>58</v>
      </c>
      <c r="D219" t="s">
        <v>96</v>
      </c>
      <c r="E219" t="s">
        <v>774</v>
      </c>
      <c r="F219">
        <v>35</v>
      </c>
      <c r="G219">
        <v>3041</v>
      </c>
      <c r="H219">
        <v>2</v>
      </c>
      <c r="I219">
        <v>0</v>
      </c>
      <c r="J219">
        <v>6</v>
      </c>
      <c r="K219">
        <v>1</v>
      </c>
      <c r="L219" s="1">
        <v>0.08</v>
      </c>
      <c r="M219">
        <v>2</v>
      </c>
      <c r="N219">
        <v>0</v>
      </c>
      <c r="O219">
        <v>1</v>
      </c>
      <c r="P219">
        <v>2883</v>
      </c>
      <c r="Q219">
        <v>1550</v>
      </c>
      <c r="R219">
        <v>1370</v>
      </c>
      <c r="S219" s="1">
        <v>0.88</v>
      </c>
      <c r="T219">
        <v>5</v>
      </c>
      <c r="U219">
        <v>0</v>
      </c>
      <c r="V219" s="1">
        <v>0</v>
      </c>
      <c r="W219">
        <v>176</v>
      </c>
      <c r="X219">
        <v>101</v>
      </c>
      <c r="Y219" s="1">
        <v>0.56999999999999995</v>
      </c>
      <c r="Z219">
        <v>2</v>
      </c>
      <c r="AA219">
        <v>331</v>
      </c>
      <c r="AB219">
        <v>186</v>
      </c>
      <c r="AC219">
        <v>0</v>
      </c>
      <c r="AD219">
        <v>0</v>
      </c>
      <c r="AE219">
        <v>0</v>
      </c>
      <c r="AF219">
        <v>0</v>
      </c>
      <c r="AG219">
        <v>90</v>
      </c>
      <c r="AH219">
        <v>8</v>
      </c>
      <c r="AI219">
        <v>12</v>
      </c>
      <c r="AJ219">
        <v>118</v>
      </c>
      <c r="AK219">
        <v>26</v>
      </c>
      <c r="AL219">
        <v>34</v>
      </c>
      <c r="AM219">
        <v>62</v>
      </c>
      <c r="AN219">
        <v>108</v>
      </c>
      <c r="AO219">
        <v>56</v>
      </c>
      <c r="AP219" s="1">
        <v>0.52</v>
      </c>
      <c r="AQ219">
        <v>84</v>
      </c>
      <c r="AR219">
        <v>47</v>
      </c>
      <c r="AS219" s="1">
        <v>0.56000000000000005</v>
      </c>
      <c r="AT219">
        <v>0</v>
      </c>
      <c r="AU219">
        <v>0</v>
      </c>
      <c r="AV219">
        <v>0</v>
      </c>
      <c r="AW219">
        <v>28</v>
      </c>
      <c r="AX219">
        <v>2</v>
      </c>
      <c r="AY219">
        <v>1</v>
      </c>
      <c r="AZ219">
        <v>0</v>
      </c>
      <c r="BA219" s="1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f t="shared" si="3"/>
        <v>4.2</v>
      </c>
    </row>
    <row r="220" spans="1:59" x14ac:dyDescent="0.3">
      <c r="A220" t="s">
        <v>139</v>
      </c>
      <c r="B220" s="5">
        <v>27</v>
      </c>
      <c r="C220" t="s">
        <v>131</v>
      </c>
      <c r="D220" t="s">
        <v>140</v>
      </c>
      <c r="E220" t="s">
        <v>773</v>
      </c>
      <c r="F220">
        <v>29</v>
      </c>
      <c r="G220">
        <v>949</v>
      </c>
      <c r="H220">
        <v>2</v>
      </c>
      <c r="I220">
        <v>0</v>
      </c>
      <c r="J220">
        <v>25</v>
      </c>
      <c r="K220">
        <v>4</v>
      </c>
      <c r="L220" s="1">
        <v>0.17</v>
      </c>
      <c r="M220">
        <v>3</v>
      </c>
      <c r="N220">
        <v>0</v>
      </c>
      <c r="O220">
        <v>0</v>
      </c>
      <c r="P220">
        <v>591</v>
      </c>
      <c r="Q220">
        <v>1601</v>
      </c>
      <c r="R220">
        <v>1348</v>
      </c>
      <c r="S220" s="1">
        <v>0.84</v>
      </c>
      <c r="T220">
        <v>12</v>
      </c>
      <c r="U220">
        <v>2</v>
      </c>
      <c r="V220" s="1">
        <v>0.17</v>
      </c>
      <c r="W220">
        <v>372</v>
      </c>
      <c r="X220">
        <v>256</v>
      </c>
      <c r="Y220" s="1">
        <v>0.69</v>
      </c>
      <c r="Z220">
        <v>2</v>
      </c>
      <c r="AA220">
        <v>466</v>
      </c>
      <c r="AB220">
        <v>276</v>
      </c>
      <c r="AC220">
        <v>0</v>
      </c>
      <c r="AD220">
        <v>0</v>
      </c>
      <c r="AE220">
        <v>2</v>
      </c>
      <c r="AF220">
        <v>3</v>
      </c>
      <c r="AG220">
        <v>105</v>
      </c>
      <c r="AH220">
        <v>14</v>
      </c>
      <c r="AI220">
        <v>0</v>
      </c>
      <c r="AJ220">
        <v>9</v>
      </c>
      <c r="AK220">
        <v>51</v>
      </c>
      <c r="AL220">
        <v>28</v>
      </c>
      <c r="AM220">
        <v>14</v>
      </c>
      <c r="AN220">
        <v>94</v>
      </c>
      <c r="AO220">
        <v>48</v>
      </c>
      <c r="AP220" s="1">
        <v>0.51</v>
      </c>
      <c r="AQ220">
        <v>112</v>
      </c>
      <c r="AR220">
        <v>68</v>
      </c>
      <c r="AS220" s="1">
        <v>0.61</v>
      </c>
      <c r="AT220">
        <v>0</v>
      </c>
      <c r="AU220">
        <v>0</v>
      </c>
      <c r="AV220">
        <v>0</v>
      </c>
      <c r="AW220">
        <v>11</v>
      </c>
      <c r="AX220">
        <v>3</v>
      </c>
      <c r="AY220">
        <v>0</v>
      </c>
      <c r="AZ220">
        <v>0</v>
      </c>
      <c r="BA220" s="1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f t="shared" si="3"/>
        <v>4.2</v>
      </c>
    </row>
    <row r="221" spans="1:59" x14ac:dyDescent="0.3">
      <c r="A221" t="s">
        <v>107</v>
      </c>
      <c r="B221" s="5">
        <v>26</v>
      </c>
      <c r="C221" t="s">
        <v>98</v>
      </c>
      <c r="D221" t="s">
        <v>59</v>
      </c>
      <c r="E221" t="s">
        <v>774</v>
      </c>
      <c r="F221">
        <v>34</v>
      </c>
      <c r="G221">
        <v>2937</v>
      </c>
      <c r="H221">
        <v>2</v>
      </c>
      <c r="I221">
        <v>0</v>
      </c>
      <c r="J221">
        <v>11</v>
      </c>
      <c r="K221">
        <v>11</v>
      </c>
      <c r="L221" s="1">
        <v>0.1</v>
      </c>
      <c r="M221">
        <v>0</v>
      </c>
      <c r="N221">
        <v>1</v>
      </c>
      <c r="O221">
        <v>0</v>
      </c>
      <c r="P221">
        <v>1987</v>
      </c>
      <c r="Q221">
        <v>1942</v>
      </c>
      <c r="R221">
        <v>1641</v>
      </c>
      <c r="S221" s="1">
        <v>0.85</v>
      </c>
      <c r="T221">
        <v>13</v>
      </c>
      <c r="U221">
        <v>1</v>
      </c>
      <c r="V221" s="1">
        <v>0.08</v>
      </c>
      <c r="W221">
        <v>373</v>
      </c>
      <c r="X221">
        <v>226</v>
      </c>
      <c r="Y221" s="1">
        <v>0.61</v>
      </c>
      <c r="Z221">
        <v>4</v>
      </c>
      <c r="AA221">
        <v>421</v>
      </c>
      <c r="AB221">
        <v>232</v>
      </c>
      <c r="AC221">
        <v>0</v>
      </c>
      <c r="AD221">
        <v>0</v>
      </c>
      <c r="AE221">
        <v>7</v>
      </c>
      <c r="AF221">
        <v>2</v>
      </c>
      <c r="AG221">
        <v>134</v>
      </c>
      <c r="AH221">
        <v>10</v>
      </c>
      <c r="AI221">
        <v>8</v>
      </c>
      <c r="AJ221">
        <v>107</v>
      </c>
      <c r="AK221">
        <v>45</v>
      </c>
      <c r="AL221">
        <v>25</v>
      </c>
      <c r="AM221">
        <v>34</v>
      </c>
      <c r="AN221">
        <v>117</v>
      </c>
      <c r="AO221">
        <v>56</v>
      </c>
      <c r="AP221" s="1">
        <v>0.48</v>
      </c>
      <c r="AQ221">
        <v>134</v>
      </c>
      <c r="AR221">
        <v>59</v>
      </c>
      <c r="AS221" s="1">
        <v>0.44</v>
      </c>
      <c r="AT221">
        <v>0</v>
      </c>
      <c r="AU221">
        <v>0</v>
      </c>
      <c r="AV221">
        <v>0</v>
      </c>
      <c r="AW221">
        <v>9</v>
      </c>
      <c r="AX221">
        <v>1</v>
      </c>
      <c r="AY221">
        <v>0</v>
      </c>
      <c r="AZ221">
        <v>0</v>
      </c>
      <c r="BA221" s="1">
        <v>0</v>
      </c>
      <c r="BB221">
        <v>0</v>
      </c>
      <c r="BC221">
        <v>3</v>
      </c>
      <c r="BD221">
        <v>0</v>
      </c>
      <c r="BE221">
        <v>0</v>
      </c>
      <c r="BF221">
        <v>0</v>
      </c>
      <c r="BG221">
        <f t="shared" si="3"/>
        <v>4.2</v>
      </c>
    </row>
    <row r="222" spans="1:59" x14ac:dyDescent="0.3">
      <c r="A222" t="s">
        <v>579</v>
      </c>
      <c r="B222" s="5">
        <v>28</v>
      </c>
      <c r="C222" t="s">
        <v>566</v>
      </c>
      <c r="D222" t="s">
        <v>70</v>
      </c>
      <c r="E222" t="s">
        <v>774</v>
      </c>
      <c r="F222">
        <v>30</v>
      </c>
      <c r="G222">
        <v>2535</v>
      </c>
      <c r="H222">
        <v>2</v>
      </c>
      <c r="I222">
        <v>0</v>
      </c>
      <c r="J222">
        <v>5</v>
      </c>
      <c r="K222">
        <v>5</v>
      </c>
      <c r="L222" s="1">
        <v>0.06</v>
      </c>
      <c r="M222">
        <v>1</v>
      </c>
      <c r="N222">
        <v>0</v>
      </c>
      <c r="O222">
        <v>0</v>
      </c>
      <c r="P222">
        <v>2087</v>
      </c>
      <c r="Q222">
        <v>2265</v>
      </c>
      <c r="R222">
        <v>2004</v>
      </c>
      <c r="S222" s="1">
        <v>0.89</v>
      </c>
      <c r="T222">
        <v>11</v>
      </c>
      <c r="U222">
        <v>5</v>
      </c>
      <c r="V222" s="1">
        <v>0.46</v>
      </c>
      <c r="W222">
        <v>458</v>
      </c>
      <c r="X222">
        <v>332</v>
      </c>
      <c r="Y222" s="1">
        <v>0.73</v>
      </c>
      <c r="Z222">
        <v>4</v>
      </c>
      <c r="AA222">
        <v>770</v>
      </c>
      <c r="AB222">
        <v>494</v>
      </c>
      <c r="AC222">
        <v>0</v>
      </c>
      <c r="AD222">
        <v>0</v>
      </c>
      <c r="AE222">
        <v>1</v>
      </c>
      <c r="AF222">
        <v>6</v>
      </c>
      <c r="AG222">
        <v>131</v>
      </c>
      <c r="AH222">
        <v>3</v>
      </c>
      <c r="AI222">
        <v>3</v>
      </c>
      <c r="AJ222">
        <v>189</v>
      </c>
      <c r="AK222">
        <v>24</v>
      </c>
      <c r="AL222">
        <v>22</v>
      </c>
      <c r="AM222">
        <v>36</v>
      </c>
      <c r="AN222">
        <v>126</v>
      </c>
      <c r="AO222">
        <v>73</v>
      </c>
      <c r="AP222" s="1">
        <v>0.57999999999999996</v>
      </c>
      <c r="AQ222">
        <v>134</v>
      </c>
      <c r="AR222">
        <v>83</v>
      </c>
      <c r="AS222" s="1">
        <v>0.62</v>
      </c>
      <c r="AT222">
        <v>0</v>
      </c>
      <c r="AU222">
        <v>0</v>
      </c>
      <c r="AV222">
        <v>0</v>
      </c>
      <c r="AW222">
        <v>31</v>
      </c>
      <c r="AX222">
        <v>7</v>
      </c>
      <c r="AY222">
        <v>0</v>
      </c>
      <c r="AZ222">
        <v>0</v>
      </c>
      <c r="BA222" s="1">
        <v>0</v>
      </c>
      <c r="BB222">
        <v>0</v>
      </c>
      <c r="BC222">
        <v>2</v>
      </c>
      <c r="BD222">
        <v>0</v>
      </c>
      <c r="BE222">
        <v>0</v>
      </c>
      <c r="BF222">
        <v>0</v>
      </c>
      <c r="BG222">
        <f t="shared" si="3"/>
        <v>4.2</v>
      </c>
    </row>
    <row r="223" spans="1:59" x14ac:dyDescent="0.3">
      <c r="A223" t="s">
        <v>77</v>
      </c>
      <c r="B223" s="5">
        <v>27</v>
      </c>
      <c r="C223" t="s">
        <v>58</v>
      </c>
      <c r="D223" t="s">
        <v>78</v>
      </c>
      <c r="E223" t="s">
        <v>774</v>
      </c>
      <c r="F223">
        <v>13</v>
      </c>
      <c r="G223">
        <v>252</v>
      </c>
      <c r="H223">
        <v>1</v>
      </c>
      <c r="I223">
        <v>0</v>
      </c>
      <c r="J223">
        <v>2</v>
      </c>
      <c r="K223">
        <v>0</v>
      </c>
      <c r="L223" s="1">
        <v>0</v>
      </c>
      <c r="M223">
        <v>1</v>
      </c>
      <c r="N223">
        <v>0</v>
      </c>
      <c r="O223">
        <v>2</v>
      </c>
      <c r="P223">
        <v>203</v>
      </c>
      <c r="Q223">
        <v>0</v>
      </c>
      <c r="R223">
        <v>0</v>
      </c>
      <c r="S223" s="1">
        <v>0</v>
      </c>
      <c r="T223">
        <v>0</v>
      </c>
      <c r="U223">
        <v>0</v>
      </c>
      <c r="V223" s="1">
        <v>0</v>
      </c>
      <c r="W223">
        <v>0</v>
      </c>
      <c r="X223">
        <v>0</v>
      </c>
      <c r="Y223" s="1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9</v>
      </c>
      <c r="AK223">
        <v>0</v>
      </c>
      <c r="AL223">
        <v>0</v>
      </c>
      <c r="AM223">
        <v>7</v>
      </c>
      <c r="AN223">
        <v>0</v>
      </c>
      <c r="AO223">
        <v>0</v>
      </c>
      <c r="AP223" s="1">
        <v>0</v>
      </c>
      <c r="AQ223">
        <v>0</v>
      </c>
      <c r="AR223">
        <v>0</v>
      </c>
      <c r="AS223" s="1">
        <v>0</v>
      </c>
      <c r="AT223">
        <v>0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 s="1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f t="shared" si="3"/>
        <v>4.2</v>
      </c>
    </row>
    <row r="224" spans="1:59" x14ac:dyDescent="0.3">
      <c r="A224" t="s">
        <v>154</v>
      </c>
      <c r="B224" s="5">
        <v>25</v>
      </c>
      <c r="C224" t="s">
        <v>131</v>
      </c>
      <c r="D224" t="s">
        <v>111</v>
      </c>
      <c r="E224" t="s">
        <v>773</v>
      </c>
      <c r="F224">
        <v>12</v>
      </c>
      <c r="G224">
        <v>230</v>
      </c>
      <c r="H224">
        <v>1</v>
      </c>
      <c r="I224">
        <v>1</v>
      </c>
      <c r="J224">
        <v>13</v>
      </c>
      <c r="K224">
        <v>0</v>
      </c>
      <c r="L224" s="1">
        <v>0</v>
      </c>
      <c r="M224">
        <v>2</v>
      </c>
      <c r="N224">
        <v>1</v>
      </c>
      <c r="O224">
        <v>1</v>
      </c>
      <c r="P224">
        <v>167</v>
      </c>
      <c r="Q224">
        <v>0</v>
      </c>
      <c r="R224">
        <v>0</v>
      </c>
      <c r="S224" s="1">
        <v>0</v>
      </c>
      <c r="T224">
        <v>0</v>
      </c>
      <c r="U224">
        <v>0</v>
      </c>
      <c r="V224" s="1">
        <v>0</v>
      </c>
      <c r="W224">
        <v>0</v>
      </c>
      <c r="X224">
        <v>0</v>
      </c>
      <c r="Y224" s="1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3</v>
      </c>
      <c r="AI224">
        <v>0</v>
      </c>
      <c r="AJ224">
        <v>7</v>
      </c>
      <c r="AK224">
        <v>0</v>
      </c>
      <c r="AL224">
        <v>0</v>
      </c>
      <c r="AM224">
        <v>7</v>
      </c>
      <c r="AN224">
        <v>0</v>
      </c>
      <c r="AO224">
        <v>0</v>
      </c>
      <c r="AP224" s="1">
        <v>0</v>
      </c>
      <c r="AQ224">
        <v>0</v>
      </c>
      <c r="AR224">
        <v>0</v>
      </c>
      <c r="AS224" s="1">
        <v>0</v>
      </c>
      <c r="AT224">
        <v>0</v>
      </c>
      <c r="AU224">
        <v>0</v>
      </c>
      <c r="AV224">
        <v>0</v>
      </c>
      <c r="AW224">
        <v>4</v>
      </c>
      <c r="AX224">
        <v>0</v>
      </c>
      <c r="AY224">
        <v>0</v>
      </c>
      <c r="AZ224">
        <v>0</v>
      </c>
      <c r="BA224" s="1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f t="shared" si="3"/>
        <v>4.2</v>
      </c>
    </row>
    <row r="225" spans="1:59" x14ac:dyDescent="0.3">
      <c r="A225" t="s">
        <v>210</v>
      </c>
      <c r="B225" s="5">
        <v>20</v>
      </c>
      <c r="C225" t="s">
        <v>205</v>
      </c>
      <c r="D225" t="s">
        <v>76</v>
      </c>
      <c r="E225" t="s">
        <v>773</v>
      </c>
      <c r="F225">
        <v>21</v>
      </c>
      <c r="G225">
        <v>681</v>
      </c>
      <c r="H225">
        <v>1</v>
      </c>
      <c r="I225">
        <v>4</v>
      </c>
      <c r="J225">
        <v>11</v>
      </c>
      <c r="K225">
        <v>0</v>
      </c>
      <c r="L225" s="1">
        <v>0</v>
      </c>
      <c r="M225">
        <v>0</v>
      </c>
      <c r="N225">
        <v>0</v>
      </c>
      <c r="O225">
        <v>1</v>
      </c>
      <c r="P225">
        <v>394</v>
      </c>
      <c r="Q225">
        <v>0</v>
      </c>
      <c r="R225">
        <v>0</v>
      </c>
      <c r="S225" s="1">
        <v>0</v>
      </c>
      <c r="T225">
        <v>0</v>
      </c>
      <c r="U225">
        <v>0</v>
      </c>
      <c r="V225" s="1">
        <v>0</v>
      </c>
      <c r="W225">
        <v>0</v>
      </c>
      <c r="X225">
        <v>0</v>
      </c>
      <c r="Y225" s="1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21</v>
      </c>
      <c r="AI225">
        <v>0</v>
      </c>
      <c r="AJ225">
        <v>5</v>
      </c>
      <c r="AK225">
        <v>0</v>
      </c>
      <c r="AL225">
        <v>0</v>
      </c>
      <c r="AM225">
        <v>16</v>
      </c>
      <c r="AN225">
        <v>0</v>
      </c>
      <c r="AO225">
        <v>0</v>
      </c>
      <c r="AP225" s="1">
        <v>0</v>
      </c>
      <c r="AQ225">
        <v>0</v>
      </c>
      <c r="AR225">
        <v>0</v>
      </c>
      <c r="AS225" s="1">
        <v>0</v>
      </c>
      <c r="AT225">
        <v>0</v>
      </c>
      <c r="AU225">
        <v>0</v>
      </c>
      <c r="AV225">
        <v>0</v>
      </c>
      <c r="AW225">
        <v>7</v>
      </c>
      <c r="AX225">
        <v>0</v>
      </c>
      <c r="AY225">
        <v>0</v>
      </c>
      <c r="AZ225">
        <v>0</v>
      </c>
      <c r="BA225" s="1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f t="shared" si="3"/>
        <v>4.2</v>
      </c>
    </row>
    <row r="226" spans="1:59" x14ac:dyDescent="0.3">
      <c r="A226" t="s">
        <v>213</v>
      </c>
      <c r="B226" s="5">
        <v>21</v>
      </c>
      <c r="C226" t="s">
        <v>205</v>
      </c>
      <c r="D226" t="s">
        <v>214</v>
      </c>
      <c r="E226" t="s">
        <v>773</v>
      </c>
      <c r="F226">
        <v>16</v>
      </c>
      <c r="G226">
        <v>512</v>
      </c>
      <c r="H226">
        <v>1</v>
      </c>
      <c r="I226">
        <v>0</v>
      </c>
      <c r="J226">
        <v>9</v>
      </c>
      <c r="K226">
        <v>0</v>
      </c>
      <c r="L226" s="1">
        <v>0</v>
      </c>
      <c r="M226">
        <v>3</v>
      </c>
      <c r="N226">
        <v>0</v>
      </c>
      <c r="O226">
        <v>1</v>
      </c>
      <c r="P226">
        <v>422</v>
      </c>
      <c r="Q226">
        <v>0</v>
      </c>
      <c r="R226">
        <v>0</v>
      </c>
      <c r="S226" s="1">
        <v>0</v>
      </c>
      <c r="T226">
        <v>0</v>
      </c>
      <c r="U226">
        <v>0</v>
      </c>
      <c r="V226" s="1">
        <v>0</v>
      </c>
      <c r="W226">
        <v>0</v>
      </c>
      <c r="X226">
        <v>0</v>
      </c>
      <c r="Y226" s="1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9</v>
      </c>
      <c r="AI226">
        <v>0</v>
      </c>
      <c r="AJ226">
        <v>10</v>
      </c>
      <c r="AK226">
        <v>0</v>
      </c>
      <c r="AL226">
        <v>0</v>
      </c>
      <c r="AM226">
        <v>21</v>
      </c>
      <c r="AN226">
        <v>0</v>
      </c>
      <c r="AO226">
        <v>0</v>
      </c>
      <c r="AP226" s="1">
        <v>0</v>
      </c>
      <c r="AQ226">
        <v>0</v>
      </c>
      <c r="AR226">
        <v>0</v>
      </c>
      <c r="AS226" s="1">
        <v>0</v>
      </c>
      <c r="AT226">
        <v>0</v>
      </c>
      <c r="AU226">
        <v>0</v>
      </c>
      <c r="AV226">
        <v>0</v>
      </c>
      <c r="AW226">
        <v>8</v>
      </c>
      <c r="AX226">
        <v>0</v>
      </c>
      <c r="AY226">
        <v>0</v>
      </c>
      <c r="AZ226">
        <v>0</v>
      </c>
      <c r="BA226" s="1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f t="shared" si="3"/>
        <v>4.2</v>
      </c>
    </row>
    <row r="227" spans="1:59" x14ac:dyDescent="0.3">
      <c r="A227" t="s">
        <v>216</v>
      </c>
      <c r="B227" s="5">
        <v>24</v>
      </c>
      <c r="C227" t="s">
        <v>205</v>
      </c>
      <c r="D227" t="s">
        <v>143</v>
      </c>
      <c r="E227" t="s">
        <v>774</v>
      </c>
      <c r="F227">
        <v>6</v>
      </c>
      <c r="G227">
        <v>388</v>
      </c>
      <c r="H227">
        <v>1</v>
      </c>
      <c r="I227">
        <v>0</v>
      </c>
      <c r="J227">
        <v>4</v>
      </c>
      <c r="K227">
        <v>0</v>
      </c>
      <c r="L227" s="1">
        <v>0</v>
      </c>
      <c r="M227">
        <v>1</v>
      </c>
      <c r="N227">
        <v>0</v>
      </c>
      <c r="O227">
        <v>0</v>
      </c>
      <c r="P227">
        <v>242</v>
      </c>
      <c r="Q227">
        <v>0</v>
      </c>
      <c r="R227">
        <v>0</v>
      </c>
      <c r="S227" s="1">
        <v>0</v>
      </c>
      <c r="T227">
        <v>0</v>
      </c>
      <c r="U227">
        <v>0</v>
      </c>
      <c r="V227" s="1">
        <v>0</v>
      </c>
      <c r="W227">
        <v>0</v>
      </c>
      <c r="X227">
        <v>0</v>
      </c>
      <c r="Y227" s="1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17</v>
      </c>
      <c r="AK227">
        <v>0</v>
      </c>
      <c r="AL227">
        <v>0</v>
      </c>
      <c r="AM227">
        <v>10</v>
      </c>
      <c r="AN227">
        <v>0</v>
      </c>
      <c r="AO227">
        <v>0</v>
      </c>
      <c r="AP227" s="1">
        <v>0</v>
      </c>
      <c r="AQ227">
        <v>0</v>
      </c>
      <c r="AR227">
        <v>0</v>
      </c>
      <c r="AS227" s="1">
        <v>0</v>
      </c>
      <c r="AT227">
        <v>0</v>
      </c>
      <c r="AU227">
        <v>0</v>
      </c>
      <c r="AV227">
        <v>0</v>
      </c>
      <c r="AW227">
        <v>5</v>
      </c>
      <c r="AX227">
        <v>1</v>
      </c>
      <c r="AY227">
        <v>0</v>
      </c>
      <c r="AZ227">
        <v>0</v>
      </c>
      <c r="BA227" s="1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f t="shared" si="3"/>
        <v>4.2</v>
      </c>
    </row>
    <row r="228" spans="1:59" x14ac:dyDescent="0.3">
      <c r="A228" t="s">
        <v>272</v>
      </c>
      <c r="B228" s="5">
        <v>27</v>
      </c>
      <c r="C228" t="s">
        <v>270</v>
      </c>
      <c r="D228" t="s">
        <v>59</v>
      </c>
      <c r="E228" t="s">
        <v>774</v>
      </c>
      <c r="F228">
        <v>8</v>
      </c>
      <c r="G228">
        <v>254</v>
      </c>
      <c r="H228">
        <v>1</v>
      </c>
      <c r="I228">
        <v>0</v>
      </c>
      <c r="J228">
        <v>5</v>
      </c>
      <c r="K228">
        <v>0</v>
      </c>
      <c r="L228" s="1">
        <v>0</v>
      </c>
      <c r="M228">
        <v>0</v>
      </c>
      <c r="N228">
        <v>0</v>
      </c>
      <c r="O228">
        <v>2</v>
      </c>
      <c r="P228">
        <v>187</v>
      </c>
      <c r="Q228">
        <v>0</v>
      </c>
      <c r="R228">
        <v>0</v>
      </c>
      <c r="S228" s="1">
        <v>0</v>
      </c>
      <c r="T228">
        <v>0</v>
      </c>
      <c r="U228">
        <v>0</v>
      </c>
      <c r="V228" s="1">
        <v>0</v>
      </c>
      <c r="W228">
        <v>0</v>
      </c>
      <c r="X228">
        <v>0</v>
      </c>
      <c r="Y228" s="1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2</v>
      </c>
      <c r="AI228">
        <v>0</v>
      </c>
      <c r="AJ228">
        <v>11</v>
      </c>
      <c r="AK228">
        <v>0</v>
      </c>
      <c r="AL228">
        <v>0</v>
      </c>
      <c r="AM228">
        <v>7</v>
      </c>
      <c r="AN228">
        <v>0</v>
      </c>
      <c r="AO228">
        <v>0</v>
      </c>
      <c r="AP228" s="1">
        <v>0</v>
      </c>
      <c r="AQ228">
        <v>0</v>
      </c>
      <c r="AR228">
        <v>0</v>
      </c>
      <c r="AS228" s="1">
        <v>0</v>
      </c>
      <c r="AT228">
        <v>0</v>
      </c>
      <c r="AU228">
        <v>0</v>
      </c>
      <c r="AV228">
        <v>0</v>
      </c>
      <c r="AW228">
        <v>2</v>
      </c>
      <c r="AX228">
        <v>1</v>
      </c>
      <c r="AY228">
        <v>0</v>
      </c>
      <c r="AZ228">
        <v>0</v>
      </c>
      <c r="BA228" s="1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f t="shared" si="3"/>
        <v>4.2</v>
      </c>
    </row>
    <row r="229" spans="1:59" x14ac:dyDescent="0.3">
      <c r="A229" t="s">
        <v>290</v>
      </c>
      <c r="B229" s="5">
        <v>20</v>
      </c>
      <c r="C229" t="s">
        <v>270</v>
      </c>
      <c r="D229" t="s">
        <v>291</v>
      </c>
      <c r="E229" t="s">
        <v>773</v>
      </c>
      <c r="F229">
        <v>23</v>
      </c>
      <c r="G229">
        <v>496</v>
      </c>
      <c r="H229">
        <v>1</v>
      </c>
      <c r="I229">
        <v>1</v>
      </c>
      <c r="J229">
        <v>10</v>
      </c>
      <c r="K229">
        <v>0</v>
      </c>
      <c r="L229" s="1">
        <v>0</v>
      </c>
      <c r="M229">
        <v>1</v>
      </c>
      <c r="N229">
        <v>0</v>
      </c>
      <c r="O229">
        <v>1</v>
      </c>
      <c r="P229">
        <v>288</v>
      </c>
      <c r="Q229">
        <v>0</v>
      </c>
      <c r="R229">
        <v>0</v>
      </c>
      <c r="S229" s="1">
        <v>0</v>
      </c>
      <c r="T229">
        <v>0</v>
      </c>
      <c r="U229">
        <v>0</v>
      </c>
      <c r="V229" s="1">
        <v>0</v>
      </c>
      <c r="W229">
        <v>0</v>
      </c>
      <c r="X229">
        <v>0</v>
      </c>
      <c r="Y229" s="1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3</v>
      </c>
      <c r="AI229">
        <v>0</v>
      </c>
      <c r="AJ229">
        <v>11</v>
      </c>
      <c r="AK229">
        <v>0</v>
      </c>
      <c r="AL229">
        <v>0</v>
      </c>
      <c r="AM229">
        <v>17</v>
      </c>
      <c r="AN229">
        <v>0</v>
      </c>
      <c r="AO229">
        <v>0</v>
      </c>
      <c r="AP229" s="1">
        <v>0</v>
      </c>
      <c r="AQ229">
        <v>0</v>
      </c>
      <c r="AR229">
        <v>0</v>
      </c>
      <c r="AS229" s="1">
        <v>0</v>
      </c>
      <c r="AT229">
        <v>0</v>
      </c>
      <c r="AU229">
        <v>0</v>
      </c>
      <c r="AV229">
        <v>0</v>
      </c>
      <c r="AW229">
        <v>8</v>
      </c>
      <c r="AX229">
        <v>1</v>
      </c>
      <c r="AY229">
        <v>0</v>
      </c>
      <c r="AZ229">
        <v>0</v>
      </c>
      <c r="BA229" s="1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f t="shared" si="3"/>
        <v>4.2</v>
      </c>
    </row>
    <row r="230" spans="1:59" x14ac:dyDescent="0.3">
      <c r="A230" t="s">
        <v>293</v>
      </c>
      <c r="B230" s="5">
        <v>20</v>
      </c>
      <c r="C230" t="s">
        <v>270</v>
      </c>
      <c r="D230" t="s">
        <v>66</v>
      </c>
      <c r="E230" t="s">
        <v>773</v>
      </c>
      <c r="F230">
        <v>4</v>
      </c>
      <c r="G230">
        <v>52</v>
      </c>
      <c r="H230">
        <v>1</v>
      </c>
      <c r="I230">
        <v>0</v>
      </c>
      <c r="J230">
        <v>6</v>
      </c>
      <c r="K230">
        <v>0</v>
      </c>
      <c r="L230" s="1">
        <v>0</v>
      </c>
      <c r="M230">
        <v>0</v>
      </c>
      <c r="N230">
        <v>0</v>
      </c>
      <c r="O230">
        <v>0</v>
      </c>
      <c r="P230">
        <v>34</v>
      </c>
      <c r="Q230">
        <v>0</v>
      </c>
      <c r="R230">
        <v>0</v>
      </c>
      <c r="S230" s="1">
        <v>0</v>
      </c>
      <c r="T230">
        <v>0</v>
      </c>
      <c r="U230">
        <v>0</v>
      </c>
      <c r="V230" s="1">
        <v>0</v>
      </c>
      <c r="W230">
        <v>0</v>
      </c>
      <c r="X230">
        <v>0</v>
      </c>
      <c r="Y230" s="1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2</v>
      </c>
      <c r="AN230">
        <v>0</v>
      </c>
      <c r="AO230">
        <v>0</v>
      </c>
      <c r="AP230" s="1">
        <v>0</v>
      </c>
      <c r="AQ230">
        <v>0</v>
      </c>
      <c r="AR230">
        <v>0</v>
      </c>
      <c r="AS230" s="1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 s="1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f t="shared" si="3"/>
        <v>4.2</v>
      </c>
    </row>
    <row r="231" spans="1:59" x14ac:dyDescent="0.3">
      <c r="A231" t="s">
        <v>296</v>
      </c>
      <c r="B231" s="5">
        <v>19</v>
      </c>
      <c r="C231" t="s">
        <v>270</v>
      </c>
      <c r="D231" t="s">
        <v>59</v>
      </c>
      <c r="E231" t="s">
        <v>773</v>
      </c>
      <c r="F231">
        <v>7</v>
      </c>
      <c r="G231">
        <v>135</v>
      </c>
      <c r="H231">
        <v>1</v>
      </c>
      <c r="I231">
        <v>1</v>
      </c>
      <c r="J231">
        <v>1</v>
      </c>
      <c r="K231">
        <v>0</v>
      </c>
      <c r="L231" s="1">
        <v>0</v>
      </c>
      <c r="M231">
        <v>0</v>
      </c>
      <c r="N231">
        <v>0</v>
      </c>
      <c r="O231">
        <v>0</v>
      </c>
      <c r="P231">
        <v>80</v>
      </c>
      <c r="Q231">
        <v>0</v>
      </c>
      <c r="R231">
        <v>0</v>
      </c>
      <c r="S231" s="1">
        <v>0</v>
      </c>
      <c r="T231">
        <v>0</v>
      </c>
      <c r="U231">
        <v>0</v>
      </c>
      <c r="V231" s="1">
        <v>0</v>
      </c>
      <c r="W231">
        <v>0</v>
      </c>
      <c r="X231">
        <v>0</v>
      </c>
      <c r="Y231" s="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2</v>
      </c>
      <c r="AI231">
        <v>0</v>
      </c>
      <c r="AJ231">
        <v>1</v>
      </c>
      <c r="AK231">
        <v>0</v>
      </c>
      <c r="AL231">
        <v>0</v>
      </c>
      <c r="AM231">
        <v>9</v>
      </c>
      <c r="AN231">
        <v>0</v>
      </c>
      <c r="AO231">
        <v>0</v>
      </c>
      <c r="AP231" s="1">
        <v>0</v>
      </c>
      <c r="AQ231">
        <v>0</v>
      </c>
      <c r="AR231">
        <v>0</v>
      </c>
      <c r="AS231" s="1">
        <v>0</v>
      </c>
      <c r="AT231">
        <v>0</v>
      </c>
      <c r="AU231">
        <v>0</v>
      </c>
      <c r="AV231">
        <v>0</v>
      </c>
      <c r="AW231">
        <v>2</v>
      </c>
      <c r="AX231">
        <v>0</v>
      </c>
      <c r="AY231">
        <v>0</v>
      </c>
      <c r="AZ231">
        <v>0</v>
      </c>
      <c r="BA231" s="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f t="shared" si="3"/>
        <v>4.2</v>
      </c>
    </row>
    <row r="232" spans="1:59" x14ac:dyDescent="0.3">
      <c r="A232" t="s">
        <v>367</v>
      </c>
      <c r="B232" s="5">
        <v>27</v>
      </c>
      <c r="C232" t="s">
        <v>356</v>
      </c>
      <c r="D232" t="s">
        <v>59</v>
      </c>
      <c r="E232" t="s">
        <v>773</v>
      </c>
      <c r="F232">
        <v>22</v>
      </c>
      <c r="G232">
        <v>854</v>
      </c>
      <c r="H232">
        <v>1</v>
      </c>
      <c r="I232">
        <v>1</v>
      </c>
      <c r="J232">
        <v>16</v>
      </c>
      <c r="K232">
        <v>0</v>
      </c>
      <c r="L232" s="1">
        <v>0</v>
      </c>
      <c r="M232">
        <v>1</v>
      </c>
      <c r="N232">
        <v>0</v>
      </c>
      <c r="O232">
        <v>0</v>
      </c>
      <c r="P232">
        <v>411</v>
      </c>
      <c r="Q232">
        <v>0</v>
      </c>
      <c r="R232">
        <v>0</v>
      </c>
      <c r="S232" s="1">
        <v>0</v>
      </c>
      <c r="T232">
        <v>0</v>
      </c>
      <c r="U232">
        <v>0</v>
      </c>
      <c r="V232" s="1">
        <v>0</v>
      </c>
      <c r="W232">
        <v>0</v>
      </c>
      <c r="X232">
        <v>0</v>
      </c>
      <c r="Y232" s="1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5</v>
      </c>
      <c r="AI232">
        <v>0</v>
      </c>
      <c r="AJ232">
        <v>3</v>
      </c>
      <c r="AK232">
        <v>0</v>
      </c>
      <c r="AL232">
        <v>0</v>
      </c>
      <c r="AM232">
        <v>15</v>
      </c>
      <c r="AN232">
        <v>0</v>
      </c>
      <c r="AO232">
        <v>0</v>
      </c>
      <c r="AP232" s="1">
        <v>0</v>
      </c>
      <c r="AQ232">
        <v>0</v>
      </c>
      <c r="AR232">
        <v>0</v>
      </c>
      <c r="AS232" s="1">
        <v>0</v>
      </c>
      <c r="AT232">
        <v>0</v>
      </c>
      <c r="AU232">
        <v>0</v>
      </c>
      <c r="AV232">
        <v>0</v>
      </c>
      <c r="AW232">
        <v>11</v>
      </c>
      <c r="AX232">
        <v>2</v>
      </c>
      <c r="AY232">
        <v>0</v>
      </c>
      <c r="AZ232">
        <v>0</v>
      </c>
      <c r="BA232" s="1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f t="shared" si="3"/>
        <v>4.2</v>
      </c>
    </row>
    <row r="233" spans="1:59" x14ac:dyDescent="0.3">
      <c r="A233" t="s">
        <v>374</v>
      </c>
      <c r="B233" s="5">
        <v>26</v>
      </c>
      <c r="C233" t="s">
        <v>356</v>
      </c>
      <c r="D233" t="s">
        <v>158</v>
      </c>
      <c r="E233" t="s">
        <v>773</v>
      </c>
      <c r="F233">
        <v>32</v>
      </c>
      <c r="G233">
        <v>838</v>
      </c>
      <c r="H233">
        <v>1</v>
      </c>
      <c r="I233">
        <v>0</v>
      </c>
      <c r="J233">
        <v>19</v>
      </c>
      <c r="K233">
        <v>0</v>
      </c>
      <c r="L233" s="1">
        <v>0</v>
      </c>
      <c r="M233">
        <v>1</v>
      </c>
      <c r="N233">
        <v>0</v>
      </c>
      <c r="O233">
        <v>0</v>
      </c>
      <c r="P233">
        <v>553</v>
      </c>
      <c r="Q233">
        <v>0</v>
      </c>
      <c r="R233">
        <v>0</v>
      </c>
      <c r="S233" s="1">
        <v>0</v>
      </c>
      <c r="T233">
        <v>0</v>
      </c>
      <c r="U233">
        <v>0</v>
      </c>
      <c r="V233" s="1">
        <v>0</v>
      </c>
      <c r="W233">
        <v>0</v>
      </c>
      <c r="X233">
        <v>0</v>
      </c>
      <c r="Y233" s="1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6</v>
      </c>
      <c r="AI233">
        <v>0</v>
      </c>
      <c r="AJ233">
        <v>21</v>
      </c>
      <c r="AK233">
        <v>0</v>
      </c>
      <c r="AL233">
        <v>0</v>
      </c>
      <c r="AM233">
        <v>20</v>
      </c>
      <c r="AN233">
        <v>0</v>
      </c>
      <c r="AO233">
        <v>0</v>
      </c>
      <c r="AP233" s="1">
        <v>0</v>
      </c>
      <c r="AQ233">
        <v>0</v>
      </c>
      <c r="AR233">
        <v>0</v>
      </c>
      <c r="AS233" s="1">
        <v>0</v>
      </c>
      <c r="AT233">
        <v>0</v>
      </c>
      <c r="AU233">
        <v>0</v>
      </c>
      <c r="AV233">
        <v>0</v>
      </c>
      <c r="AW233">
        <v>16</v>
      </c>
      <c r="AX233">
        <v>4</v>
      </c>
      <c r="AY233">
        <v>0</v>
      </c>
      <c r="AZ233">
        <v>0</v>
      </c>
      <c r="BA233" s="1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f t="shared" si="3"/>
        <v>4.2</v>
      </c>
    </row>
    <row r="234" spans="1:59" x14ac:dyDescent="0.3">
      <c r="A234" t="s">
        <v>393</v>
      </c>
      <c r="B234" s="5">
        <v>31</v>
      </c>
      <c r="C234" t="s">
        <v>391</v>
      </c>
      <c r="D234" t="s">
        <v>117</v>
      </c>
      <c r="E234" t="s">
        <v>773</v>
      </c>
      <c r="F234">
        <v>23</v>
      </c>
      <c r="G234">
        <v>742</v>
      </c>
      <c r="H234">
        <v>1</v>
      </c>
      <c r="I234">
        <v>2</v>
      </c>
      <c r="J234">
        <v>7</v>
      </c>
      <c r="K234">
        <v>0</v>
      </c>
      <c r="L234" s="1">
        <v>0</v>
      </c>
      <c r="M234">
        <v>0</v>
      </c>
      <c r="N234">
        <v>0</v>
      </c>
      <c r="O234">
        <v>4</v>
      </c>
      <c r="P234">
        <v>289</v>
      </c>
      <c r="Q234">
        <v>0</v>
      </c>
      <c r="R234">
        <v>0</v>
      </c>
      <c r="S234" s="1">
        <v>0</v>
      </c>
      <c r="T234">
        <v>0</v>
      </c>
      <c r="U234">
        <v>0</v>
      </c>
      <c r="V234" s="1">
        <v>0</v>
      </c>
      <c r="W234">
        <v>0</v>
      </c>
      <c r="X234">
        <v>0</v>
      </c>
      <c r="Y234" s="1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10</v>
      </c>
      <c r="AI234">
        <v>0</v>
      </c>
      <c r="AJ234">
        <v>10</v>
      </c>
      <c r="AK234">
        <v>0</v>
      </c>
      <c r="AL234">
        <v>0</v>
      </c>
      <c r="AM234">
        <v>9</v>
      </c>
      <c r="AN234">
        <v>0</v>
      </c>
      <c r="AO234">
        <v>0</v>
      </c>
      <c r="AP234" s="1">
        <v>0</v>
      </c>
      <c r="AQ234">
        <v>0</v>
      </c>
      <c r="AR234">
        <v>0</v>
      </c>
      <c r="AS234" s="1">
        <v>0</v>
      </c>
      <c r="AT234">
        <v>0</v>
      </c>
      <c r="AU234">
        <v>0</v>
      </c>
      <c r="AV234">
        <v>0</v>
      </c>
      <c r="AW234">
        <v>9</v>
      </c>
      <c r="AX234">
        <v>2</v>
      </c>
      <c r="AY234">
        <v>0</v>
      </c>
      <c r="AZ234">
        <v>0</v>
      </c>
      <c r="BA234" s="1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f t="shared" si="3"/>
        <v>4.2</v>
      </c>
    </row>
    <row r="235" spans="1:59" x14ac:dyDescent="0.3">
      <c r="A235" t="s">
        <v>408</v>
      </c>
      <c r="B235" s="5">
        <v>22</v>
      </c>
      <c r="C235" t="s">
        <v>391</v>
      </c>
      <c r="D235" t="s">
        <v>158</v>
      </c>
      <c r="E235" t="s">
        <v>773</v>
      </c>
      <c r="F235">
        <v>18</v>
      </c>
      <c r="G235">
        <v>852</v>
      </c>
      <c r="H235">
        <v>1</v>
      </c>
      <c r="I235">
        <v>1</v>
      </c>
      <c r="J235">
        <v>13</v>
      </c>
      <c r="K235">
        <v>0</v>
      </c>
      <c r="L235" s="1">
        <v>0</v>
      </c>
      <c r="M235">
        <v>3</v>
      </c>
      <c r="N235">
        <v>1</v>
      </c>
      <c r="O235">
        <v>3</v>
      </c>
      <c r="P235">
        <v>421</v>
      </c>
      <c r="Q235">
        <v>0</v>
      </c>
      <c r="R235">
        <v>0</v>
      </c>
      <c r="S235" s="1">
        <v>0</v>
      </c>
      <c r="T235">
        <v>0</v>
      </c>
      <c r="U235">
        <v>0</v>
      </c>
      <c r="V235" s="1">
        <v>0</v>
      </c>
      <c r="W235">
        <v>0</v>
      </c>
      <c r="X235">
        <v>0</v>
      </c>
      <c r="Y235" s="1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16</v>
      </c>
      <c r="AI235">
        <v>0</v>
      </c>
      <c r="AJ235">
        <v>13</v>
      </c>
      <c r="AK235">
        <v>0</v>
      </c>
      <c r="AL235">
        <v>0</v>
      </c>
      <c r="AM235">
        <v>23</v>
      </c>
      <c r="AN235">
        <v>0</v>
      </c>
      <c r="AO235">
        <v>0</v>
      </c>
      <c r="AP235" s="1">
        <v>0</v>
      </c>
      <c r="AQ235">
        <v>0</v>
      </c>
      <c r="AR235">
        <v>0</v>
      </c>
      <c r="AS235" s="1">
        <v>0</v>
      </c>
      <c r="AT235">
        <v>0</v>
      </c>
      <c r="AU235">
        <v>0</v>
      </c>
      <c r="AV235">
        <v>0</v>
      </c>
      <c r="AW235">
        <v>18</v>
      </c>
      <c r="AX235">
        <v>3</v>
      </c>
      <c r="AY235">
        <v>0</v>
      </c>
      <c r="AZ235">
        <v>0</v>
      </c>
      <c r="BA235" s="1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f t="shared" si="3"/>
        <v>4.2</v>
      </c>
    </row>
    <row r="236" spans="1:59" x14ac:dyDescent="0.3">
      <c r="A236" t="s">
        <v>437</v>
      </c>
      <c r="B236" s="5">
        <v>21</v>
      </c>
      <c r="C236" t="s">
        <v>425</v>
      </c>
      <c r="D236" t="s">
        <v>59</v>
      </c>
      <c r="E236" t="s">
        <v>773</v>
      </c>
      <c r="F236">
        <v>18</v>
      </c>
      <c r="G236">
        <v>360</v>
      </c>
      <c r="H236">
        <v>1</v>
      </c>
      <c r="I236">
        <v>2</v>
      </c>
      <c r="J236">
        <v>17</v>
      </c>
      <c r="K236">
        <v>0</v>
      </c>
      <c r="L236" s="1">
        <v>0</v>
      </c>
      <c r="M236">
        <v>0</v>
      </c>
      <c r="N236">
        <v>1</v>
      </c>
      <c r="O236">
        <v>1</v>
      </c>
      <c r="P236">
        <v>350</v>
      </c>
      <c r="Q236">
        <v>0</v>
      </c>
      <c r="R236">
        <v>0</v>
      </c>
      <c r="S236" s="1">
        <v>0</v>
      </c>
      <c r="T236">
        <v>0</v>
      </c>
      <c r="U236">
        <v>0</v>
      </c>
      <c r="V236" s="1">
        <v>0</v>
      </c>
      <c r="W236">
        <v>0</v>
      </c>
      <c r="X236">
        <v>0</v>
      </c>
      <c r="Y236" s="1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4</v>
      </c>
      <c r="AI236">
        <v>0</v>
      </c>
      <c r="AJ236">
        <v>3</v>
      </c>
      <c r="AK236">
        <v>0</v>
      </c>
      <c r="AL236">
        <v>0</v>
      </c>
      <c r="AM236">
        <v>5</v>
      </c>
      <c r="AN236">
        <v>0</v>
      </c>
      <c r="AO236">
        <v>0</v>
      </c>
      <c r="AP236" s="1">
        <v>0</v>
      </c>
      <c r="AQ236">
        <v>0</v>
      </c>
      <c r="AR236">
        <v>0</v>
      </c>
      <c r="AS236" s="1">
        <v>0</v>
      </c>
      <c r="AT236">
        <v>0</v>
      </c>
      <c r="AU236">
        <v>0</v>
      </c>
      <c r="AV236">
        <v>0</v>
      </c>
      <c r="AW236">
        <v>0</v>
      </c>
      <c r="AX236">
        <v>1</v>
      </c>
      <c r="AY236">
        <v>0</v>
      </c>
      <c r="AZ236">
        <v>0</v>
      </c>
      <c r="BA236" s="1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f t="shared" si="3"/>
        <v>4.2</v>
      </c>
    </row>
    <row r="237" spans="1:59" x14ac:dyDescent="0.3">
      <c r="A237" t="s">
        <v>461</v>
      </c>
      <c r="B237" s="5">
        <v>28</v>
      </c>
      <c r="C237" t="s">
        <v>453</v>
      </c>
      <c r="D237" t="s">
        <v>59</v>
      </c>
      <c r="E237" t="s">
        <v>773</v>
      </c>
      <c r="F237">
        <v>20</v>
      </c>
      <c r="G237">
        <v>715</v>
      </c>
      <c r="H237">
        <v>1</v>
      </c>
      <c r="I237">
        <v>1</v>
      </c>
      <c r="J237">
        <v>15</v>
      </c>
      <c r="K237">
        <v>0</v>
      </c>
      <c r="L237" s="1">
        <v>0</v>
      </c>
      <c r="M237">
        <v>0</v>
      </c>
      <c r="N237">
        <v>0</v>
      </c>
      <c r="O237">
        <v>0</v>
      </c>
      <c r="P237">
        <v>570</v>
      </c>
      <c r="Q237">
        <v>0</v>
      </c>
      <c r="R237">
        <v>0</v>
      </c>
      <c r="S237" s="1">
        <v>0</v>
      </c>
      <c r="T237">
        <v>0</v>
      </c>
      <c r="U237">
        <v>0</v>
      </c>
      <c r="V237" s="1">
        <v>0</v>
      </c>
      <c r="W237">
        <v>0</v>
      </c>
      <c r="X237">
        <v>0</v>
      </c>
      <c r="Y237" s="1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16</v>
      </c>
      <c r="AI237">
        <v>1</v>
      </c>
      <c r="AJ237">
        <v>5</v>
      </c>
      <c r="AK237">
        <v>0</v>
      </c>
      <c r="AL237">
        <v>0</v>
      </c>
      <c r="AM237">
        <v>9</v>
      </c>
      <c r="AN237">
        <v>0</v>
      </c>
      <c r="AO237">
        <v>0</v>
      </c>
      <c r="AP237" s="1">
        <v>0</v>
      </c>
      <c r="AQ237">
        <v>0</v>
      </c>
      <c r="AR237">
        <v>0</v>
      </c>
      <c r="AS237" s="1">
        <v>0</v>
      </c>
      <c r="AT237">
        <v>0</v>
      </c>
      <c r="AU237">
        <v>0</v>
      </c>
      <c r="AV237">
        <v>0</v>
      </c>
      <c r="AW237">
        <v>5</v>
      </c>
      <c r="AX237">
        <v>3</v>
      </c>
      <c r="AY237">
        <v>0</v>
      </c>
      <c r="AZ237">
        <v>0</v>
      </c>
      <c r="BA237" s="1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f t="shared" si="3"/>
        <v>4.2</v>
      </c>
    </row>
    <row r="238" spans="1:59" x14ac:dyDescent="0.3">
      <c r="A238" t="s">
        <v>507</v>
      </c>
      <c r="B238" s="5">
        <v>25</v>
      </c>
      <c r="C238" t="s">
        <v>790</v>
      </c>
      <c r="D238" t="s">
        <v>59</v>
      </c>
      <c r="E238" t="s">
        <v>773</v>
      </c>
      <c r="F238">
        <v>17</v>
      </c>
      <c r="G238">
        <v>621</v>
      </c>
      <c r="H238">
        <v>1</v>
      </c>
      <c r="I238">
        <v>0</v>
      </c>
      <c r="J238">
        <v>20</v>
      </c>
      <c r="K238">
        <v>0</v>
      </c>
      <c r="L238" s="1">
        <v>0</v>
      </c>
      <c r="M238">
        <v>3</v>
      </c>
      <c r="N238">
        <v>0</v>
      </c>
      <c r="O238">
        <v>1</v>
      </c>
      <c r="P238">
        <v>360</v>
      </c>
      <c r="Q238">
        <v>0</v>
      </c>
      <c r="R238">
        <v>0</v>
      </c>
      <c r="S238" s="1">
        <v>0</v>
      </c>
      <c r="T238">
        <v>0</v>
      </c>
      <c r="U238">
        <v>0</v>
      </c>
      <c r="V238" s="1">
        <v>0</v>
      </c>
      <c r="W238">
        <v>0</v>
      </c>
      <c r="X238">
        <v>0</v>
      </c>
      <c r="Y238" s="1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9</v>
      </c>
      <c r="AI238">
        <v>0</v>
      </c>
      <c r="AJ238">
        <v>4</v>
      </c>
      <c r="AK238">
        <v>0</v>
      </c>
      <c r="AL238">
        <v>0</v>
      </c>
      <c r="AM238">
        <v>15</v>
      </c>
      <c r="AN238">
        <v>0</v>
      </c>
      <c r="AO238">
        <v>0</v>
      </c>
      <c r="AP238" s="1">
        <v>0</v>
      </c>
      <c r="AQ238">
        <v>0</v>
      </c>
      <c r="AR238">
        <v>0</v>
      </c>
      <c r="AS238" s="1">
        <v>0</v>
      </c>
      <c r="AT238">
        <v>0</v>
      </c>
      <c r="AU238">
        <v>0</v>
      </c>
      <c r="AV238">
        <v>0</v>
      </c>
      <c r="AW238">
        <v>16</v>
      </c>
      <c r="AX238">
        <v>3</v>
      </c>
      <c r="AY238">
        <v>0</v>
      </c>
      <c r="AZ238">
        <v>0</v>
      </c>
      <c r="BA238" s="1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f t="shared" si="3"/>
        <v>4.2</v>
      </c>
    </row>
    <row r="239" spans="1:59" x14ac:dyDescent="0.3">
      <c r="A239" t="s">
        <v>530</v>
      </c>
      <c r="B239" s="5">
        <v>18</v>
      </c>
      <c r="C239" t="s">
        <v>789</v>
      </c>
      <c r="D239" t="s">
        <v>59</v>
      </c>
      <c r="E239" t="s">
        <v>773</v>
      </c>
      <c r="F239">
        <v>14</v>
      </c>
      <c r="G239">
        <v>304</v>
      </c>
      <c r="H239">
        <v>1</v>
      </c>
      <c r="I239">
        <v>0</v>
      </c>
      <c r="J239">
        <v>3</v>
      </c>
      <c r="K239">
        <v>0</v>
      </c>
      <c r="L239" s="1">
        <v>0</v>
      </c>
      <c r="M239">
        <v>0</v>
      </c>
      <c r="N239">
        <v>0</v>
      </c>
      <c r="O239">
        <v>0</v>
      </c>
      <c r="P239">
        <v>241</v>
      </c>
      <c r="Q239">
        <v>0</v>
      </c>
      <c r="R239">
        <v>0</v>
      </c>
      <c r="S239" s="1">
        <v>0</v>
      </c>
      <c r="T239">
        <v>0</v>
      </c>
      <c r="U239">
        <v>0</v>
      </c>
      <c r="V239" s="1">
        <v>0</v>
      </c>
      <c r="W239">
        <v>0</v>
      </c>
      <c r="X239">
        <v>0</v>
      </c>
      <c r="Y239" s="1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5</v>
      </c>
      <c r="AK239">
        <v>0</v>
      </c>
      <c r="AL239">
        <v>0</v>
      </c>
      <c r="AM239">
        <v>14</v>
      </c>
      <c r="AN239">
        <v>0</v>
      </c>
      <c r="AO239">
        <v>0</v>
      </c>
      <c r="AP239" s="1">
        <v>0</v>
      </c>
      <c r="AQ239">
        <v>0</v>
      </c>
      <c r="AR239">
        <v>0</v>
      </c>
      <c r="AS239" s="1">
        <v>0</v>
      </c>
      <c r="AT239">
        <v>0</v>
      </c>
      <c r="AU239">
        <v>0</v>
      </c>
      <c r="AV239">
        <v>0</v>
      </c>
      <c r="AW239">
        <v>3</v>
      </c>
      <c r="AX239">
        <v>0</v>
      </c>
      <c r="AY239">
        <v>0</v>
      </c>
      <c r="AZ239">
        <v>0</v>
      </c>
      <c r="BA239" s="1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f t="shared" si="3"/>
        <v>4.2</v>
      </c>
    </row>
    <row r="240" spans="1:59" x14ac:dyDescent="0.3">
      <c r="A240" t="s">
        <v>137</v>
      </c>
      <c r="B240" s="5">
        <v>20</v>
      </c>
      <c r="C240" t="s">
        <v>131</v>
      </c>
      <c r="D240" t="s">
        <v>138</v>
      </c>
      <c r="E240" t="s">
        <v>775</v>
      </c>
      <c r="F240">
        <v>16</v>
      </c>
      <c r="G240">
        <v>105</v>
      </c>
      <c r="H240">
        <v>1</v>
      </c>
      <c r="I240">
        <v>0</v>
      </c>
      <c r="J240">
        <v>5</v>
      </c>
      <c r="K240">
        <v>0</v>
      </c>
      <c r="L240" s="1">
        <v>0</v>
      </c>
      <c r="M240">
        <v>2</v>
      </c>
      <c r="N240">
        <v>0</v>
      </c>
      <c r="O240">
        <v>0</v>
      </c>
      <c r="P240">
        <v>92</v>
      </c>
      <c r="Q240">
        <v>0</v>
      </c>
      <c r="R240">
        <v>0</v>
      </c>
      <c r="S240" s="1">
        <v>0</v>
      </c>
      <c r="T240">
        <v>0</v>
      </c>
      <c r="U240">
        <v>0</v>
      </c>
      <c r="V240" s="1">
        <v>0</v>
      </c>
      <c r="W240">
        <v>0</v>
      </c>
      <c r="X240">
        <v>0</v>
      </c>
      <c r="Y240" s="1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5</v>
      </c>
      <c r="AI240">
        <v>0</v>
      </c>
      <c r="AJ240">
        <v>1</v>
      </c>
      <c r="AK240">
        <v>0</v>
      </c>
      <c r="AL240">
        <v>0</v>
      </c>
      <c r="AM240">
        <v>5</v>
      </c>
      <c r="AN240">
        <v>0</v>
      </c>
      <c r="AO240">
        <v>0</v>
      </c>
      <c r="AP240" s="1">
        <v>0</v>
      </c>
      <c r="AQ240">
        <v>0</v>
      </c>
      <c r="AR240">
        <v>0</v>
      </c>
      <c r="AS240" s="1">
        <v>0</v>
      </c>
      <c r="AT240">
        <v>0</v>
      </c>
      <c r="AU240">
        <v>0</v>
      </c>
      <c r="AV240">
        <v>0</v>
      </c>
      <c r="AW240">
        <v>2</v>
      </c>
      <c r="AX240">
        <v>1</v>
      </c>
      <c r="AY240">
        <v>0</v>
      </c>
      <c r="AZ240">
        <v>0</v>
      </c>
      <c r="BA240" s="1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f t="shared" si="3"/>
        <v>4.2</v>
      </c>
    </row>
    <row r="241" spans="1:59" x14ac:dyDescent="0.3">
      <c r="A241" t="s">
        <v>246</v>
      </c>
      <c r="B241" s="5">
        <v>24</v>
      </c>
      <c r="C241" t="s">
        <v>240</v>
      </c>
      <c r="D241" t="s">
        <v>176</v>
      </c>
      <c r="E241" t="s">
        <v>775</v>
      </c>
      <c r="F241">
        <v>12</v>
      </c>
      <c r="G241">
        <v>364</v>
      </c>
      <c r="H241">
        <v>1</v>
      </c>
      <c r="I241">
        <v>1</v>
      </c>
      <c r="J241">
        <v>20</v>
      </c>
      <c r="K241">
        <v>0</v>
      </c>
      <c r="L241" s="1">
        <v>0</v>
      </c>
      <c r="M241">
        <v>4</v>
      </c>
      <c r="N241">
        <v>0</v>
      </c>
      <c r="O241">
        <v>1</v>
      </c>
      <c r="P241">
        <v>296</v>
      </c>
      <c r="Q241">
        <v>0</v>
      </c>
      <c r="R241">
        <v>0</v>
      </c>
      <c r="S241" s="1">
        <v>0</v>
      </c>
      <c r="T241">
        <v>0</v>
      </c>
      <c r="U241">
        <v>0</v>
      </c>
      <c r="V241" s="1">
        <v>0</v>
      </c>
      <c r="W241">
        <v>0</v>
      </c>
      <c r="X241">
        <v>0</v>
      </c>
      <c r="Y241" s="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4</v>
      </c>
      <c r="AI241">
        <v>0</v>
      </c>
      <c r="AJ241">
        <v>2</v>
      </c>
      <c r="AK241">
        <v>0</v>
      </c>
      <c r="AL241">
        <v>0</v>
      </c>
      <c r="AM241">
        <v>8</v>
      </c>
      <c r="AN241">
        <v>0</v>
      </c>
      <c r="AO241">
        <v>0</v>
      </c>
      <c r="AP241" s="1">
        <v>0</v>
      </c>
      <c r="AQ241">
        <v>0</v>
      </c>
      <c r="AR241">
        <v>0</v>
      </c>
      <c r="AS241" s="1">
        <v>0</v>
      </c>
      <c r="AT241">
        <v>0</v>
      </c>
      <c r="AU241">
        <v>0</v>
      </c>
      <c r="AV241">
        <v>0</v>
      </c>
      <c r="AW241">
        <v>0</v>
      </c>
      <c r="AX241">
        <v>2</v>
      </c>
      <c r="AY241">
        <v>0</v>
      </c>
      <c r="AZ241">
        <v>0</v>
      </c>
      <c r="BA241" s="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f t="shared" si="3"/>
        <v>4.2</v>
      </c>
    </row>
    <row r="242" spans="1:59" x14ac:dyDescent="0.3">
      <c r="A242" t="s">
        <v>267</v>
      </c>
      <c r="B242" s="5">
        <v>18</v>
      </c>
      <c r="C242" t="s">
        <v>240</v>
      </c>
      <c r="D242" t="s">
        <v>59</v>
      </c>
      <c r="E242" t="s">
        <v>775</v>
      </c>
      <c r="F242">
        <v>8</v>
      </c>
      <c r="G242">
        <v>178</v>
      </c>
      <c r="H242">
        <v>1</v>
      </c>
      <c r="I242">
        <v>1</v>
      </c>
      <c r="J242">
        <v>3</v>
      </c>
      <c r="K242">
        <v>0</v>
      </c>
      <c r="L242" s="1">
        <v>0</v>
      </c>
      <c r="M242">
        <v>1</v>
      </c>
      <c r="N242">
        <v>0</v>
      </c>
      <c r="O242">
        <v>2</v>
      </c>
      <c r="P242">
        <v>73</v>
      </c>
      <c r="Q242">
        <v>0</v>
      </c>
      <c r="R242">
        <v>0</v>
      </c>
      <c r="S242" s="1">
        <v>0</v>
      </c>
      <c r="T242">
        <v>0</v>
      </c>
      <c r="U242">
        <v>0</v>
      </c>
      <c r="V242" s="1">
        <v>0</v>
      </c>
      <c r="W242">
        <v>0</v>
      </c>
      <c r="X242">
        <v>0</v>
      </c>
      <c r="Y242" s="1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2</v>
      </c>
      <c r="AN242">
        <v>0</v>
      </c>
      <c r="AO242">
        <v>0</v>
      </c>
      <c r="AP242" s="1">
        <v>0</v>
      </c>
      <c r="AQ242">
        <v>0</v>
      </c>
      <c r="AR242">
        <v>0</v>
      </c>
      <c r="AS242" s="1">
        <v>0</v>
      </c>
      <c r="AT242">
        <v>0</v>
      </c>
      <c r="AU242">
        <v>0</v>
      </c>
      <c r="AV242">
        <v>0</v>
      </c>
      <c r="AW242">
        <v>3</v>
      </c>
      <c r="AX242">
        <v>1</v>
      </c>
      <c r="AY242">
        <v>0</v>
      </c>
      <c r="AZ242">
        <v>0</v>
      </c>
      <c r="BA242" s="1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f t="shared" si="3"/>
        <v>4.2</v>
      </c>
    </row>
    <row r="243" spans="1:59" x14ac:dyDescent="0.3">
      <c r="A243" t="s">
        <v>415</v>
      </c>
      <c r="B243" s="5">
        <v>25</v>
      </c>
      <c r="C243" t="s">
        <v>391</v>
      </c>
      <c r="D243" t="s">
        <v>416</v>
      </c>
      <c r="E243" t="s">
        <v>775</v>
      </c>
      <c r="F243">
        <v>23</v>
      </c>
      <c r="G243">
        <v>721</v>
      </c>
      <c r="H243">
        <v>1</v>
      </c>
      <c r="I243">
        <v>0</v>
      </c>
      <c r="J243">
        <v>15</v>
      </c>
      <c r="K243">
        <v>0</v>
      </c>
      <c r="L243" s="1">
        <v>0</v>
      </c>
      <c r="M243">
        <v>1</v>
      </c>
      <c r="N243">
        <v>0</v>
      </c>
      <c r="O243">
        <v>3</v>
      </c>
      <c r="P243">
        <v>283</v>
      </c>
      <c r="Q243">
        <v>0</v>
      </c>
      <c r="R243">
        <v>0</v>
      </c>
      <c r="S243" s="1">
        <v>0</v>
      </c>
      <c r="T243">
        <v>0</v>
      </c>
      <c r="U243">
        <v>0</v>
      </c>
      <c r="V243" s="1">
        <v>0</v>
      </c>
      <c r="W243">
        <v>0</v>
      </c>
      <c r="X243">
        <v>0</v>
      </c>
      <c r="Y243" s="1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12</v>
      </c>
      <c r="AI243">
        <v>0</v>
      </c>
      <c r="AJ243">
        <v>11</v>
      </c>
      <c r="AK243">
        <v>0</v>
      </c>
      <c r="AL243">
        <v>0</v>
      </c>
      <c r="AM243">
        <v>19</v>
      </c>
      <c r="AN243">
        <v>0</v>
      </c>
      <c r="AO243">
        <v>0</v>
      </c>
      <c r="AP243" s="1">
        <v>0</v>
      </c>
      <c r="AQ243">
        <v>0</v>
      </c>
      <c r="AR243">
        <v>0</v>
      </c>
      <c r="AS243" s="1">
        <v>0</v>
      </c>
      <c r="AT243">
        <v>0</v>
      </c>
      <c r="AU243">
        <v>0</v>
      </c>
      <c r="AV243">
        <v>0</v>
      </c>
      <c r="AW243">
        <v>15</v>
      </c>
      <c r="AX243">
        <v>0</v>
      </c>
      <c r="AY243">
        <v>0</v>
      </c>
      <c r="AZ243">
        <v>0</v>
      </c>
      <c r="BA243" s="1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f t="shared" si="3"/>
        <v>4.2</v>
      </c>
    </row>
    <row r="244" spans="1:59" x14ac:dyDescent="0.3">
      <c r="A244" t="s">
        <v>540</v>
      </c>
      <c r="B244" s="5">
        <v>20</v>
      </c>
      <c r="C244" t="s">
        <v>789</v>
      </c>
      <c r="D244" t="s">
        <v>163</v>
      </c>
      <c r="E244" t="s">
        <v>775</v>
      </c>
      <c r="F244">
        <v>14</v>
      </c>
      <c r="G244">
        <v>124</v>
      </c>
      <c r="H244">
        <v>1</v>
      </c>
      <c r="I244">
        <v>0</v>
      </c>
      <c r="J244">
        <v>4</v>
      </c>
      <c r="K244">
        <v>0</v>
      </c>
      <c r="L244" s="1">
        <v>0</v>
      </c>
      <c r="M244">
        <v>0</v>
      </c>
      <c r="N244">
        <v>0</v>
      </c>
      <c r="O244">
        <v>1</v>
      </c>
      <c r="P244">
        <v>68</v>
      </c>
      <c r="Q244">
        <v>0</v>
      </c>
      <c r="R244">
        <v>0</v>
      </c>
      <c r="S244" s="1">
        <v>0</v>
      </c>
      <c r="T244">
        <v>0</v>
      </c>
      <c r="U244">
        <v>0</v>
      </c>
      <c r="V244" s="1">
        <v>0</v>
      </c>
      <c r="W244">
        <v>0</v>
      </c>
      <c r="X244">
        <v>0</v>
      </c>
      <c r="Y244" s="1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6</v>
      </c>
      <c r="AI244">
        <v>0</v>
      </c>
      <c r="AJ244">
        <v>1</v>
      </c>
      <c r="AK244">
        <v>0</v>
      </c>
      <c r="AL244">
        <v>0</v>
      </c>
      <c r="AM244">
        <v>2</v>
      </c>
      <c r="AN244">
        <v>0</v>
      </c>
      <c r="AO244">
        <v>0</v>
      </c>
      <c r="AP244" s="1">
        <v>0</v>
      </c>
      <c r="AQ244">
        <v>0</v>
      </c>
      <c r="AR244">
        <v>0</v>
      </c>
      <c r="AS244" s="1">
        <v>0</v>
      </c>
      <c r="AT244">
        <v>0</v>
      </c>
      <c r="AU244">
        <v>0</v>
      </c>
      <c r="AV244">
        <v>0</v>
      </c>
      <c r="AW244">
        <v>4</v>
      </c>
      <c r="AX244">
        <v>0</v>
      </c>
      <c r="AY244">
        <v>0</v>
      </c>
      <c r="AZ244">
        <v>0</v>
      </c>
      <c r="BA244" s="1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f t="shared" si="3"/>
        <v>4.2</v>
      </c>
    </row>
    <row r="245" spans="1:59" x14ac:dyDescent="0.3">
      <c r="A245" t="s">
        <v>561</v>
      </c>
      <c r="B245" s="5">
        <v>24</v>
      </c>
      <c r="C245" t="s">
        <v>788</v>
      </c>
      <c r="D245" t="s">
        <v>214</v>
      </c>
      <c r="E245" t="s">
        <v>775</v>
      </c>
      <c r="F245">
        <v>19</v>
      </c>
      <c r="G245">
        <v>281</v>
      </c>
      <c r="H245">
        <v>1</v>
      </c>
      <c r="I245">
        <v>0</v>
      </c>
      <c r="J245">
        <v>11</v>
      </c>
      <c r="K245">
        <v>0</v>
      </c>
      <c r="L245" s="1">
        <v>0</v>
      </c>
      <c r="M245">
        <v>1</v>
      </c>
      <c r="N245">
        <v>0</v>
      </c>
      <c r="O245">
        <v>3</v>
      </c>
      <c r="P245">
        <v>175</v>
      </c>
      <c r="Q245">
        <v>0</v>
      </c>
      <c r="R245">
        <v>0</v>
      </c>
      <c r="S245" s="1">
        <v>0</v>
      </c>
      <c r="T245">
        <v>0</v>
      </c>
      <c r="U245">
        <v>0</v>
      </c>
      <c r="V245" s="1">
        <v>0</v>
      </c>
      <c r="W245">
        <v>0</v>
      </c>
      <c r="X245">
        <v>0</v>
      </c>
      <c r="Y245" s="1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</v>
      </c>
      <c r="AI245">
        <v>0</v>
      </c>
      <c r="AJ245">
        <v>4</v>
      </c>
      <c r="AK245">
        <v>0</v>
      </c>
      <c r="AL245">
        <v>0</v>
      </c>
      <c r="AM245">
        <v>5</v>
      </c>
      <c r="AN245">
        <v>0</v>
      </c>
      <c r="AO245">
        <v>0</v>
      </c>
      <c r="AP245" s="1">
        <v>0</v>
      </c>
      <c r="AQ245">
        <v>0</v>
      </c>
      <c r="AR245">
        <v>0</v>
      </c>
      <c r="AS245" s="1">
        <v>0</v>
      </c>
      <c r="AT245">
        <v>0</v>
      </c>
      <c r="AU245">
        <v>0</v>
      </c>
      <c r="AV245">
        <v>0</v>
      </c>
      <c r="AW245">
        <v>6</v>
      </c>
      <c r="AX245">
        <v>1</v>
      </c>
      <c r="AY245">
        <v>0</v>
      </c>
      <c r="AZ245">
        <v>0</v>
      </c>
      <c r="BA245" s="1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f t="shared" si="3"/>
        <v>4.2</v>
      </c>
    </row>
    <row r="246" spans="1:59" x14ac:dyDescent="0.3">
      <c r="A246" t="s">
        <v>563</v>
      </c>
      <c r="B246" s="5">
        <v>26</v>
      </c>
      <c r="C246" t="s">
        <v>788</v>
      </c>
      <c r="D246" t="s">
        <v>178</v>
      </c>
      <c r="E246" t="s">
        <v>775</v>
      </c>
      <c r="F246">
        <v>26</v>
      </c>
      <c r="G246">
        <v>400</v>
      </c>
      <c r="H246">
        <v>1</v>
      </c>
      <c r="I246">
        <v>0</v>
      </c>
      <c r="J246">
        <v>10</v>
      </c>
      <c r="K246">
        <v>0</v>
      </c>
      <c r="L246" s="1">
        <v>0</v>
      </c>
      <c r="M246">
        <v>4</v>
      </c>
      <c r="N246">
        <v>0</v>
      </c>
      <c r="O246">
        <v>1</v>
      </c>
      <c r="P246">
        <v>198</v>
      </c>
      <c r="Q246">
        <v>0</v>
      </c>
      <c r="R246">
        <v>0</v>
      </c>
      <c r="S246" s="1">
        <v>0</v>
      </c>
      <c r="T246">
        <v>0</v>
      </c>
      <c r="U246">
        <v>0</v>
      </c>
      <c r="V246" s="1">
        <v>0</v>
      </c>
      <c r="W246">
        <v>0</v>
      </c>
      <c r="X246">
        <v>0</v>
      </c>
      <c r="Y246" s="1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19</v>
      </c>
      <c r="AI246">
        <v>0</v>
      </c>
      <c r="AJ246">
        <v>7</v>
      </c>
      <c r="AK246">
        <v>0</v>
      </c>
      <c r="AL246">
        <v>0</v>
      </c>
      <c r="AM246">
        <v>6</v>
      </c>
      <c r="AN246">
        <v>0</v>
      </c>
      <c r="AO246">
        <v>0</v>
      </c>
      <c r="AP246" s="1">
        <v>0</v>
      </c>
      <c r="AQ246">
        <v>0</v>
      </c>
      <c r="AR246">
        <v>0</v>
      </c>
      <c r="AS246" s="1">
        <v>0</v>
      </c>
      <c r="AT246">
        <v>0</v>
      </c>
      <c r="AU246">
        <v>0</v>
      </c>
      <c r="AV246">
        <v>0</v>
      </c>
      <c r="AW246">
        <v>8</v>
      </c>
      <c r="AX246">
        <v>0</v>
      </c>
      <c r="AY246">
        <v>0</v>
      </c>
      <c r="AZ246">
        <v>0</v>
      </c>
      <c r="BA246" s="1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f t="shared" si="3"/>
        <v>4.2</v>
      </c>
    </row>
    <row r="247" spans="1:59" x14ac:dyDescent="0.3">
      <c r="A247" t="s">
        <v>387</v>
      </c>
      <c r="B247" s="5">
        <v>32</v>
      </c>
      <c r="C247" t="s">
        <v>356</v>
      </c>
      <c r="D247" t="s">
        <v>388</v>
      </c>
      <c r="E247" t="s">
        <v>773</v>
      </c>
      <c r="F247">
        <v>33</v>
      </c>
      <c r="G247">
        <v>2753</v>
      </c>
      <c r="H247">
        <v>1</v>
      </c>
      <c r="I247">
        <v>1</v>
      </c>
      <c r="J247">
        <v>13</v>
      </c>
      <c r="K247">
        <v>12</v>
      </c>
      <c r="L247" s="1">
        <v>0.19</v>
      </c>
      <c r="M247">
        <v>0</v>
      </c>
      <c r="N247">
        <v>0</v>
      </c>
      <c r="O247">
        <v>0</v>
      </c>
      <c r="P247">
        <v>1764</v>
      </c>
      <c r="Q247">
        <v>187</v>
      </c>
      <c r="R247">
        <v>144</v>
      </c>
      <c r="S247" s="1">
        <v>0.77</v>
      </c>
      <c r="T247">
        <v>8</v>
      </c>
      <c r="U247">
        <v>2</v>
      </c>
      <c r="V247" s="1">
        <v>0.25</v>
      </c>
      <c r="W247">
        <v>61</v>
      </c>
      <c r="X247">
        <v>43</v>
      </c>
      <c r="Y247" s="1">
        <v>0.71</v>
      </c>
      <c r="Z247">
        <v>0</v>
      </c>
      <c r="AA247">
        <v>61</v>
      </c>
      <c r="AB247">
        <v>29</v>
      </c>
      <c r="AC247">
        <v>0</v>
      </c>
      <c r="AD247">
        <v>0</v>
      </c>
      <c r="AE247">
        <v>2</v>
      </c>
      <c r="AF247">
        <v>0</v>
      </c>
      <c r="AG247">
        <v>42</v>
      </c>
      <c r="AH247">
        <v>13</v>
      </c>
      <c r="AI247">
        <v>1</v>
      </c>
      <c r="AJ247">
        <v>44</v>
      </c>
      <c r="AK247">
        <v>6</v>
      </c>
      <c r="AL247">
        <v>2</v>
      </c>
      <c r="AM247">
        <v>68</v>
      </c>
      <c r="AN247">
        <v>78</v>
      </c>
      <c r="AO247">
        <v>28</v>
      </c>
      <c r="AP247" s="1">
        <v>0.36</v>
      </c>
      <c r="AQ247">
        <v>17</v>
      </c>
      <c r="AR247">
        <v>6</v>
      </c>
      <c r="AS247" s="1">
        <v>0.35</v>
      </c>
      <c r="AT247">
        <v>0</v>
      </c>
      <c r="AU247">
        <v>0</v>
      </c>
      <c r="AV247">
        <v>1</v>
      </c>
      <c r="AW247">
        <v>48</v>
      </c>
      <c r="AX247">
        <v>10</v>
      </c>
      <c r="AY247">
        <v>0</v>
      </c>
      <c r="AZ247">
        <v>0</v>
      </c>
      <c r="BA247" s="1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f t="shared" si="3"/>
        <v>4.2</v>
      </c>
    </row>
    <row r="248" spans="1:59" x14ac:dyDescent="0.3">
      <c r="A248" t="s">
        <v>677</v>
      </c>
      <c r="B248" s="5">
        <v>30</v>
      </c>
      <c r="C248" t="s">
        <v>785</v>
      </c>
      <c r="D248" t="s">
        <v>678</v>
      </c>
      <c r="E248" t="s">
        <v>773</v>
      </c>
      <c r="F248">
        <v>17</v>
      </c>
      <c r="G248">
        <v>1363</v>
      </c>
      <c r="H248">
        <v>1</v>
      </c>
      <c r="I248">
        <v>3</v>
      </c>
      <c r="J248">
        <v>18</v>
      </c>
      <c r="K248">
        <v>7</v>
      </c>
      <c r="L248" s="1">
        <v>0.09</v>
      </c>
      <c r="M248">
        <v>1</v>
      </c>
      <c r="N248">
        <v>0</v>
      </c>
      <c r="O248">
        <v>4</v>
      </c>
      <c r="P248">
        <v>854</v>
      </c>
      <c r="Q248">
        <v>201</v>
      </c>
      <c r="R248">
        <v>148</v>
      </c>
      <c r="S248" s="1">
        <v>0.74</v>
      </c>
      <c r="T248">
        <v>10</v>
      </c>
      <c r="U248">
        <v>3</v>
      </c>
      <c r="V248" s="1">
        <v>0.3</v>
      </c>
      <c r="W248">
        <v>65</v>
      </c>
      <c r="X248">
        <v>38</v>
      </c>
      <c r="Y248" s="1">
        <v>0.59</v>
      </c>
      <c r="Z248">
        <v>1</v>
      </c>
      <c r="AA248">
        <v>42</v>
      </c>
      <c r="AB248">
        <v>23</v>
      </c>
      <c r="AC248">
        <v>0</v>
      </c>
      <c r="AD248">
        <v>0</v>
      </c>
      <c r="AE248">
        <v>5</v>
      </c>
      <c r="AF248">
        <v>0</v>
      </c>
      <c r="AG248">
        <v>35</v>
      </c>
      <c r="AH248">
        <v>11</v>
      </c>
      <c r="AI248">
        <v>1</v>
      </c>
      <c r="AJ248">
        <v>49</v>
      </c>
      <c r="AK248">
        <v>6</v>
      </c>
      <c r="AL248">
        <v>1</v>
      </c>
      <c r="AM248">
        <v>51</v>
      </c>
      <c r="AN248">
        <v>82</v>
      </c>
      <c r="AO248">
        <v>37</v>
      </c>
      <c r="AP248" s="1">
        <v>0.45</v>
      </c>
      <c r="AQ248">
        <v>53</v>
      </c>
      <c r="AR248">
        <v>29</v>
      </c>
      <c r="AS248" s="1">
        <v>0.55000000000000004</v>
      </c>
      <c r="AT248">
        <v>0</v>
      </c>
      <c r="AU248">
        <v>0</v>
      </c>
      <c r="AV248">
        <v>0</v>
      </c>
      <c r="AW248">
        <v>17</v>
      </c>
      <c r="AX248">
        <v>4</v>
      </c>
      <c r="AY248">
        <v>0</v>
      </c>
      <c r="AZ248">
        <v>0</v>
      </c>
      <c r="BA248" s="1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f t="shared" si="3"/>
        <v>4.2</v>
      </c>
    </row>
    <row r="249" spans="1:59" x14ac:dyDescent="0.3">
      <c r="A249" t="s">
        <v>473</v>
      </c>
      <c r="B249" s="5">
        <v>25</v>
      </c>
      <c r="C249" t="s">
        <v>453</v>
      </c>
      <c r="D249" t="s">
        <v>176</v>
      </c>
      <c r="E249" t="s">
        <v>773</v>
      </c>
      <c r="F249">
        <v>26</v>
      </c>
      <c r="G249">
        <v>1673</v>
      </c>
      <c r="H249">
        <v>1</v>
      </c>
      <c r="I249">
        <v>6</v>
      </c>
      <c r="J249">
        <v>9</v>
      </c>
      <c r="K249">
        <v>9</v>
      </c>
      <c r="L249" s="1">
        <v>0.09</v>
      </c>
      <c r="M249">
        <v>2</v>
      </c>
      <c r="N249">
        <v>0</v>
      </c>
      <c r="O249">
        <v>6</v>
      </c>
      <c r="P249">
        <v>1479</v>
      </c>
      <c r="Q249">
        <v>223</v>
      </c>
      <c r="R249">
        <v>171</v>
      </c>
      <c r="S249" s="1">
        <v>0.77</v>
      </c>
      <c r="T249">
        <v>24</v>
      </c>
      <c r="U249">
        <v>5</v>
      </c>
      <c r="V249" s="1">
        <v>0.21</v>
      </c>
      <c r="W249">
        <v>102</v>
      </c>
      <c r="X249">
        <v>78</v>
      </c>
      <c r="Y249" s="1">
        <v>0.77</v>
      </c>
      <c r="Z249">
        <v>2</v>
      </c>
      <c r="AA249">
        <v>121</v>
      </c>
      <c r="AB249">
        <v>67</v>
      </c>
      <c r="AC249">
        <v>0</v>
      </c>
      <c r="AD249">
        <v>0</v>
      </c>
      <c r="AE249">
        <v>3</v>
      </c>
      <c r="AF249">
        <v>6</v>
      </c>
      <c r="AG249">
        <v>38</v>
      </c>
      <c r="AH249">
        <v>13</v>
      </c>
      <c r="AI249">
        <v>7</v>
      </c>
      <c r="AJ249">
        <v>0</v>
      </c>
      <c r="AK249">
        <v>2</v>
      </c>
      <c r="AL249">
        <v>1</v>
      </c>
      <c r="AM249">
        <v>35</v>
      </c>
      <c r="AN249">
        <v>115</v>
      </c>
      <c r="AO249">
        <v>47</v>
      </c>
      <c r="AP249" s="1">
        <v>0.41</v>
      </c>
      <c r="AQ249">
        <v>11</v>
      </c>
      <c r="AR249">
        <v>4</v>
      </c>
      <c r="AS249" s="1">
        <v>0.36</v>
      </c>
      <c r="AT249">
        <v>0</v>
      </c>
      <c r="AU249">
        <v>0</v>
      </c>
      <c r="AV249">
        <v>0</v>
      </c>
      <c r="AW249">
        <v>30</v>
      </c>
      <c r="AX249">
        <v>4</v>
      </c>
      <c r="AY249">
        <v>0</v>
      </c>
      <c r="AZ249">
        <v>0</v>
      </c>
      <c r="BA249" s="1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f t="shared" si="3"/>
        <v>4.2</v>
      </c>
    </row>
    <row r="250" spans="1:59" x14ac:dyDescent="0.3">
      <c r="A250" t="s">
        <v>334</v>
      </c>
      <c r="B250" s="5">
        <v>24</v>
      </c>
      <c r="C250" t="s">
        <v>329</v>
      </c>
      <c r="D250" t="s">
        <v>178</v>
      </c>
      <c r="E250" t="s">
        <v>774</v>
      </c>
      <c r="F250">
        <v>35</v>
      </c>
      <c r="G250">
        <v>3074</v>
      </c>
      <c r="H250">
        <v>1</v>
      </c>
      <c r="I250">
        <v>0</v>
      </c>
      <c r="J250">
        <v>14</v>
      </c>
      <c r="K250">
        <v>11</v>
      </c>
      <c r="L250" s="1">
        <v>7.0000000000000007E-2</v>
      </c>
      <c r="M250">
        <v>1</v>
      </c>
      <c r="N250">
        <v>0</v>
      </c>
      <c r="O250">
        <v>2</v>
      </c>
      <c r="P250">
        <v>2536</v>
      </c>
      <c r="Q250">
        <v>247</v>
      </c>
      <c r="R250">
        <v>205</v>
      </c>
      <c r="S250" s="1">
        <v>0.83</v>
      </c>
      <c r="T250">
        <v>3</v>
      </c>
      <c r="U250">
        <v>0</v>
      </c>
      <c r="V250" s="1">
        <v>0</v>
      </c>
      <c r="W250">
        <v>82</v>
      </c>
      <c r="X250">
        <v>65</v>
      </c>
      <c r="Y250" s="1">
        <v>0.79</v>
      </c>
      <c r="Z250">
        <v>2</v>
      </c>
      <c r="AA250">
        <v>84</v>
      </c>
      <c r="AB250">
        <v>45</v>
      </c>
      <c r="AC250">
        <v>1</v>
      </c>
      <c r="AD250">
        <v>0</v>
      </c>
      <c r="AE250">
        <v>8</v>
      </c>
      <c r="AF250">
        <v>3</v>
      </c>
      <c r="AG250">
        <v>35</v>
      </c>
      <c r="AH250">
        <v>8</v>
      </c>
      <c r="AI250">
        <v>5</v>
      </c>
      <c r="AJ250">
        <v>113</v>
      </c>
      <c r="AK250">
        <v>2</v>
      </c>
      <c r="AL250">
        <v>1</v>
      </c>
      <c r="AM250">
        <v>54</v>
      </c>
      <c r="AN250">
        <v>109</v>
      </c>
      <c r="AO250">
        <v>41</v>
      </c>
      <c r="AP250" s="1">
        <v>0.38</v>
      </c>
      <c r="AQ250">
        <v>39</v>
      </c>
      <c r="AR250">
        <v>9</v>
      </c>
      <c r="AS250" s="1">
        <v>0.23</v>
      </c>
      <c r="AT250">
        <v>0</v>
      </c>
      <c r="AU250">
        <v>0</v>
      </c>
      <c r="AV250">
        <v>0</v>
      </c>
      <c r="AW250">
        <v>26</v>
      </c>
      <c r="AX250">
        <v>7</v>
      </c>
      <c r="AY250">
        <v>0</v>
      </c>
      <c r="AZ250">
        <v>0</v>
      </c>
      <c r="BA250" s="1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f t="shared" si="3"/>
        <v>4.2</v>
      </c>
    </row>
    <row r="251" spans="1:59" x14ac:dyDescent="0.3">
      <c r="A251" t="s">
        <v>591</v>
      </c>
      <c r="B251" s="5">
        <v>28</v>
      </c>
      <c r="C251" t="s">
        <v>566</v>
      </c>
      <c r="D251" t="s">
        <v>78</v>
      </c>
      <c r="E251" t="s">
        <v>775</v>
      </c>
      <c r="F251">
        <v>12</v>
      </c>
      <c r="G251">
        <v>385</v>
      </c>
      <c r="H251">
        <v>1</v>
      </c>
      <c r="I251">
        <v>0</v>
      </c>
      <c r="J251">
        <v>9</v>
      </c>
      <c r="K251">
        <v>0</v>
      </c>
      <c r="L251" s="1">
        <v>0</v>
      </c>
      <c r="M251">
        <v>1</v>
      </c>
      <c r="N251">
        <v>0</v>
      </c>
      <c r="O251">
        <v>1</v>
      </c>
      <c r="P251">
        <v>161</v>
      </c>
      <c r="Q251">
        <v>0</v>
      </c>
      <c r="R251">
        <v>0</v>
      </c>
      <c r="S251" s="1">
        <v>0</v>
      </c>
      <c r="T251">
        <v>0</v>
      </c>
      <c r="U251">
        <v>0</v>
      </c>
      <c r="V251" s="1">
        <v>0</v>
      </c>
      <c r="W251">
        <v>0</v>
      </c>
      <c r="X251">
        <v>0</v>
      </c>
      <c r="Y251" s="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9</v>
      </c>
      <c r="AI251">
        <v>0</v>
      </c>
      <c r="AJ251">
        <v>6</v>
      </c>
      <c r="AK251">
        <v>0</v>
      </c>
      <c r="AL251">
        <v>0</v>
      </c>
      <c r="AM251">
        <v>6</v>
      </c>
      <c r="AN251">
        <v>0</v>
      </c>
      <c r="AO251">
        <v>0</v>
      </c>
      <c r="AP251" s="1">
        <v>0</v>
      </c>
      <c r="AQ251">
        <v>0</v>
      </c>
      <c r="AR251">
        <v>0</v>
      </c>
      <c r="AS251" s="1">
        <v>0</v>
      </c>
      <c r="AT251">
        <v>0</v>
      </c>
      <c r="AU251">
        <v>0</v>
      </c>
      <c r="AV251">
        <v>0</v>
      </c>
      <c r="AW251">
        <v>7</v>
      </c>
      <c r="AX251">
        <v>1</v>
      </c>
      <c r="AY251">
        <v>0</v>
      </c>
      <c r="AZ251">
        <v>0</v>
      </c>
      <c r="BA251" s="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f t="shared" si="3"/>
        <v>4.2</v>
      </c>
    </row>
    <row r="252" spans="1:59" x14ac:dyDescent="0.3">
      <c r="A252" t="s">
        <v>611</v>
      </c>
      <c r="B252" s="5">
        <v>23</v>
      </c>
      <c r="C252" t="s">
        <v>787</v>
      </c>
      <c r="D252" t="s">
        <v>59</v>
      </c>
      <c r="E252" t="s">
        <v>774</v>
      </c>
      <c r="F252">
        <v>25</v>
      </c>
      <c r="G252">
        <v>1790</v>
      </c>
      <c r="H252">
        <v>1</v>
      </c>
      <c r="I252">
        <v>2</v>
      </c>
      <c r="J252">
        <v>10</v>
      </c>
      <c r="K252">
        <v>20</v>
      </c>
      <c r="L252" s="1">
        <v>0.06</v>
      </c>
      <c r="M252">
        <v>0</v>
      </c>
      <c r="N252">
        <v>0</v>
      </c>
      <c r="O252">
        <v>2</v>
      </c>
      <c r="P252">
        <v>1525</v>
      </c>
      <c r="Q252">
        <v>282</v>
      </c>
      <c r="R252">
        <v>179</v>
      </c>
      <c r="S252" s="1">
        <v>0.64</v>
      </c>
      <c r="T252">
        <v>6</v>
      </c>
      <c r="U252">
        <v>1</v>
      </c>
      <c r="V252" s="1">
        <v>0.17</v>
      </c>
      <c r="W252">
        <v>155</v>
      </c>
      <c r="X252">
        <v>86</v>
      </c>
      <c r="Y252" s="1">
        <v>0.56000000000000005</v>
      </c>
      <c r="Z252">
        <v>0</v>
      </c>
      <c r="AA252">
        <v>100</v>
      </c>
      <c r="AB252">
        <v>52</v>
      </c>
      <c r="AC252">
        <v>0</v>
      </c>
      <c r="AD252">
        <v>0</v>
      </c>
      <c r="AE252">
        <v>8</v>
      </c>
      <c r="AF252">
        <v>1</v>
      </c>
      <c r="AG252">
        <v>35</v>
      </c>
      <c r="AH252">
        <v>32</v>
      </c>
      <c r="AI252">
        <v>2</v>
      </c>
      <c r="AJ252">
        <v>56</v>
      </c>
      <c r="AK252">
        <v>7</v>
      </c>
      <c r="AL252">
        <v>2</v>
      </c>
      <c r="AM252">
        <v>47</v>
      </c>
      <c r="AN252">
        <v>113</v>
      </c>
      <c r="AO252">
        <v>41</v>
      </c>
      <c r="AP252" s="1">
        <v>0.36</v>
      </c>
      <c r="AQ252">
        <v>170</v>
      </c>
      <c r="AR252">
        <v>86</v>
      </c>
      <c r="AS252" s="1">
        <v>0.51</v>
      </c>
      <c r="AT252">
        <v>0</v>
      </c>
      <c r="AU252">
        <v>0</v>
      </c>
      <c r="AV252">
        <v>1</v>
      </c>
      <c r="AW252">
        <v>21</v>
      </c>
      <c r="AX252">
        <v>2</v>
      </c>
      <c r="AY252">
        <v>1</v>
      </c>
      <c r="AZ252">
        <v>0</v>
      </c>
      <c r="BA252" s="1">
        <v>0</v>
      </c>
      <c r="BB252">
        <v>0</v>
      </c>
      <c r="BC252">
        <v>1</v>
      </c>
      <c r="BD252">
        <v>0</v>
      </c>
      <c r="BE252">
        <v>0</v>
      </c>
      <c r="BF252">
        <v>0</v>
      </c>
      <c r="BG252">
        <f t="shared" si="3"/>
        <v>4.2</v>
      </c>
    </row>
    <row r="253" spans="1:59" x14ac:dyDescent="0.3">
      <c r="A253" t="s">
        <v>632</v>
      </c>
      <c r="B253" s="5">
        <v>19</v>
      </c>
      <c r="C253" t="s">
        <v>787</v>
      </c>
      <c r="D253" t="s">
        <v>96</v>
      </c>
      <c r="E253" t="s">
        <v>775</v>
      </c>
      <c r="F253">
        <v>16</v>
      </c>
      <c r="G253">
        <v>849</v>
      </c>
      <c r="H253">
        <v>1</v>
      </c>
      <c r="I253">
        <v>0</v>
      </c>
      <c r="J253">
        <v>13</v>
      </c>
      <c r="K253">
        <v>0</v>
      </c>
      <c r="L253" s="1">
        <v>0</v>
      </c>
      <c r="M253">
        <v>3</v>
      </c>
      <c r="N253">
        <v>0</v>
      </c>
      <c r="O253">
        <v>1</v>
      </c>
      <c r="P253">
        <v>412</v>
      </c>
      <c r="Q253">
        <v>0</v>
      </c>
      <c r="R253">
        <v>0</v>
      </c>
      <c r="S253" s="1">
        <v>0</v>
      </c>
      <c r="T253">
        <v>0</v>
      </c>
      <c r="U253">
        <v>0</v>
      </c>
      <c r="V253" s="1">
        <v>0</v>
      </c>
      <c r="W253">
        <v>0</v>
      </c>
      <c r="X253">
        <v>0</v>
      </c>
      <c r="Y253" s="1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17</v>
      </c>
      <c r="AI253">
        <v>0</v>
      </c>
      <c r="AJ253">
        <v>5</v>
      </c>
      <c r="AK253">
        <v>0</v>
      </c>
      <c r="AL253">
        <v>0</v>
      </c>
      <c r="AM253">
        <v>14</v>
      </c>
      <c r="AN253">
        <v>0</v>
      </c>
      <c r="AO253">
        <v>0</v>
      </c>
      <c r="AP253" s="1">
        <v>0</v>
      </c>
      <c r="AQ253">
        <v>0</v>
      </c>
      <c r="AR253">
        <v>0</v>
      </c>
      <c r="AS253" s="1">
        <v>0</v>
      </c>
      <c r="AT253">
        <v>0</v>
      </c>
      <c r="AU253">
        <v>0</v>
      </c>
      <c r="AV253">
        <v>0</v>
      </c>
      <c r="AW253">
        <v>2</v>
      </c>
      <c r="AX253">
        <v>0</v>
      </c>
      <c r="AY253">
        <v>0</v>
      </c>
      <c r="AZ253">
        <v>0</v>
      </c>
      <c r="BA253" s="1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f t="shared" si="3"/>
        <v>4.2</v>
      </c>
    </row>
    <row r="254" spans="1:59" x14ac:dyDescent="0.3">
      <c r="A254" t="s">
        <v>377</v>
      </c>
      <c r="B254" s="5">
        <v>24</v>
      </c>
      <c r="C254" t="s">
        <v>356</v>
      </c>
      <c r="D254" t="s">
        <v>126</v>
      </c>
      <c r="E254" t="s">
        <v>773</v>
      </c>
      <c r="F254">
        <v>30</v>
      </c>
      <c r="G254">
        <v>1976</v>
      </c>
      <c r="H254">
        <v>1</v>
      </c>
      <c r="I254">
        <v>1</v>
      </c>
      <c r="J254">
        <v>12</v>
      </c>
      <c r="K254">
        <v>10</v>
      </c>
      <c r="L254" s="1">
        <v>0</v>
      </c>
      <c r="M254">
        <v>0</v>
      </c>
      <c r="N254">
        <v>0</v>
      </c>
      <c r="O254">
        <v>0</v>
      </c>
      <c r="P254">
        <v>1090</v>
      </c>
      <c r="Q254">
        <v>348</v>
      </c>
      <c r="R254">
        <v>274</v>
      </c>
      <c r="S254" s="1">
        <v>0.79</v>
      </c>
      <c r="T254">
        <v>38</v>
      </c>
      <c r="U254">
        <v>9</v>
      </c>
      <c r="V254" s="1">
        <v>0.24</v>
      </c>
      <c r="W254">
        <v>151</v>
      </c>
      <c r="X254">
        <v>110</v>
      </c>
      <c r="Y254" s="1">
        <v>0.73</v>
      </c>
      <c r="Z254">
        <v>1</v>
      </c>
      <c r="AA254">
        <v>109</v>
      </c>
      <c r="AB254">
        <v>60</v>
      </c>
      <c r="AC254">
        <v>0</v>
      </c>
      <c r="AD254">
        <v>0</v>
      </c>
      <c r="AE254">
        <v>4</v>
      </c>
      <c r="AF254">
        <v>0</v>
      </c>
      <c r="AG254">
        <v>70</v>
      </c>
      <c r="AH254">
        <v>17</v>
      </c>
      <c r="AI254">
        <v>0</v>
      </c>
      <c r="AJ254">
        <v>33</v>
      </c>
      <c r="AK254">
        <v>12</v>
      </c>
      <c r="AL254">
        <v>3</v>
      </c>
      <c r="AM254">
        <v>44</v>
      </c>
      <c r="AN254">
        <v>169</v>
      </c>
      <c r="AO254">
        <v>63</v>
      </c>
      <c r="AP254" s="1">
        <v>0.37</v>
      </c>
      <c r="AQ254">
        <v>18</v>
      </c>
      <c r="AR254">
        <v>6</v>
      </c>
      <c r="AS254" s="1">
        <v>0.33</v>
      </c>
      <c r="AT254">
        <v>0</v>
      </c>
      <c r="AU254">
        <v>0</v>
      </c>
      <c r="AV254">
        <v>0</v>
      </c>
      <c r="AW254">
        <v>24</v>
      </c>
      <c r="AX254">
        <v>2</v>
      </c>
      <c r="AY254">
        <v>0</v>
      </c>
      <c r="AZ254">
        <v>0</v>
      </c>
      <c r="BA254" s="1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f t="shared" si="3"/>
        <v>4.2</v>
      </c>
    </row>
    <row r="255" spans="1:59" x14ac:dyDescent="0.3">
      <c r="A255" t="s">
        <v>639</v>
      </c>
      <c r="B255" s="5">
        <v>22</v>
      </c>
      <c r="C255" t="s">
        <v>786</v>
      </c>
      <c r="D255" t="s">
        <v>74</v>
      </c>
      <c r="E255" t="s">
        <v>775</v>
      </c>
      <c r="F255">
        <v>19</v>
      </c>
      <c r="G255">
        <v>780</v>
      </c>
      <c r="H255">
        <v>1</v>
      </c>
      <c r="I255">
        <v>1</v>
      </c>
      <c r="J255">
        <v>14</v>
      </c>
      <c r="K255">
        <v>0</v>
      </c>
      <c r="L255" s="1">
        <v>0</v>
      </c>
      <c r="M255">
        <v>2</v>
      </c>
      <c r="N255">
        <v>2</v>
      </c>
      <c r="O255">
        <v>4</v>
      </c>
      <c r="P255">
        <v>417</v>
      </c>
      <c r="Q255">
        <v>0</v>
      </c>
      <c r="R255">
        <v>0</v>
      </c>
      <c r="S255" s="1">
        <v>0</v>
      </c>
      <c r="T255">
        <v>0</v>
      </c>
      <c r="U255">
        <v>0</v>
      </c>
      <c r="V255" s="1">
        <v>0</v>
      </c>
      <c r="W255">
        <v>0</v>
      </c>
      <c r="X255">
        <v>0</v>
      </c>
      <c r="Y255" s="1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16</v>
      </c>
      <c r="AI255">
        <v>0</v>
      </c>
      <c r="AJ255">
        <v>6</v>
      </c>
      <c r="AK255">
        <v>0</v>
      </c>
      <c r="AL255">
        <v>0</v>
      </c>
      <c r="AM255">
        <v>13</v>
      </c>
      <c r="AN255">
        <v>0</v>
      </c>
      <c r="AO255">
        <v>0</v>
      </c>
      <c r="AP255" s="1">
        <v>0</v>
      </c>
      <c r="AQ255">
        <v>0</v>
      </c>
      <c r="AR255">
        <v>0</v>
      </c>
      <c r="AS255" s="1">
        <v>0</v>
      </c>
      <c r="AT255">
        <v>0</v>
      </c>
      <c r="AU255">
        <v>0</v>
      </c>
      <c r="AV255">
        <v>0</v>
      </c>
      <c r="AW255">
        <v>9</v>
      </c>
      <c r="AX255">
        <v>2</v>
      </c>
      <c r="AY255">
        <v>0</v>
      </c>
      <c r="AZ255">
        <v>0</v>
      </c>
      <c r="BA255" s="1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f t="shared" si="3"/>
        <v>4.2</v>
      </c>
    </row>
    <row r="256" spans="1:59" x14ac:dyDescent="0.3">
      <c r="A256" t="s">
        <v>640</v>
      </c>
      <c r="B256" s="5">
        <v>32</v>
      </c>
      <c r="C256" t="s">
        <v>786</v>
      </c>
      <c r="D256" t="s">
        <v>59</v>
      </c>
      <c r="E256" t="s">
        <v>775</v>
      </c>
      <c r="F256">
        <v>15</v>
      </c>
      <c r="G256">
        <v>270</v>
      </c>
      <c r="H256">
        <v>1</v>
      </c>
      <c r="I256">
        <v>2</v>
      </c>
      <c r="J256">
        <v>14</v>
      </c>
      <c r="K256">
        <v>0</v>
      </c>
      <c r="L256" s="1">
        <v>0</v>
      </c>
      <c r="M256">
        <v>2</v>
      </c>
      <c r="N256">
        <v>1</v>
      </c>
      <c r="O256">
        <v>0</v>
      </c>
      <c r="P256">
        <v>151</v>
      </c>
      <c r="Q256">
        <v>0</v>
      </c>
      <c r="R256">
        <v>0</v>
      </c>
      <c r="S256" s="1">
        <v>0</v>
      </c>
      <c r="T256">
        <v>0</v>
      </c>
      <c r="U256">
        <v>0</v>
      </c>
      <c r="V256" s="1">
        <v>0</v>
      </c>
      <c r="W256">
        <v>0</v>
      </c>
      <c r="X256">
        <v>0</v>
      </c>
      <c r="Y256" s="1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6</v>
      </c>
      <c r="AI256">
        <v>0</v>
      </c>
      <c r="AJ256">
        <v>4</v>
      </c>
      <c r="AK256">
        <v>0</v>
      </c>
      <c r="AL256">
        <v>0</v>
      </c>
      <c r="AM256">
        <v>4</v>
      </c>
      <c r="AN256">
        <v>0</v>
      </c>
      <c r="AO256">
        <v>0</v>
      </c>
      <c r="AP256" s="1">
        <v>0</v>
      </c>
      <c r="AQ256">
        <v>0</v>
      </c>
      <c r="AR256">
        <v>0</v>
      </c>
      <c r="AS256" s="1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 s="1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f t="shared" si="3"/>
        <v>4.2</v>
      </c>
    </row>
    <row r="257" spans="1:59" x14ac:dyDescent="0.3">
      <c r="A257" t="s">
        <v>643</v>
      </c>
      <c r="B257" s="5">
        <v>19</v>
      </c>
      <c r="C257" t="s">
        <v>786</v>
      </c>
      <c r="D257" t="s">
        <v>158</v>
      </c>
      <c r="E257" t="s">
        <v>775</v>
      </c>
      <c r="F257">
        <v>21</v>
      </c>
      <c r="G257">
        <v>387</v>
      </c>
      <c r="H257">
        <v>1</v>
      </c>
      <c r="I257">
        <v>0</v>
      </c>
      <c r="J257">
        <v>12</v>
      </c>
      <c r="K257">
        <v>0</v>
      </c>
      <c r="L257" s="1">
        <v>0</v>
      </c>
      <c r="M257">
        <v>3</v>
      </c>
      <c r="N257">
        <v>0</v>
      </c>
      <c r="O257">
        <v>0</v>
      </c>
      <c r="P257">
        <v>174</v>
      </c>
      <c r="Q257">
        <v>0</v>
      </c>
      <c r="R257">
        <v>0</v>
      </c>
      <c r="S257" s="1">
        <v>0</v>
      </c>
      <c r="T257">
        <v>0</v>
      </c>
      <c r="U257">
        <v>0</v>
      </c>
      <c r="V257" s="1">
        <v>0</v>
      </c>
      <c r="W257">
        <v>0</v>
      </c>
      <c r="X257">
        <v>0</v>
      </c>
      <c r="Y257" s="1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11</v>
      </c>
      <c r="AI257">
        <v>0</v>
      </c>
      <c r="AJ257">
        <v>5</v>
      </c>
      <c r="AK257">
        <v>0</v>
      </c>
      <c r="AL257">
        <v>0</v>
      </c>
      <c r="AM257">
        <v>7</v>
      </c>
      <c r="AN257">
        <v>0</v>
      </c>
      <c r="AO257">
        <v>0</v>
      </c>
      <c r="AP257" s="1">
        <v>0</v>
      </c>
      <c r="AQ257">
        <v>0</v>
      </c>
      <c r="AR257">
        <v>0</v>
      </c>
      <c r="AS257" s="1">
        <v>0</v>
      </c>
      <c r="AT257">
        <v>0</v>
      </c>
      <c r="AU257">
        <v>0</v>
      </c>
      <c r="AV257">
        <v>0</v>
      </c>
      <c r="AW257">
        <v>4</v>
      </c>
      <c r="AX257">
        <v>0</v>
      </c>
      <c r="AY257">
        <v>0</v>
      </c>
      <c r="AZ257">
        <v>0</v>
      </c>
      <c r="BA257" s="1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f t="shared" si="3"/>
        <v>4.2</v>
      </c>
    </row>
    <row r="258" spans="1:59" x14ac:dyDescent="0.3">
      <c r="A258" t="s">
        <v>557</v>
      </c>
      <c r="B258" s="5">
        <v>23</v>
      </c>
      <c r="C258" t="s">
        <v>788</v>
      </c>
      <c r="D258" t="s">
        <v>140</v>
      </c>
      <c r="E258" t="s">
        <v>774</v>
      </c>
      <c r="F258">
        <v>35</v>
      </c>
      <c r="G258">
        <v>2590</v>
      </c>
      <c r="H258">
        <v>1</v>
      </c>
      <c r="I258">
        <v>3</v>
      </c>
      <c r="J258">
        <v>37</v>
      </c>
      <c r="K258">
        <v>35</v>
      </c>
      <c r="L258" s="1">
        <v>0.13</v>
      </c>
      <c r="M258">
        <v>3</v>
      </c>
      <c r="N258">
        <v>1</v>
      </c>
      <c r="O258">
        <v>2</v>
      </c>
      <c r="P258">
        <v>1667</v>
      </c>
      <c r="Q258">
        <v>390</v>
      </c>
      <c r="R258">
        <v>299</v>
      </c>
      <c r="S258" s="1">
        <v>0.77</v>
      </c>
      <c r="T258">
        <v>3</v>
      </c>
      <c r="U258">
        <v>1</v>
      </c>
      <c r="V258" s="1">
        <v>0.33</v>
      </c>
      <c r="W258">
        <v>183</v>
      </c>
      <c r="X258">
        <v>136</v>
      </c>
      <c r="Y258" s="1">
        <v>0.74</v>
      </c>
      <c r="Z258">
        <v>1</v>
      </c>
      <c r="AA258">
        <v>178</v>
      </c>
      <c r="AB258">
        <v>102</v>
      </c>
      <c r="AC258">
        <v>3</v>
      </c>
      <c r="AD258">
        <v>4</v>
      </c>
      <c r="AE258">
        <v>18</v>
      </c>
      <c r="AF258">
        <v>12</v>
      </c>
      <c r="AG258">
        <v>48</v>
      </c>
      <c r="AH258">
        <v>21</v>
      </c>
      <c r="AI258">
        <v>7</v>
      </c>
      <c r="AJ258">
        <v>120</v>
      </c>
      <c r="AK258">
        <v>3</v>
      </c>
      <c r="AL258">
        <v>2</v>
      </c>
      <c r="AM258">
        <v>90</v>
      </c>
      <c r="AN258">
        <v>178</v>
      </c>
      <c r="AO258">
        <v>68</v>
      </c>
      <c r="AP258" s="1">
        <v>0.38</v>
      </c>
      <c r="AQ258">
        <v>58</v>
      </c>
      <c r="AR258">
        <v>22</v>
      </c>
      <c r="AS258" s="1">
        <v>0.38</v>
      </c>
      <c r="AT258">
        <v>0</v>
      </c>
      <c r="AU258">
        <v>0</v>
      </c>
      <c r="AV258">
        <v>0</v>
      </c>
      <c r="AW258">
        <v>24</v>
      </c>
      <c r="AX258">
        <v>7</v>
      </c>
      <c r="AY258">
        <v>0</v>
      </c>
      <c r="AZ258">
        <v>0</v>
      </c>
      <c r="BA258" s="1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f t="shared" ref="BG258:BG321" si="4">BF258+4.2</f>
        <v>4.2</v>
      </c>
    </row>
    <row r="259" spans="1:59" x14ac:dyDescent="0.3">
      <c r="A259" t="s">
        <v>499</v>
      </c>
      <c r="B259" s="5">
        <v>31</v>
      </c>
      <c r="C259" t="s">
        <v>790</v>
      </c>
      <c r="D259" t="s">
        <v>59</v>
      </c>
      <c r="E259" t="s">
        <v>774</v>
      </c>
      <c r="F259">
        <v>27</v>
      </c>
      <c r="G259">
        <v>1757</v>
      </c>
      <c r="H259">
        <v>1</v>
      </c>
      <c r="I259">
        <v>0</v>
      </c>
      <c r="J259">
        <v>15</v>
      </c>
      <c r="K259">
        <v>17</v>
      </c>
      <c r="L259" s="1">
        <v>0.14000000000000001</v>
      </c>
      <c r="M259">
        <v>4</v>
      </c>
      <c r="N259">
        <v>1</v>
      </c>
      <c r="O259">
        <v>2</v>
      </c>
      <c r="P259">
        <v>1356</v>
      </c>
      <c r="Q259">
        <v>399</v>
      </c>
      <c r="R259">
        <v>311</v>
      </c>
      <c r="S259" s="1">
        <v>0.78</v>
      </c>
      <c r="T259">
        <v>12</v>
      </c>
      <c r="U259">
        <v>2</v>
      </c>
      <c r="V259" s="1">
        <v>0.17</v>
      </c>
      <c r="W259">
        <v>207</v>
      </c>
      <c r="X259">
        <v>149</v>
      </c>
      <c r="Y259" s="1">
        <v>0.72</v>
      </c>
      <c r="Z259">
        <v>1</v>
      </c>
      <c r="AA259">
        <v>128</v>
      </c>
      <c r="AB259">
        <v>56</v>
      </c>
      <c r="AC259">
        <v>1</v>
      </c>
      <c r="AD259">
        <v>0</v>
      </c>
      <c r="AE259">
        <v>11</v>
      </c>
      <c r="AF259">
        <v>3</v>
      </c>
      <c r="AG259">
        <v>55</v>
      </c>
      <c r="AH259">
        <v>0</v>
      </c>
      <c r="AI259">
        <v>2</v>
      </c>
      <c r="AJ259">
        <v>77</v>
      </c>
      <c r="AK259">
        <v>7</v>
      </c>
      <c r="AL259">
        <v>1</v>
      </c>
      <c r="AM259">
        <v>30</v>
      </c>
      <c r="AN259">
        <v>84</v>
      </c>
      <c r="AO259">
        <v>51</v>
      </c>
      <c r="AP259" s="1">
        <v>0.61</v>
      </c>
      <c r="AQ259">
        <v>25</v>
      </c>
      <c r="AR259">
        <v>5</v>
      </c>
      <c r="AS259" s="1">
        <v>0.2</v>
      </c>
      <c r="AT259">
        <v>0</v>
      </c>
      <c r="AU259">
        <v>0</v>
      </c>
      <c r="AV259">
        <v>0</v>
      </c>
      <c r="AW259">
        <v>18</v>
      </c>
      <c r="AX259">
        <v>7</v>
      </c>
      <c r="AY259">
        <v>0</v>
      </c>
      <c r="AZ259">
        <v>0</v>
      </c>
      <c r="BA259" s="1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f t="shared" si="4"/>
        <v>4.2</v>
      </c>
    </row>
    <row r="260" spans="1:59" x14ac:dyDescent="0.3">
      <c r="A260" t="s">
        <v>422</v>
      </c>
      <c r="B260" s="5">
        <v>26</v>
      </c>
      <c r="C260" t="s">
        <v>391</v>
      </c>
      <c r="D260" t="s">
        <v>80</v>
      </c>
      <c r="E260" t="s">
        <v>774</v>
      </c>
      <c r="F260">
        <v>34</v>
      </c>
      <c r="G260">
        <v>2812</v>
      </c>
      <c r="H260">
        <v>1</v>
      </c>
      <c r="I260">
        <v>0</v>
      </c>
      <c r="J260">
        <v>12</v>
      </c>
      <c r="K260">
        <v>16</v>
      </c>
      <c r="L260" s="1">
        <v>0.18</v>
      </c>
      <c r="M260">
        <v>1</v>
      </c>
      <c r="N260">
        <v>0</v>
      </c>
      <c r="O260">
        <v>1</v>
      </c>
      <c r="P260">
        <v>1948</v>
      </c>
      <c r="Q260">
        <v>444</v>
      </c>
      <c r="R260">
        <v>305</v>
      </c>
      <c r="S260" s="1">
        <v>0.69</v>
      </c>
      <c r="T260">
        <v>69</v>
      </c>
      <c r="U260">
        <v>14</v>
      </c>
      <c r="V260" s="1">
        <v>0.2</v>
      </c>
      <c r="W260">
        <v>236</v>
      </c>
      <c r="X260">
        <v>143</v>
      </c>
      <c r="Y260" s="1">
        <v>0.61</v>
      </c>
      <c r="Z260">
        <v>4</v>
      </c>
      <c r="AA260">
        <v>283</v>
      </c>
      <c r="AB260">
        <v>170</v>
      </c>
      <c r="AC260">
        <v>0</v>
      </c>
      <c r="AD260">
        <v>1</v>
      </c>
      <c r="AE260">
        <v>14</v>
      </c>
      <c r="AF260">
        <v>11</v>
      </c>
      <c r="AG260">
        <v>85</v>
      </c>
      <c r="AH260">
        <v>6</v>
      </c>
      <c r="AI260">
        <v>3</v>
      </c>
      <c r="AJ260">
        <v>184</v>
      </c>
      <c r="AK260">
        <v>11</v>
      </c>
      <c r="AL260">
        <v>0</v>
      </c>
      <c r="AM260">
        <v>42</v>
      </c>
      <c r="AN260">
        <v>224</v>
      </c>
      <c r="AO260">
        <v>104</v>
      </c>
      <c r="AP260" s="1">
        <v>0.46</v>
      </c>
      <c r="AQ260">
        <v>53</v>
      </c>
      <c r="AR260">
        <v>18</v>
      </c>
      <c r="AS260" s="1">
        <v>0.34</v>
      </c>
      <c r="AT260">
        <v>0</v>
      </c>
      <c r="AU260">
        <v>0</v>
      </c>
      <c r="AV260">
        <v>0</v>
      </c>
      <c r="AW260">
        <v>23</v>
      </c>
      <c r="AX260">
        <v>4</v>
      </c>
      <c r="AY260">
        <v>0</v>
      </c>
      <c r="AZ260">
        <v>0</v>
      </c>
      <c r="BA260" s="1">
        <v>0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f t="shared" si="4"/>
        <v>4.2</v>
      </c>
    </row>
    <row r="261" spans="1:59" x14ac:dyDescent="0.3">
      <c r="A261" t="s">
        <v>73</v>
      </c>
      <c r="B261" s="5">
        <v>23</v>
      </c>
      <c r="C261" t="s">
        <v>58</v>
      </c>
      <c r="D261" t="s">
        <v>74</v>
      </c>
      <c r="E261" t="s">
        <v>774</v>
      </c>
      <c r="F261">
        <v>30</v>
      </c>
      <c r="G261">
        <v>2422</v>
      </c>
      <c r="H261">
        <v>1</v>
      </c>
      <c r="I261">
        <v>3</v>
      </c>
      <c r="J261">
        <v>14</v>
      </c>
      <c r="K261">
        <v>34</v>
      </c>
      <c r="L261" s="1">
        <v>0.26</v>
      </c>
      <c r="M261">
        <v>1</v>
      </c>
      <c r="N261">
        <v>0</v>
      </c>
      <c r="O261">
        <v>6</v>
      </c>
      <c r="P261">
        <v>1752</v>
      </c>
      <c r="Q261">
        <v>451</v>
      </c>
      <c r="R261">
        <v>294</v>
      </c>
      <c r="S261" s="1">
        <v>0.65</v>
      </c>
      <c r="T261">
        <v>6</v>
      </c>
      <c r="U261">
        <v>1</v>
      </c>
      <c r="V261" s="1">
        <v>0.17</v>
      </c>
      <c r="W261">
        <v>163</v>
      </c>
      <c r="X261">
        <v>99</v>
      </c>
      <c r="Y261" s="1">
        <v>0.61</v>
      </c>
      <c r="Z261">
        <v>1</v>
      </c>
      <c r="AA261">
        <v>78</v>
      </c>
      <c r="AB261">
        <v>38</v>
      </c>
      <c r="AC261">
        <v>2</v>
      </c>
      <c r="AD261">
        <v>2</v>
      </c>
      <c r="AE261">
        <v>8</v>
      </c>
      <c r="AF261">
        <v>4</v>
      </c>
      <c r="AG261">
        <v>42</v>
      </c>
      <c r="AH261">
        <v>24</v>
      </c>
      <c r="AI261">
        <v>7</v>
      </c>
      <c r="AJ261">
        <v>41</v>
      </c>
      <c r="AK261">
        <v>6</v>
      </c>
      <c r="AL261">
        <v>4</v>
      </c>
      <c r="AM261">
        <v>58</v>
      </c>
      <c r="AN261">
        <v>148</v>
      </c>
      <c r="AO261">
        <v>37</v>
      </c>
      <c r="AP261" s="1">
        <v>0.25</v>
      </c>
      <c r="AQ261">
        <v>167</v>
      </c>
      <c r="AR261">
        <v>67</v>
      </c>
      <c r="AS261" s="1">
        <v>0.4</v>
      </c>
      <c r="AT261">
        <v>0</v>
      </c>
      <c r="AU261">
        <v>0</v>
      </c>
      <c r="AV261">
        <v>0</v>
      </c>
      <c r="AW261">
        <v>0</v>
      </c>
      <c r="AX261">
        <v>7</v>
      </c>
      <c r="AY261">
        <v>0</v>
      </c>
      <c r="AZ261">
        <v>0</v>
      </c>
      <c r="BA261" s="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f t="shared" si="4"/>
        <v>4.2</v>
      </c>
    </row>
    <row r="262" spans="1:59" x14ac:dyDescent="0.3">
      <c r="A262" t="s">
        <v>199</v>
      </c>
      <c r="B262" s="5">
        <v>26</v>
      </c>
      <c r="C262" t="s">
        <v>170</v>
      </c>
      <c r="D262" t="s">
        <v>76</v>
      </c>
      <c r="E262" t="s">
        <v>773</v>
      </c>
      <c r="F262">
        <v>32</v>
      </c>
      <c r="G262">
        <v>2266</v>
      </c>
      <c r="H262">
        <v>1</v>
      </c>
      <c r="I262">
        <v>3</v>
      </c>
      <c r="J262">
        <v>14</v>
      </c>
      <c r="K262">
        <v>2</v>
      </c>
      <c r="L262" s="1">
        <v>0</v>
      </c>
      <c r="M262">
        <v>0</v>
      </c>
      <c r="N262">
        <v>0</v>
      </c>
      <c r="O262">
        <v>0</v>
      </c>
      <c r="P262">
        <v>1323</v>
      </c>
      <c r="Q262">
        <v>473</v>
      </c>
      <c r="R262">
        <v>389</v>
      </c>
      <c r="S262" s="1">
        <v>0.82</v>
      </c>
      <c r="T262">
        <v>28</v>
      </c>
      <c r="U262">
        <v>9</v>
      </c>
      <c r="V262" s="1">
        <v>0.32</v>
      </c>
      <c r="W262">
        <v>125</v>
      </c>
      <c r="X262">
        <v>94</v>
      </c>
      <c r="Y262" s="1">
        <v>0.75</v>
      </c>
      <c r="Z262">
        <v>0</v>
      </c>
      <c r="AA262">
        <v>113</v>
      </c>
      <c r="AB262">
        <v>63</v>
      </c>
      <c r="AC262">
        <v>0</v>
      </c>
      <c r="AD262">
        <v>0</v>
      </c>
      <c r="AE262">
        <v>1</v>
      </c>
      <c r="AF262">
        <v>3</v>
      </c>
      <c r="AG262">
        <v>39</v>
      </c>
      <c r="AH262">
        <v>10</v>
      </c>
      <c r="AI262">
        <v>1</v>
      </c>
      <c r="AJ262">
        <v>48</v>
      </c>
      <c r="AK262">
        <v>8</v>
      </c>
      <c r="AL262">
        <v>11</v>
      </c>
      <c r="AM262">
        <v>38</v>
      </c>
      <c r="AN262">
        <v>91</v>
      </c>
      <c r="AO262">
        <v>43</v>
      </c>
      <c r="AP262" s="1">
        <v>0.47</v>
      </c>
      <c r="AQ262">
        <v>40</v>
      </c>
      <c r="AR262">
        <v>23</v>
      </c>
      <c r="AS262" s="1">
        <v>0.57999999999999996</v>
      </c>
      <c r="AT262">
        <v>0</v>
      </c>
      <c r="AU262">
        <v>0</v>
      </c>
      <c r="AV262">
        <v>2</v>
      </c>
      <c r="AW262">
        <v>24</v>
      </c>
      <c r="AX262">
        <v>3</v>
      </c>
      <c r="AY262">
        <v>0</v>
      </c>
      <c r="AZ262">
        <v>0</v>
      </c>
      <c r="BA262" s="1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f t="shared" si="4"/>
        <v>4.2</v>
      </c>
    </row>
    <row r="263" spans="1:59" x14ac:dyDescent="0.3">
      <c r="A263" t="s">
        <v>260</v>
      </c>
      <c r="B263" s="5">
        <v>24</v>
      </c>
      <c r="C263" t="s">
        <v>240</v>
      </c>
      <c r="D263" t="s">
        <v>59</v>
      </c>
      <c r="E263" t="s">
        <v>774</v>
      </c>
      <c r="F263">
        <v>19</v>
      </c>
      <c r="G263">
        <v>1064</v>
      </c>
      <c r="H263">
        <v>1</v>
      </c>
      <c r="I263">
        <v>1</v>
      </c>
      <c r="J263">
        <v>11</v>
      </c>
      <c r="K263">
        <v>6</v>
      </c>
      <c r="L263" s="1">
        <v>0.2</v>
      </c>
      <c r="M263">
        <v>1</v>
      </c>
      <c r="N263">
        <v>1</v>
      </c>
      <c r="O263">
        <v>0</v>
      </c>
      <c r="P263">
        <v>985</v>
      </c>
      <c r="Q263">
        <v>479</v>
      </c>
      <c r="R263">
        <v>421</v>
      </c>
      <c r="S263" s="1">
        <v>0.88</v>
      </c>
      <c r="T263">
        <v>11</v>
      </c>
      <c r="U263">
        <v>2</v>
      </c>
      <c r="V263" s="1">
        <v>0.18</v>
      </c>
      <c r="W263">
        <v>181</v>
      </c>
      <c r="X263">
        <v>159</v>
      </c>
      <c r="Y263" s="1">
        <v>0.88</v>
      </c>
      <c r="Z263">
        <v>0</v>
      </c>
      <c r="AA263">
        <v>118</v>
      </c>
      <c r="AB263">
        <v>62</v>
      </c>
      <c r="AC263">
        <v>0</v>
      </c>
      <c r="AD263">
        <v>0</v>
      </c>
      <c r="AE263">
        <v>0</v>
      </c>
      <c r="AF263">
        <v>1</v>
      </c>
      <c r="AG263">
        <v>35</v>
      </c>
      <c r="AH263">
        <v>9</v>
      </c>
      <c r="AI263">
        <v>2</v>
      </c>
      <c r="AJ263">
        <v>21</v>
      </c>
      <c r="AK263">
        <v>9</v>
      </c>
      <c r="AL263">
        <v>6</v>
      </c>
      <c r="AM263">
        <v>10</v>
      </c>
      <c r="AN263">
        <v>76</v>
      </c>
      <c r="AO263">
        <v>42</v>
      </c>
      <c r="AP263" s="1">
        <v>0.55000000000000004</v>
      </c>
      <c r="AQ263">
        <v>37</v>
      </c>
      <c r="AR263">
        <v>22</v>
      </c>
      <c r="AS263" s="1">
        <v>0.6</v>
      </c>
      <c r="AT263">
        <v>0</v>
      </c>
      <c r="AU263">
        <v>0</v>
      </c>
      <c r="AV263">
        <v>0</v>
      </c>
      <c r="AW263">
        <v>8</v>
      </c>
      <c r="AX263">
        <v>1</v>
      </c>
      <c r="AY263">
        <v>0</v>
      </c>
      <c r="AZ263">
        <v>0</v>
      </c>
      <c r="BA263" s="1">
        <v>0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f t="shared" si="4"/>
        <v>4.2</v>
      </c>
    </row>
    <row r="264" spans="1:59" x14ac:dyDescent="0.3">
      <c r="A264" t="s">
        <v>278</v>
      </c>
      <c r="B264" s="5">
        <v>24</v>
      </c>
      <c r="C264" t="s">
        <v>270</v>
      </c>
      <c r="D264" t="s">
        <v>167</v>
      </c>
      <c r="E264" t="s">
        <v>774</v>
      </c>
      <c r="F264">
        <v>24</v>
      </c>
      <c r="G264">
        <v>1924</v>
      </c>
      <c r="H264">
        <v>1</v>
      </c>
      <c r="I264">
        <v>0</v>
      </c>
      <c r="J264">
        <v>12</v>
      </c>
      <c r="K264">
        <v>35</v>
      </c>
      <c r="L264" s="1">
        <v>0.28999999999999998</v>
      </c>
      <c r="M264">
        <v>2</v>
      </c>
      <c r="N264">
        <v>0</v>
      </c>
      <c r="O264">
        <v>1</v>
      </c>
      <c r="P264">
        <v>1148</v>
      </c>
      <c r="Q264">
        <v>484</v>
      </c>
      <c r="R264">
        <v>314</v>
      </c>
      <c r="S264" s="1">
        <v>0.65</v>
      </c>
      <c r="T264">
        <v>1</v>
      </c>
      <c r="U264">
        <v>1</v>
      </c>
      <c r="V264" s="1">
        <v>1</v>
      </c>
      <c r="W264">
        <v>204</v>
      </c>
      <c r="X264">
        <v>107</v>
      </c>
      <c r="Y264" s="1">
        <v>0.53</v>
      </c>
      <c r="Z264">
        <v>2</v>
      </c>
      <c r="AA264">
        <v>73</v>
      </c>
      <c r="AB264">
        <v>32</v>
      </c>
      <c r="AC264">
        <v>0</v>
      </c>
      <c r="AD264">
        <v>0</v>
      </c>
      <c r="AE264">
        <v>7</v>
      </c>
      <c r="AF264">
        <v>2</v>
      </c>
      <c r="AG264">
        <v>50</v>
      </c>
      <c r="AH264">
        <v>5</v>
      </c>
      <c r="AI264">
        <v>7</v>
      </c>
      <c r="AJ264">
        <v>113</v>
      </c>
      <c r="AK264">
        <v>5</v>
      </c>
      <c r="AL264">
        <v>6</v>
      </c>
      <c r="AM264">
        <v>47</v>
      </c>
      <c r="AN264">
        <v>100</v>
      </c>
      <c r="AO264">
        <v>34</v>
      </c>
      <c r="AP264" s="1">
        <v>0.34</v>
      </c>
      <c r="AQ264">
        <v>240</v>
      </c>
      <c r="AR264">
        <v>94</v>
      </c>
      <c r="AS264" s="1">
        <v>0.39</v>
      </c>
      <c r="AT264">
        <v>0</v>
      </c>
      <c r="AU264">
        <v>0</v>
      </c>
      <c r="AV264">
        <v>0</v>
      </c>
      <c r="AW264">
        <v>11</v>
      </c>
      <c r="AX264">
        <v>2</v>
      </c>
      <c r="AY264">
        <v>1</v>
      </c>
      <c r="AZ264">
        <v>0</v>
      </c>
      <c r="BA264" s="1">
        <v>0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f t="shared" si="4"/>
        <v>4.2</v>
      </c>
    </row>
    <row r="265" spans="1:59" x14ac:dyDescent="0.3">
      <c r="A265" t="s">
        <v>521</v>
      </c>
      <c r="B265" s="5">
        <v>32</v>
      </c>
      <c r="C265" t="s">
        <v>789</v>
      </c>
      <c r="D265" t="s">
        <v>59</v>
      </c>
      <c r="E265" t="s">
        <v>774</v>
      </c>
      <c r="F265">
        <v>37</v>
      </c>
      <c r="G265">
        <v>3330</v>
      </c>
      <c r="H265">
        <v>1</v>
      </c>
      <c r="I265">
        <v>1</v>
      </c>
      <c r="J265">
        <v>23</v>
      </c>
      <c r="K265">
        <v>20</v>
      </c>
      <c r="L265" s="1">
        <v>0.11</v>
      </c>
      <c r="M265">
        <v>4</v>
      </c>
      <c r="N265">
        <v>0</v>
      </c>
      <c r="O265">
        <v>5</v>
      </c>
      <c r="P265">
        <v>2421</v>
      </c>
      <c r="Q265">
        <v>495</v>
      </c>
      <c r="R265">
        <v>326</v>
      </c>
      <c r="S265" s="1">
        <v>0.66</v>
      </c>
      <c r="T265">
        <v>87</v>
      </c>
      <c r="U265">
        <v>17</v>
      </c>
      <c r="V265" s="1">
        <v>0.2</v>
      </c>
      <c r="W265">
        <v>244</v>
      </c>
      <c r="X265">
        <v>152</v>
      </c>
      <c r="Y265" s="1">
        <v>0.62</v>
      </c>
      <c r="Z265">
        <v>5</v>
      </c>
      <c r="AA265">
        <v>251</v>
      </c>
      <c r="AB265">
        <v>155</v>
      </c>
      <c r="AC265">
        <v>0</v>
      </c>
      <c r="AD265">
        <v>1</v>
      </c>
      <c r="AE265">
        <v>13</v>
      </c>
      <c r="AF265">
        <v>13</v>
      </c>
      <c r="AG265">
        <v>92</v>
      </c>
      <c r="AH265">
        <v>3</v>
      </c>
      <c r="AI265">
        <v>13</v>
      </c>
      <c r="AJ265">
        <v>194</v>
      </c>
      <c r="AK265">
        <v>11</v>
      </c>
      <c r="AL265">
        <v>10</v>
      </c>
      <c r="AM265">
        <v>39</v>
      </c>
      <c r="AN265">
        <v>196</v>
      </c>
      <c r="AO265">
        <v>92</v>
      </c>
      <c r="AP265" s="1">
        <v>0.47</v>
      </c>
      <c r="AQ265">
        <v>110</v>
      </c>
      <c r="AR265">
        <v>46</v>
      </c>
      <c r="AS265" s="1">
        <v>0.42</v>
      </c>
      <c r="AT265">
        <v>0</v>
      </c>
      <c r="AU265">
        <v>0</v>
      </c>
      <c r="AV265">
        <v>2</v>
      </c>
      <c r="AW265">
        <v>34</v>
      </c>
      <c r="AX265">
        <v>11</v>
      </c>
      <c r="AY265">
        <v>0</v>
      </c>
      <c r="AZ265">
        <v>0</v>
      </c>
      <c r="BA265" s="1">
        <v>0</v>
      </c>
      <c r="BB265">
        <v>0</v>
      </c>
      <c r="BC265">
        <v>2</v>
      </c>
      <c r="BD265">
        <v>0</v>
      </c>
      <c r="BE265">
        <v>0</v>
      </c>
      <c r="BF265">
        <v>0</v>
      </c>
      <c r="BG265">
        <f t="shared" si="4"/>
        <v>4.2</v>
      </c>
    </row>
    <row r="266" spans="1:59" x14ac:dyDescent="0.3">
      <c r="A266" t="s">
        <v>656</v>
      </c>
      <c r="B266" s="5">
        <v>34</v>
      </c>
      <c r="C266" t="s">
        <v>786</v>
      </c>
      <c r="D266" t="s">
        <v>117</v>
      </c>
      <c r="E266" t="s">
        <v>775</v>
      </c>
      <c r="F266">
        <v>14</v>
      </c>
      <c r="G266">
        <v>844</v>
      </c>
      <c r="H266">
        <v>1</v>
      </c>
      <c r="I266">
        <v>1</v>
      </c>
      <c r="J266">
        <v>19</v>
      </c>
      <c r="K266">
        <v>0</v>
      </c>
      <c r="L266" s="1">
        <v>0</v>
      </c>
      <c r="M266">
        <v>5</v>
      </c>
      <c r="N266">
        <v>1</v>
      </c>
      <c r="O266">
        <v>4</v>
      </c>
      <c r="P266">
        <v>326</v>
      </c>
      <c r="Q266">
        <v>0</v>
      </c>
      <c r="R266">
        <v>0</v>
      </c>
      <c r="S266" s="1">
        <v>0</v>
      </c>
      <c r="T266">
        <v>0</v>
      </c>
      <c r="U266">
        <v>0</v>
      </c>
      <c r="V266" s="1">
        <v>0</v>
      </c>
      <c r="W266">
        <v>0</v>
      </c>
      <c r="X266">
        <v>0</v>
      </c>
      <c r="Y266" s="1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19</v>
      </c>
      <c r="AI266">
        <v>0</v>
      </c>
      <c r="AJ266">
        <v>2</v>
      </c>
      <c r="AK266">
        <v>0</v>
      </c>
      <c r="AL266">
        <v>0</v>
      </c>
      <c r="AM266">
        <v>2</v>
      </c>
      <c r="AN266">
        <v>0</v>
      </c>
      <c r="AO266">
        <v>0</v>
      </c>
      <c r="AP266" s="1">
        <v>0</v>
      </c>
      <c r="AQ266">
        <v>0</v>
      </c>
      <c r="AR266">
        <v>0</v>
      </c>
      <c r="AS266" s="1">
        <v>0</v>
      </c>
      <c r="AT266">
        <v>0</v>
      </c>
      <c r="AU266">
        <v>0</v>
      </c>
      <c r="AV266">
        <v>0</v>
      </c>
      <c r="AW266">
        <v>12</v>
      </c>
      <c r="AX266">
        <v>1</v>
      </c>
      <c r="AY266">
        <v>0</v>
      </c>
      <c r="AZ266">
        <v>0</v>
      </c>
      <c r="BA266" s="1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f t="shared" si="4"/>
        <v>4.2</v>
      </c>
    </row>
    <row r="267" spans="1:59" x14ac:dyDescent="0.3">
      <c r="A267" t="s">
        <v>69</v>
      </c>
      <c r="B267" s="5">
        <v>24</v>
      </c>
      <c r="C267" t="s">
        <v>58</v>
      </c>
      <c r="D267" t="s">
        <v>70</v>
      </c>
      <c r="E267" t="s">
        <v>774</v>
      </c>
      <c r="F267">
        <v>17</v>
      </c>
      <c r="G267">
        <v>1117</v>
      </c>
      <c r="H267">
        <v>1</v>
      </c>
      <c r="I267">
        <v>0</v>
      </c>
      <c r="J267">
        <v>3</v>
      </c>
      <c r="K267">
        <v>1</v>
      </c>
      <c r="L267" s="1">
        <v>0</v>
      </c>
      <c r="M267">
        <v>0</v>
      </c>
      <c r="N267">
        <v>0</v>
      </c>
      <c r="O267">
        <v>0</v>
      </c>
      <c r="P267">
        <v>861</v>
      </c>
      <c r="Q267">
        <v>533</v>
      </c>
      <c r="R267">
        <v>461</v>
      </c>
      <c r="S267" s="1">
        <v>0.87</v>
      </c>
      <c r="T267">
        <v>26</v>
      </c>
      <c r="U267">
        <v>6</v>
      </c>
      <c r="V267" s="1">
        <v>0.23</v>
      </c>
      <c r="W267">
        <v>132</v>
      </c>
      <c r="X267">
        <v>93</v>
      </c>
      <c r="Y267" s="1">
        <v>0.71</v>
      </c>
      <c r="Z267">
        <v>0</v>
      </c>
      <c r="AA267">
        <v>101</v>
      </c>
      <c r="AB267">
        <v>52</v>
      </c>
      <c r="AC267">
        <v>0</v>
      </c>
      <c r="AD267">
        <v>0</v>
      </c>
      <c r="AE267">
        <v>1</v>
      </c>
      <c r="AF267">
        <v>0</v>
      </c>
      <c r="AG267">
        <v>65</v>
      </c>
      <c r="AH267">
        <v>0</v>
      </c>
      <c r="AI267">
        <v>3</v>
      </c>
      <c r="AJ267">
        <v>57</v>
      </c>
      <c r="AK267">
        <v>9</v>
      </c>
      <c r="AL267">
        <v>3</v>
      </c>
      <c r="AM267">
        <v>22</v>
      </c>
      <c r="AN267">
        <v>53</v>
      </c>
      <c r="AO267">
        <v>27</v>
      </c>
      <c r="AP267" s="1">
        <v>0.51</v>
      </c>
      <c r="AQ267">
        <v>20</v>
      </c>
      <c r="AR267">
        <v>13</v>
      </c>
      <c r="AS267" s="1">
        <v>0.65</v>
      </c>
      <c r="AT267">
        <v>0</v>
      </c>
      <c r="AU267">
        <v>0</v>
      </c>
      <c r="AV267">
        <v>0</v>
      </c>
      <c r="AW267">
        <v>10</v>
      </c>
      <c r="AX267">
        <v>1</v>
      </c>
      <c r="AY267">
        <v>0</v>
      </c>
      <c r="AZ267">
        <v>0</v>
      </c>
      <c r="BA267" s="1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f t="shared" si="4"/>
        <v>4.2</v>
      </c>
    </row>
    <row r="268" spans="1:59" x14ac:dyDescent="0.3">
      <c r="A268" t="s">
        <v>396</v>
      </c>
      <c r="B268" s="5">
        <v>31</v>
      </c>
      <c r="C268" t="s">
        <v>391</v>
      </c>
      <c r="D268" t="s">
        <v>59</v>
      </c>
      <c r="E268" t="s">
        <v>774</v>
      </c>
      <c r="F268">
        <v>22</v>
      </c>
      <c r="G268">
        <v>1713</v>
      </c>
      <c r="H268">
        <v>1</v>
      </c>
      <c r="I268">
        <v>0</v>
      </c>
      <c r="J268">
        <v>2</v>
      </c>
      <c r="K268">
        <v>1</v>
      </c>
      <c r="L268" s="1">
        <v>0</v>
      </c>
      <c r="M268">
        <v>0</v>
      </c>
      <c r="N268">
        <v>0</v>
      </c>
      <c r="O268">
        <v>1</v>
      </c>
      <c r="P268">
        <v>1226</v>
      </c>
      <c r="Q268">
        <v>558</v>
      </c>
      <c r="R268">
        <v>484</v>
      </c>
      <c r="S268" s="1">
        <v>0.87</v>
      </c>
      <c r="T268">
        <v>0</v>
      </c>
      <c r="U268">
        <v>0</v>
      </c>
      <c r="V268" s="1">
        <v>0</v>
      </c>
      <c r="W268">
        <v>69</v>
      </c>
      <c r="X268">
        <v>36</v>
      </c>
      <c r="Y268" s="1">
        <v>0.52</v>
      </c>
      <c r="Z268">
        <v>1</v>
      </c>
      <c r="AA268">
        <v>121</v>
      </c>
      <c r="AB268">
        <v>56</v>
      </c>
      <c r="AC268">
        <v>0</v>
      </c>
      <c r="AD268">
        <v>0</v>
      </c>
      <c r="AE268">
        <v>0</v>
      </c>
      <c r="AF268">
        <v>2</v>
      </c>
      <c r="AG268">
        <v>35</v>
      </c>
      <c r="AH268">
        <v>3</v>
      </c>
      <c r="AI268">
        <v>2</v>
      </c>
      <c r="AJ268">
        <v>71</v>
      </c>
      <c r="AK268">
        <v>9</v>
      </c>
      <c r="AL268">
        <v>11</v>
      </c>
      <c r="AM268">
        <v>13</v>
      </c>
      <c r="AN268">
        <v>32</v>
      </c>
      <c r="AO268">
        <v>21</v>
      </c>
      <c r="AP268" s="1">
        <v>0.66</v>
      </c>
      <c r="AQ268">
        <v>32</v>
      </c>
      <c r="AR268">
        <v>21</v>
      </c>
      <c r="AS268" s="1">
        <v>0.66</v>
      </c>
      <c r="AT268">
        <v>0</v>
      </c>
      <c r="AU268">
        <v>0</v>
      </c>
      <c r="AV268">
        <v>0</v>
      </c>
      <c r="AW268">
        <v>8</v>
      </c>
      <c r="AX268">
        <v>3</v>
      </c>
      <c r="AY268">
        <v>0</v>
      </c>
      <c r="AZ268">
        <v>0</v>
      </c>
      <c r="BA268" s="1">
        <v>0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f t="shared" si="4"/>
        <v>4.2</v>
      </c>
    </row>
    <row r="269" spans="1:59" x14ac:dyDescent="0.3">
      <c r="A269" t="s">
        <v>363</v>
      </c>
      <c r="B269" s="5">
        <v>24</v>
      </c>
      <c r="C269" t="s">
        <v>356</v>
      </c>
      <c r="D269" t="s">
        <v>59</v>
      </c>
      <c r="E269" t="s">
        <v>774</v>
      </c>
      <c r="F269">
        <v>23</v>
      </c>
      <c r="G269">
        <v>1348</v>
      </c>
      <c r="H269">
        <v>1</v>
      </c>
      <c r="I269">
        <v>2</v>
      </c>
      <c r="J269">
        <v>7</v>
      </c>
      <c r="K269">
        <v>2</v>
      </c>
      <c r="L269" s="1">
        <v>0</v>
      </c>
      <c r="M269">
        <v>3</v>
      </c>
      <c r="N269">
        <v>1</v>
      </c>
      <c r="O269">
        <v>0</v>
      </c>
      <c r="P269">
        <v>660</v>
      </c>
      <c r="Q269">
        <v>590</v>
      </c>
      <c r="R269">
        <v>510</v>
      </c>
      <c r="S269" s="1">
        <v>0.86</v>
      </c>
      <c r="T269">
        <v>17</v>
      </c>
      <c r="U269">
        <v>3</v>
      </c>
      <c r="V269" s="1">
        <v>0.18</v>
      </c>
      <c r="W269">
        <v>220</v>
      </c>
      <c r="X269">
        <v>174</v>
      </c>
      <c r="Y269" s="1">
        <v>0.79</v>
      </c>
      <c r="Z269">
        <v>1</v>
      </c>
      <c r="AA269">
        <v>92</v>
      </c>
      <c r="AB269">
        <v>60</v>
      </c>
      <c r="AC269">
        <v>0</v>
      </c>
      <c r="AD269">
        <v>1</v>
      </c>
      <c r="AE269">
        <v>3</v>
      </c>
      <c r="AF269">
        <v>1</v>
      </c>
      <c r="AG269">
        <v>37</v>
      </c>
      <c r="AH269">
        <v>17</v>
      </c>
      <c r="AI269">
        <v>0</v>
      </c>
      <c r="AJ269">
        <v>53</v>
      </c>
      <c r="AK269">
        <v>16</v>
      </c>
      <c r="AL269">
        <v>8</v>
      </c>
      <c r="AM269">
        <v>38</v>
      </c>
      <c r="AN269">
        <v>67</v>
      </c>
      <c r="AO269">
        <v>25</v>
      </c>
      <c r="AP269" s="1">
        <v>0.37</v>
      </c>
      <c r="AQ269">
        <v>27</v>
      </c>
      <c r="AR269">
        <v>18</v>
      </c>
      <c r="AS269" s="1">
        <v>0.67</v>
      </c>
      <c r="AT269">
        <v>0</v>
      </c>
      <c r="AU269">
        <v>0</v>
      </c>
      <c r="AV269">
        <v>0</v>
      </c>
      <c r="AW269">
        <v>27</v>
      </c>
      <c r="AX269">
        <v>3</v>
      </c>
      <c r="AY269">
        <v>1</v>
      </c>
      <c r="AZ269">
        <v>0</v>
      </c>
      <c r="BA269" s="1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f t="shared" si="4"/>
        <v>4.2</v>
      </c>
    </row>
    <row r="270" spans="1:59" x14ac:dyDescent="0.3">
      <c r="A270" t="s">
        <v>112</v>
      </c>
      <c r="B270" s="5">
        <v>29</v>
      </c>
      <c r="C270" t="s">
        <v>98</v>
      </c>
      <c r="D270" t="s">
        <v>78</v>
      </c>
      <c r="E270" t="s">
        <v>773</v>
      </c>
      <c r="F270">
        <v>34</v>
      </c>
      <c r="G270">
        <v>2230</v>
      </c>
      <c r="H270">
        <v>1</v>
      </c>
      <c r="I270">
        <v>4</v>
      </c>
      <c r="J270">
        <v>31</v>
      </c>
      <c r="K270">
        <v>20</v>
      </c>
      <c r="L270" s="1">
        <v>0.21</v>
      </c>
      <c r="M270">
        <v>4</v>
      </c>
      <c r="N270">
        <v>0</v>
      </c>
      <c r="O270">
        <v>3</v>
      </c>
      <c r="P270">
        <v>1187</v>
      </c>
      <c r="Q270">
        <v>626</v>
      </c>
      <c r="R270">
        <v>467</v>
      </c>
      <c r="S270" s="1">
        <v>0.75</v>
      </c>
      <c r="T270">
        <v>21</v>
      </c>
      <c r="U270">
        <v>5</v>
      </c>
      <c r="V270" s="1">
        <v>0.24</v>
      </c>
      <c r="W270">
        <v>332</v>
      </c>
      <c r="X270">
        <v>230</v>
      </c>
      <c r="Y270" s="1">
        <v>0.69</v>
      </c>
      <c r="Z270">
        <v>10</v>
      </c>
      <c r="AA270">
        <v>273</v>
      </c>
      <c r="AB270">
        <v>138</v>
      </c>
      <c r="AC270">
        <v>0</v>
      </c>
      <c r="AD270">
        <v>1</v>
      </c>
      <c r="AE270">
        <v>9</v>
      </c>
      <c r="AF270">
        <v>11</v>
      </c>
      <c r="AG270">
        <v>59</v>
      </c>
      <c r="AH270">
        <v>29</v>
      </c>
      <c r="AI270">
        <v>2</v>
      </c>
      <c r="AJ270">
        <v>14</v>
      </c>
      <c r="AK270">
        <v>9</v>
      </c>
      <c r="AL270">
        <v>0</v>
      </c>
      <c r="AM270">
        <v>33</v>
      </c>
      <c r="AN270">
        <v>204</v>
      </c>
      <c r="AO270">
        <v>90</v>
      </c>
      <c r="AP270" s="1">
        <v>0.44</v>
      </c>
      <c r="AQ270">
        <v>89</v>
      </c>
      <c r="AR270">
        <v>42</v>
      </c>
      <c r="AS270" s="1">
        <v>0.47</v>
      </c>
      <c r="AT270">
        <v>0</v>
      </c>
      <c r="AU270">
        <v>0</v>
      </c>
      <c r="AV270">
        <v>0</v>
      </c>
      <c r="AW270">
        <v>43</v>
      </c>
      <c r="AX270">
        <v>7</v>
      </c>
      <c r="AY270">
        <v>0</v>
      </c>
      <c r="AZ270">
        <v>0</v>
      </c>
      <c r="BA270" s="1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f t="shared" si="4"/>
        <v>4.2</v>
      </c>
    </row>
    <row r="271" spans="1:59" x14ac:dyDescent="0.3">
      <c r="A271" t="s">
        <v>304</v>
      </c>
      <c r="B271" s="5">
        <v>39</v>
      </c>
      <c r="C271" t="s">
        <v>300</v>
      </c>
      <c r="D271" t="s">
        <v>59</v>
      </c>
      <c r="E271" t="s">
        <v>774</v>
      </c>
      <c r="F271">
        <v>32</v>
      </c>
      <c r="G271">
        <v>1869</v>
      </c>
      <c r="H271">
        <v>1</v>
      </c>
      <c r="I271">
        <v>3</v>
      </c>
      <c r="J271">
        <v>6</v>
      </c>
      <c r="K271">
        <v>0</v>
      </c>
      <c r="L271" s="1">
        <v>0</v>
      </c>
      <c r="M271">
        <v>0</v>
      </c>
      <c r="N271">
        <v>0</v>
      </c>
      <c r="O271">
        <v>0</v>
      </c>
      <c r="P271">
        <v>1238</v>
      </c>
      <c r="Q271">
        <v>671</v>
      </c>
      <c r="R271">
        <v>578</v>
      </c>
      <c r="S271" s="1">
        <v>0.86</v>
      </c>
      <c r="T271">
        <v>10</v>
      </c>
      <c r="U271">
        <v>2</v>
      </c>
      <c r="V271" s="1">
        <v>0.2</v>
      </c>
      <c r="W271">
        <v>175</v>
      </c>
      <c r="X271">
        <v>140</v>
      </c>
      <c r="Y271" s="1">
        <v>0.8</v>
      </c>
      <c r="Z271">
        <v>0</v>
      </c>
      <c r="AA271">
        <v>130</v>
      </c>
      <c r="AB271">
        <v>63</v>
      </c>
      <c r="AC271">
        <v>0</v>
      </c>
      <c r="AD271">
        <v>0</v>
      </c>
      <c r="AE271">
        <v>0</v>
      </c>
      <c r="AF271">
        <v>0</v>
      </c>
      <c r="AG271">
        <v>49</v>
      </c>
      <c r="AH271">
        <v>1</v>
      </c>
      <c r="AI271">
        <v>7</v>
      </c>
      <c r="AJ271">
        <v>56</v>
      </c>
      <c r="AK271">
        <v>23</v>
      </c>
      <c r="AL271">
        <v>10</v>
      </c>
      <c r="AM271">
        <v>58</v>
      </c>
      <c r="AN271">
        <v>79</v>
      </c>
      <c r="AO271">
        <v>46</v>
      </c>
      <c r="AP271" s="1">
        <v>0.57999999999999996</v>
      </c>
      <c r="AQ271">
        <v>41</v>
      </c>
      <c r="AR271">
        <v>23</v>
      </c>
      <c r="AS271" s="1">
        <v>0.56000000000000005</v>
      </c>
      <c r="AT271">
        <v>0</v>
      </c>
      <c r="AU271">
        <v>0</v>
      </c>
      <c r="AV271">
        <v>0</v>
      </c>
      <c r="AW271">
        <v>30</v>
      </c>
      <c r="AX271">
        <v>7</v>
      </c>
      <c r="AY271">
        <v>1</v>
      </c>
      <c r="AZ271">
        <v>0</v>
      </c>
      <c r="BA271" s="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f t="shared" si="4"/>
        <v>4.2</v>
      </c>
    </row>
    <row r="272" spans="1:59" x14ac:dyDescent="0.3">
      <c r="A272" t="s">
        <v>116</v>
      </c>
      <c r="B272" s="5">
        <v>26</v>
      </c>
      <c r="C272" t="s">
        <v>98</v>
      </c>
      <c r="D272" t="s">
        <v>117</v>
      </c>
      <c r="E272" t="s">
        <v>773</v>
      </c>
      <c r="F272">
        <v>24</v>
      </c>
      <c r="G272">
        <v>1143</v>
      </c>
      <c r="H272">
        <v>1</v>
      </c>
      <c r="I272">
        <v>2</v>
      </c>
      <c r="J272">
        <v>28</v>
      </c>
      <c r="K272">
        <v>1</v>
      </c>
      <c r="L272" s="1">
        <v>0.1</v>
      </c>
      <c r="M272">
        <v>1</v>
      </c>
      <c r="N272">
        <v>3</v>
      </c>
      <c r="O272">
        <v>3</v>
      </c>
      <c r="P272">
        <v>600</v>
      </c>
      <c r="Q272">
        <v>700</v>
      </c>
      <c r="R272">
        <v>599</v>
      </c>
      <c r="S272" s="1">
        <v>0.86</v>
      </c>
      <c r="T272">
        <v>6</v>
      </c>
      <c r="U272">
        <v>1</v>
      </c>
      <c r="V272" s="1">
        <v>0.17</v>
      </c>
      <c r="W272">
        <v>192</v>
      </c>
      <c r="X272">
        <v>149</v>
      </c>
      <c r="Y272" s="1">
        <v>0.78</v>
      </c>
      <c r="Z272">
        <v>2</v>
      </c>
      <c r="AA272">
        <v>183</v>
      </c>
      <c r="AB272">
        <v>90</v>
      </c>
      <c r="AC272">
        <v>0</v>
      </c>
      <c r="AD272">
        <v>0</v>
      </c>
      <c r="AE272">
        <v>1</v>
      </c>
      <c r="AF272">
        <v>6</v>
      </c>
      <c r="AG272">
        <v>67</v>
      </c>
      <c r="AH272">
        <v>25</v>
      </c>
      <c r="AI272">
        <v>0</v>
      </c>
      <c r="AJ272">
        <v>8</v>
      </c>
      <c r="AK272">
        <v>14</v>
      </c>
      <c r="AL272">
        <v>10</v>
      </c>
      <c r="AM272">
        <v>7</v>
      </c>
      <c r="AN272">
        <v>153</v>
      </c>
      <c r="AO272">
        <v>84</v>
      </c>
      <c r="AP272" s="1">
        <v>0.55000000000000004</v>
      </c>
      <c r="AQ272">
        <v>39</v>
      </c>
      <c r="AR272">
        <v>21</v>
      </c>
      <c r="AS272" s="1">
        <v>0.54</v>
      </c>
      <c r="AT272">
        <v>0</v>
      </c>
      <c r="AU272">
        <v>0</v>
      </c>
      <c r="AV272">
        <v>0</v>
      </c>
      <c r="AW272">
        <v>12</v>
      </c>
      <c r="AX272">
        <v>3</v>
      </c>
      <c r="AY272">
        <v>0</v>
      </c>
      <c r="AZ272">
        <v>0</v>
      </c>
      <c r="BA272" s="1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f t="shared" si="4"/>
        <v>4.2</v>
      </c>
    </row>
    <row r="273" spans="1:59" x14ac:dyDescent="0.3">
      <c r="A273" t="s">
        <v>395</v>
      </c>
      <c r="B273" s="5">
        <v>23</v>
      </c>
      <c r="C273" t="s">
        <v>391</v>
      </c>
      <c r="D273" t="s">
        <v>72</v>
      </c>
      <c r="E273" t="s">
        <v>774</v>
      </c>
      <c r="F273">
        <v>19</v>
      </c>
      <c r="G273">
        <v>1122</v>
      </c>
      <c r="H273">
        <v>1</v>
      </c>
      <c r="I273">
        <v>0</v>
      </c>
      <c r="J273">
        <v>4</v>
      </c>
      <c r="K273">
        <v>17</v>
      </c>
      <c r="L273" s="1">
        <v>0.14000000000000001</v>
      </c>
      <c r="M273">
        <v>1</v>
      </c>
      <c r="N273">
        <v>0</v>
      </c>
      <c r="O273">
        <v>0</v>
      </c>
      <c r="P273">
        <v>828</v>
      </c>
      <c r="Q273">
        <v>755</v>
      </c>
      <c r="R273">
        <v>669</v>
      </c>
      <c r="S273" s="1">
        <v>0.89</v>
      </c>
      <c r="T273">
        <v>73</v>
      </c>
      <c r="U273">
        <v>15</v>
      </c>
      <c r="V273" s="1">
        <v>0.21</v>
      </c>
      <c r="W273">
        <v>416</v>
      </c>
      <c r="X273">
        <v>363</v>
      </c>
      <c r="Y273" s="1">
        <v>0.87</v>
      </c>
      <c r="Z273">
        <v>5</v>
      </c>
      <c r="AA273">
        <v>370</v>
      </c>
      <c r="AB273">
        <v>226</v>
      </c>
      <c r="AC273">
        <v>3</v>
      </c>
      <c r="AD273">
        <v>2</v>
      </c>
      <c r="AE273">
        <v>22</v>
      </c>
      <c r="AF273">
        <v>23</v>
      </c>
      <c r="AG273">
        <v>92</v>
      </c>
      <c r="AH273">
        <v>0</v>
      </c>
      <c r="AI273">
        <v>1</v>
      </c>
      <c r="AJ273">
        <v>76</v>
      </c>
      <c r="AK273">
        <v>13</v>
      </c>
      <c r="AL273">
        <v>0</v>
      </c>
      <c r="AM273">
        <v>25</v>
      </c>
      <c r="AN273">
        <v>142</v>
      </c>
      <c r="AO273">
        <v>84</v>
      </c>
      <c r="AP273" s="1">
        <v>0.59</v>
      </c>
      <c r="AQ273">
        <v>13</v>
      </c>
      <c r="AR273">
        <v>3</v>
      </c>
      <c r="AS273" s="1">
        <v>0.23</v>
      </c>
      <c r="AT273">
        <v>0</v>
      </c>
      <c r="AU273">
        <v>0</v>
      </c>
      <c r="AV273">
        <v>0</v>
      </c>
      <c r="AW273">
        <v>16</v>
      </c>
      <c r="AX273">
        <v>4</v>
      </c>
      <c r="AY273">
        <v>0</v>
      </c>
      <c r="AZ273">
        <v>0</v>
      </c>
      <c r="BA273" s="1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f t="shared" si="4"/>
        <v>4.2</v>
      </c>
    </row>
    <row r="274" spans="1:59" x14ac:dyDescent="0.3">
      <c r="A274" t="s">
        <v>380</v>
      </c>
      <c r="B274" s="5">
        <v>24</v>
      </c>
      <c r="C274" t="s">
        <v>356</v>
      </c>
      <c r="D274" t="s">
        <v>59</v>
      </c>
      <c r="E274" t="s">
        <v>774</v>
      </c>
      <c r="F274">
        <v>33</v>
      </c>
      <c r="G274">
        <v>2746</v>
      </c>
      <c r="H274">
        <v>1</v>
      </c>
      <c r="I274">
        <v>2</v>
      </c>
      <c r="J274">
        <v>16</v>
      </c>
      <c r="K274">
        <v>1</v>
      </c>
      <c r="L274" s="1">
        <v>0</v>
      </c>
      <c r="M274">
        <v>0</v>
      </c>
      <c r="N274">
        <v>1</v>
      </c>
      <c r="O274">
        <v>5</v>
      </c>
      <c r="P274">
        <v>1641</v>
      </c>
      <c r="Q274">
        <v>757</v>
      </c>
      <c r="R274">
        <v>700</v>
      </c>
      <c r="S274" s="1">
        <v>0.93</v>
      </c>
      <c r="T274">
        <v>1</v>
      </c>
      <c r="U274">
        <v>1</v>
      </c>
      <c r="V274" s="1">
        <v>1</v>
      </c>
      <c r="W274">
        <v>93</v>
      </c>
      <c r="X274">
        <v>81</v>
      </c>
      <c r="Y274" s="1">
        <v>0.87</v>
      </c>
      <c r="Z274">
        <v>2</v>
      </c>
      <c r="AA274">
        <v>207</v>
      </c>
      <c r="AB274">
        <v>111</v>
      </c>
      <c r="AC274">
        <v>0</v>
      </c>
      <c r="AD274">
        <v>0</v>
      </c>
      <c r="AE274">
        <v>0</v>
      </c>
      <c r="AF274">
        <v>1</v>
      </c>
      <c r="AG274">
        <v>46</v>
      </c>
      <c r="AH274">
        <v>16</v>
      </c>
      <c r="AI274">
        <v>2</v>
      </c>
      <c r="AJ274">
        <v>71</v>
      </c>
      <c r="AK274">
        <v>18</v>
      </c>
      <c r="AL274">
        <v>3</v>
      </c>
      <c r="AM274">
        <v>46</v>
      </c>
      <c r="AN274">
        <v>54</v>
      </c>
      <c r="AO274">
        <v>33</v>
      </c>
      <c r="AP274" s="1">
        <v>0.61</v>
      </c>
      <c r="AQ274">
        <v>32</v>
      </c>
      <c r="AR274">
        <v>16</v>
      </c>
      <c r="AS274" s="1">
        <v>0.5</v>
      </c>
      <c r="AT274">
        <v>0</v>
      </c>
      <c r="AU274">
        <v>0</v>
      </c>
      <c r="AV274">
        <v>0</v>
      </c>
      <c r="AW274">
        <v>27</v>
      </c>
      <c r="AX274">
        <v>5</v>
      </c>
      <c r="AY274">
        <v>1</v>
      </c>
      <c r="AZ274">
        <v>0</v>
      </c>
      <c r="BA274" s="1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f t="shared" si="4"/>
        <v>4.2</v>
      </c>
    </row>
    <row r="275" spans="1:59" x14ac:dyDescent="0.3">
      <c r="A275" t="s">
        <v>184</v>
      </c>
      <c r="B275" s="5">
        <v>23</v>
      </c>
      <c r="C275" t="s">
        <v>170</v>
      </c>
      <c r="D275" t="s">
        <v>59</v>
      </c>
      <c r="E275" t="s">
        <v>773</v>
      </c>
      <c r="F275">
        <v>38</v>
      </c>
      <c r="G275">
        <v>3101</v>
      </c>
      <c r="H275">
        <v>1</v>
      </c>
      <c r="I275">
        <v>3</v>
      </c>
      <c r="J275">
        <v>28</v>
      </c>
      <c r="K275">
        <v>2</v>
      </c>
      <c r="L275" s="1">
        <v>0</v>
      </c>
      <c r="M275">
        <v>4</v>
      </c>
      <c r="N275">
        <v>1</v>
      </c>
      <c r="O275">
        <v>4</v>
      </c>
      <c r="P275">
        <v>1713</v>
      </c>
      <c r="Q275">
        <v>767</v>
      </c>
      <c r="R275">
        <v>636</v>
      </c>
      <c r="S275" s="1">
        <v>0.83</v>
      </c>
      <c r="T275">
        <v>38</v>
      </c>
      <c r="U275">
        <v>10</v>
      </c>
      <c r="V275" s="1">
        <v>0.26</v>
      </c>
      <c r="W275">
        <v>240</v>
      </c>
      <c r="X275">
        <v>191</v>
      </c>
      <c r="Y275" s="1">
        <v>0.8</v>
      </c>
      <c r="Z275">
        <v>1</v>
      </c>
      <c r="AA275">
        <v>179</v>
      </c>
      <c r="AB275">
        <v>91</v>
      </c>
      <c r="AC275">
        <v>0</v>
      </c>
      <c r="AD275">
        <v>0</v>
      </c>
      <c r="AE275">
        <v>4</v>
      </c>
      <c r="AF275">
        <v>2</v>
      </c>
      <c r="AG275">
        <v>74</v>
      </c>
      <c r="AH275">
        <v>20</v>
      </c>
      <c r="AI275">
        <v>7</v>
      </c>
      <c r="AJ275">
        <v>66</v>
      </c>
      <c r="AK275">
        <v>32</v>
      </c>
      <c r="AL275">
        <v>12</v>
      </c>
      <c r="AM275">
        <v>49</v>
      </c>
      <c r="AN275">
        <v>143</v>
      </c>
      <c r="AO275">
        <v>79</v>
      </c>
      <c r="AP275" s="1">
        <v>0.55000000000000004</v>
      </c>
      <c r="AQ275">
        <v>48</v>
      </c>
      <c r="AR275">
        <v>26</v>
      </c>
      <c r="AS275" s="1">
        <v>0.54</v>
      </c>
      <c r="AT275">
        <v>0</v>
      </c>
      <c r="AU275">
        <v>0</v>
      </c>
      <c r="AV275">
        <v>0</v>
      </c>
      <c r="AW275">
        <v>18</v>
      </c>
      <c r="AX275">
        <v>7</v>
      </c>
      <c r="AY275">
        <v>0</v>
      </c>
      <c r="AZ275">
        <v>0</v>
      </c>
      <c r="BA275" s="1">
        <v>0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f t="shared" si="4"/>
        <v>4.2</v>
      </c>
    </row>
    <row r="276" spans="1:59" x14ac:dyDescent="0.3">
      <c r="A276" t="s">
        <v>109</v>
      </c>
      <c r="B276" s="5">
        <v>23</v>
      </c>
      <c r="C276" t="s">
        <v>98</v>
      </c>
      <c r="D276" t="s">
        <v>59</v>
      </c>
      <c r="E276" t="s">
        <v>773</v>
      </c>
      <c r="F276">
        <v>29</v>
      </c>
      <c r="G276">
        <v>1628</v>
      </c>
      <c r="H276">
        <v>1</v>
      </c>
      <c r="I276">
        <v>3</v>
      </c>
      <c r="J276">
        <v>19</v>
      </c>
      <c r="K276">
        <v>8</v>
      </c>
      <c r="L276" s="1">
        <v>0.13</v>
      </c>
      <c r="M276">
        <v>2</v>
      </c>
      <c r="N276">
        <v>1</v>
      </c>
      <c r="O276">
        <v>5</v>
      </c>
      <c r="P276">
        <v>830</v>
      </c>
      <c r="Q276">
        <v>768</v>
      </c>
      <c r="R276">
        <v>654</v>
      </c>
      <c r="S276" s="1">
        <v>0.85</v>
      </c>
      <c r="T276">
        <v>23</v>
      </c>
      <c r="U276">
        <v>0</v>
      </c>
      <c r="V276" s="1">
        <v>0</v>
      </c>
      <c r="W276">
        <v>401</v>
      </c>
      <c r="X276">
        <v>322</v>
      </c>
      <c r="Y276" s="1">
        <v>0.8</v>
      </c>
      <c r="Z276">
        <v>7</v>
      </c>
      <c r="AA276">
        <v>329</v>
      </c>
      <c r="AB276">
        <v>182</v>
      </c>
      <c r="AC276">
        <v>1</v>
      </c>
      <c r="AD276">
        <v>0</v>
      </c>
      <c r="AE276">
        <v>14</v>
      </c>
      <c r="AF276">
        <v>19</v>
      </c>
      <c r="AG276">
        <v>99</v>
      </c>
      <c r="AH276">
        <v>23</v>
      </c>
      <c r="AI276">
        <v>0</v>
      </c>
      <c r="AJ276">
        <v>8</v>
      </c>
      <c r="AK276">
        <v>2</v>
      </c>
      <c r="AL276">
        <v>0</v>
      </c>
      <c r="AM276">
        <v>30</v>
      </c>
      <c r="AN276">
        <v>143</v>
      </c>
      <c r="AO276">
        <v>69</v>
      </c>
      <c r="AP276" s="1">
        <v>0.48</v>
      </c>
      <c r="AQ276">
        <v>17</v>
      </c>
      <c r="AR276">
        <v>6</v>
      </c>
      <c r="AS276" s="1">
        <v>0.35</v>
      </c>
      <c r="AT276">
        <v>0</v>
      </c>
      <c r="AU276">
        <v>0</v>
      </c>
      <c r="AV276">
        <v>0</v>
      </c>
      <c r="AW276">
        <v>13</v>
      </c>
      <c r="AX276">
        <v>2</v>
      </c>
      <c r="AY276">
        <v>1</v>
      </c>
      <c r="AZ276">
        <v>0</v>
      </c>
      <c r="BA276" s="1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f t="shared" si="4"/>
        <v>4.2</v>
      </c>
    </row>
    <row r="277" spans="1:59" x14ac:dyDescent="0.3">
      <c r="A277" t="s">
        <v>494</v>
      </c>
      <c r="B277" s="5">
        <v>32</v>
      </c>
      <c r="C277" t="s">
        <v>790</v>
      </c>
      <c r="D277" t="s">
        <v>66</v>
      </c>
      <c r="E277" t="s">
        <v>773</v>
      </c>
      <c r="F277">
        <v>24</v>
      </c>
      <c r="G277">
        <v>1497</v>
      </c>
      <c r="H277">
        <v>1</v>
      </c>
      <c r="I277">
        <v>0</v>
      </c>
      <c r="J277">
        <v>32</v>
      </c>
      <c r="K277">
        <v>6</v>
      </c>
      <c r="L277" s="1">
        <v>0.08</v>
      </c>
      <c r="M277">
        <v>1</v>
      </c>
      <c r="N277">
        <v>1</v>
      </c>
      <c r="O277">
        <v>4</v>
      </c>
      <c r="P277">
        <v>1298</v>
      </c>
      <c r="Q277">
        <v>833</v>
      </c>
      <c r="R277">
        <v>677</v>
      </c>
      <c r="S277" s="1">
        <v>0.81</v>
      </c>
      <c r="T277">
        <v>5</v>
      </c>
      <c r="U277">
        <v>1</v>
      </c>
      <c r="V277" s="1">
        <v>0.2</v>
      </c>
      <c r="W277">
        <v>93</v>
      </c>
      <c r="X277">
        <v>43</v>
      </c>
      <c r="Y277" s="1">
        <v>0.46</v>
      </c>
      <c r="Z277">
        <v>2</v>
      </c>
      <c r="AA277">
        <v>159</v>
      </c>
      <c r="AB277">
        <v>64</v>
      </c>
      <c r="AC277">
        <v>0</v>
      </c>
      <c r="AD277">
        <v>0</v>
      </c>
      <c r="AE277">
        <v>0</v>
      </c>
      <c r="AF277">
        <v>0</v>
      </c>
      <c r="AG277">
        <v>51</v>
      </c>
      <c r="AH277">
        <v>10</v>
      </c>
      <c r="AI277">
        <v>3</v>
      </c>
      <c r="AJ277">
        <v>48</v>
      </c>
      <c r="AK277">
        <v>19</v>
      </c>
      <c r="AL277">
        <v>13</v>
      </c>
      <c r="AM277">
        <v>83</v>
      </c>
      <c r="AN277">
        <v>90</v>
      </c>
      <c r="AO277">
        <v>52</v>
      </c>
      <c r="AP277" s="1">
        <v>0.57999999999999996</v>
      </c>
      <c r="AQ277">
        <v>90</v>
      </c>
      <c r="AR277">
        <v>49</v>
      </c>
      <c r="AS277" s="1">
        <v>0.54</v>
      </c>
      <c r="AT277">
        <v>0</v>
      </c>
      <c r="AU277">
        <v>0</v>
      </c>
      <c r="AV277">
        <v>0</v>
      </c>
      <c r="AW277">
        <v>20</v>
      </c>
      <c r="AX277">
        <v>5</v>
      </c>
      <c r="AY277">
        <v>0</v>
      </c>
      <c r="AZ277">
        <v>0</v>
      </c>
      <c r="BA277" s="1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f t="shared" si="4"/>
        <v>4.2</v>
      </c>
    </row>
    <row r="278" spans="1:59" x14ac:dyDescent="0.3">
      <c r="A278" t="s">
        <v>375</v>
      </c>
      <c r="B278" s="5">
        <v>23</v>
      </c>
      <c r="C278" t="s">
        <v>356</v>
      </c>
      <c r="D278" t="s">
        <v>59</v>
      </c>
      <c r="E278" t="s">
        <v>774</v>
      </c>
      <c r="F278">
        <v>25</v>
      </c>
      <c r="G278">
        <v>2205</v>
      </c>
      <c r="H278">
        <v>1</v>
      </c>
      <c r="I278">
        <v>0</v>
      </c>
      <c r="J278">
        <v>10</v>
      </c>
      <c r="K278">
        <v>15</v>
      </c>
      <c r="L278" s="1">
        <v>0.19</v>
      </c>
      <c r="M278">
        <v>2</v>
      </c>
      <c r="N278">
        <v>1</v>
      </c>
      <c r="O278">
        <v>1</v>
      </c>
      <c r="P278">
        <v>1447</v>
      </c>
      <c r="Q278">
        <v>844</v>
      </c>
      <c r="R278">
        <v>637</v>
      </c>
      <c r="S278" s="1">
        <v>0.76</v>
      </c>
      <c r="T278">
        <v>119</v>
      </c>
      <c r="U278">
        <v>22</v>
      </c>
      <c r="V278" s="1">
        <v>0.19</v>
      </c>
      <c r="W278">
        <v>419</v>
      </c>
      <c r="X278">
        <v>307</v>
      </c>
      <c r="Y278" s="1">
        <v>0.73</v>
      </c>
      <c r="Z278">
        <v>5</v>
      </c>
      <c r="AA278">
        <v>315</v>
      </c>
      <c r="AB278">
        <v>172</v>
      </c>
      <c r="AC278">
        <v>1</v>
      </c>
      <c r="AD278">
        <v>3</v>
      </c>
      <c r="AE278">
        <v>13</v>
      </c>
      <c r="AF278">
        <v>9</v>
      </c>
      <c r="AG278">
        <v>98</v>
      </c>
      <c r="AH278">
        <v>0</v>
      </c>
      <c r="AI278">
        <v>2</v>
      </c>
      <c r="AJ278">
        <v>144</v>
      </c>
      <c r="AK278">
        <v>13</v>
      </c>
      <c r="AL278">
        <v>0</v>
      </c>
      <c r="AM278">
        <v>40</v>
      </c>
      <c r="AN278">
        <v>181</v>
      </c>
      <c r="AO278">
        <v>78</v>
      </c>
      <c r="AP278" s="1">
        <v>0.43</v>
      </c>
      <c r="AQ278">
        <v>21</v>
      </c>
      <c r="AR278">
        <v>5</v>
      </c>
      <c r="AS278" s="1">
        <v>0.24</v>
      </c>
      <c r="AT278">
        <v>0</v>
      </c>
      <c r="AU278">
        <v>0</v>
      </c>
      <c r="AV278">
        <v>0</v>
      </c>
      <c r="AW278">
        <v>16</v>
      </c>
      <c r="AX278">
        <v>5</v>
      </c>
      <c r="AY278">
        <v>0</v>
      </c>
      <c r="AZ278">
        <v>0</v>
      </c>
      <c r="BA278" s="1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f t="shared" si="4"/>
        <v>4.2</v>
      </c>
    </row>
    <row r="279" spans="1:59" x14ac:dyDescent="0.3">
      <c r="A279" t="s">
        <v>600</v>
      </c>
      <c r="B279" s="5">
        <v>24</v>
      </c>
      <c r="C279" t="s">
        <v>566</v>
      </c>
      <c r="D279" t="s">
        <v>92</v>
      </c>
      <c r="E279" t="s">
        <v>774</v>
      </c>
      <c r="F279">
        <v>30</v>
      </c>
      <c r="G279">
        <v>1555</v>
      </c>
      <c r="H279">
        <v>1</v>
      </c>
      <c r="I279">
        <v>1</v>
      </c>
      <c r="J279">
        <v>14</v>
      </c>
      <c r="K279">
        <v>4</v>
      </c>
      <c r="L279" s="1">
        <v>0.18</v>
      </c>
      <c r="M279">
        <v>0</v>
      </c>
      <c r="N279">
        <v>0</v>
      </c>
      <c r="O279">
        <v>4</v>
      </c>
      <c r="P279">
        <v>1095</v>
      </c>
      <c r="Q279">
        <v>846</v>
      </c>
      <c r="R279">
        <v>753</v>
      </c>
      <c r="S279" s="1">
        <v>0.89</v>
      </c>
      <c r="T279">
        <v>2</v>
      </c>
      <c r="U279">
        <v>1</v>
      </c>
      <c r="V279" s="1">
        <v>0.5</v>
      </c>
      <c r="W279">
        <v>203</v>
      </c>
      <c r="X279">
        <v>162</v>
      </c>
      <c r="Y279" s="1">
        <v>0.8</v>
      </c>
      <c r="Z279">
        <v>2</v>
      </c>
      <c r="AA279">
        <v>260</v>
      </c>
      <c r="AB279">
        <v>110</v>
      </c>
      <c r="AC279">
        <v>0</v>
      </c>
      <c r="AD279">
        <v>0</v>
      </c>
      <c r="AE279">
        <v>1</v>
      </c>
      <c r="AF279">
        <v>2</v>
      </c>
      <c r="AG279">
        <v>85</v>
      </c>
      <c r="AH279">
        <v>5</v>
      </c>
      <c r="AI279">
        <v>0</v>
      </c>
      <c r="AJ279">
        <v>46</v>
      </c>
      <c r="AK279">
        <v>18</v>
      </c>
      <c r="AL279">
        <v>6</v>
      </c>
      <c r="AM279">
        <v>31</v>
      </c>
      <c r="AN279">
        <v>146</v>
      </c>
      <c r="AO279">
        <v>74</v>
      </c>
      <c r="AP279" s="1">
        <v>0.51</v>
      </c>
      <c r="AQ279">
        <v>14</v>
      </c>
      <c r="AR279">
        <v>7</v>
      </c>
      <c r="AS279" s="1">
        <v>0.5</v>
      </c>
      <c r="AT279">
        <v>0</v>
      </c>
      <c r="AU279">
        <v>0</v>
      </c>
      <c r="AV279">
        <v>0</v>
      </c>
      <c r="AW279">
        <v>15</v>
      </c>
      <c r="AX279">
        <v>4</v>
      </c>
      <c r="AY279">
        <v>0</v>
      </c>
      <c r="AZ279">
        <v>0</v>
      </c>
      <c r="BA279" s="1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f t="shared" si="4"/>
        <v>4.2</v>
      </c>
    </row>
    <row r="280" spans="1:59" x14ac:dyDescent="0.3">
      <c r="A280" t="s">
        <v>231</v>
      </c>
      <c r="B280" s="5">
        <v>26</v>
      </c>
      <c r="C280" t="s">
        <v>205</v>
      </c>
      <c r="D280" t="s">
        <v>224</v>
      </c>
      <c r="E280" t="s">
        <v>774</v>
      </c>
      <c r="F280">
        <v>30</v>
      </c>
      <c r="G280">
        <v>2403</v>
      </c>
      <c r="H280">
        <v>1</v>
      </c>
      <c r="I280">
        <v>1</v>
      </c>
      <c r="J280">
        <v>28</v>
      </c>
      <c r="K280">
        <v>16</v>
      </c>
      <c r="L280" s="1">
        <v>0.13</v>
      </c>
      <c r="M280">
        <v>1</v>
      </c>
      <c r="N280">
        <v>0</v>
      </c>
      <c r="O280">
        <v>3</v>
      </c>
      <c r="P280">
        <v>2001</v>
      </c>
      <c r="Q280">
        <v>852</v>
      </c>
      <c r="R280">
        <v>755</v>
      </c>
      <c r="S280" s="1">
        <v>0.89</v>
      </c>
      <c r="T280">
        <v>26</v>
      </c>
      <c r="U280">
        <v>10</v>
      </c>
      <c r="V280" s="1">
        <v>0.39</v>
      </c>
      <c r="W280">
        <v>437</v>
      </c>
      <c r="X280">
        <v>363</v>
      </c>
      <c r="Y280" s="1">
        <v>0.83</v>
      </c>
      <c r="Z280">
        <v>7</v>
      </c>
      <c r="AA280">
        <v>270</v>
      </c>
      <c r="AB280">
        <v>114</v>
      </c>
      <c r="AC280">
        <v>2</v>
      </c>
      <c r="AD280">
        <v>0</v>
      </c>
      <c r="AE280">
        <v>21</v>
      </c>
      <c r="AF280">
        <v>11</v>
      </c>
      <c r="AG280">
        <v>61</v>
      </c>
      <c r="AH280">
        <v>27</v>
      </c>
      <c r="AI280">
        <v>3</v>
      </c>
      <c r="AJ280">
        <v>57</v>
      </c>
      <c r="AK280">
        <v>9</v>
      </c>
      <c r="AL280">
        <v>1</v>
      </c>
      <c r="AM280">
        <v>65</v>
      </c>
      <c r="AN280">
        <v>131</v>
      </c>
      <c r="AO280">
        <v>61</v>
      </c>
      <c r="AP280" s="1">
        <v>0.47</v>
      </c>
      <c r="AQ280">
        <v>12</v>
      </c>
      <c r="AR280">
        <v>3</v>
      </c>
      <c r="AS280" s="1">
        <v>0.25</v>
      </c>
      <c r="AT280">
        <v>0</v>
      </c>
      <c r="AU280">
        <v>0</v>
      </c>
      <c r="AV280">
        <v>0</v>
      </c>
      <c r="AW280">
        <v>36</v>
      </c>
      <c r="AX280">
        <v>5</v>
      </c>
      <c r="AY280">
        <v>0</v>
      </c>
      <c r="AZ280">
        <v>0</v>
      </c>
      <c r="BA280" s="1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f t="shared" si="4"/>
        <v>4.2</v>
      </c>
    </row>
    <row r="281" spans="1:59" x14ac:dyDescent="0.3">
      <c r="A281" t="s">
        <v>316</v>
      </c>
      <c r="B281" s="5">
        <v>31</v>
      </c>
      <c r="C281" t="s">
        <v>300</v>
      </c>
      <c r="D281" t="s">
        <v>59</v>
      </c>
      <c r="E281" t="s">
        <v>774</v>
      </c>
      <c r="F281">
        <v>33</v>
      </c>
      <c r="G281">
        <v>2924</v>
      </c>
      <c r="H281">
        <v>1</v>
      </c>
      <c r="I281">
        <v>1</v>
      </c>
      <c r="J281">
        <v>15</v>
      </c>
      <c r="K281">
        <v>6</v>
      </c>
      <c r="L281" s="1">
        <v>7.0000000000000007E-2</v>
      </c>
      <c r="M281">
        <v>2</v>
      </c>
      <c r="N281">
        <v>2</v>
      </c>
      <c r="O281">
        <v>2</v>
      </c>
      <c r="P281">
        <v>1771</v>
      </c>
      <c r="Q281">
        <v>875</v>
      </c>
      <c r="R281">
        <v>802</v>
      </c>
      <c r="S281" s="1">
        <v>0.92</v>
      </c>
      <c r="T281">
        <v>9</v>
      </c>
      <c r="U281">
        <v>2</v>
      </c>
      <c r="V281" s="1">
        <v>0.22</v>
      </c>
      <c r="W281">
        <v>220</v>
      </c>
      <c r="X281">
        <v>183</v>
      </c>
      <c r="Y281" s="1">
        <v>0.83</v>
      </c>
      <c r="Z281">
        <v>0</v>
      </c>
      <c r="AA281">
        <v>156</v>
      </c>
      <c r="AB281">
        <v>62</v>
      </c>
      <c r="AC281">
        <v>0</v>
      </c>
      <c r="AD281">
        <v>0</v>
      </c>
      <c r="AE281">
        <v>0</v>
      </c>
      <c r="AF281">
        <v>0</v>
      </c>
      <c r="AG281">
        <v>71</v>
      </c>
      <c r="AH281">
        <v>7</v>
      </c>
      <c r="AI281">
        <v>10</v>
      </c>
      <c r="AJ281">
        <v>209</v>
      </c>
      <c r="AK281">
        <v>13</v>
      </c>
      <c r="AL281">
        <v>5</v>
      </c>
      <c r="AM281">
        <v>64</v>
      </c>
      <c r="AN281">
        <v>71</v>
      </c>
      <c r="AO281">
        <v>32</v>
      </c>
      <c r="AP281" s="1">
        <v>0.45</v>
      </c>
      <c r="AQ281">
        <v>23</v>
      </c>
      <c r="AR281">
        <v>13</v>
      </c>
      <c r="AS281" s="1">
        <v>0.56999999999999995</v>
      </c>
      <c r="AT281">
        <v>0</v>
      </c>
      <c r="AU281">
        <v>0</v>
      </c>
      <c r="AV281">
        <v>0</v>
      </c>
      <c r="AW281">
        <v>35</v>
      </c>
      <c r="AX281">
        <v>6</v>
      </c>
      <c r="AY281">
        <v>0</v>
      </c>
      <c r="AZ281">
        <v>0</v>
      </c>
      <c r="BA281" s="1">
        <v>0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f t="shared" si="4"/>
        <v>4.2</v>
      </c>
    </row>
    <row r="282" spans="1:59" x14ac:dyDescent="0.3">
      <c r="A282" t="s">
        <v>584</v>
      </c>
      <c r="B282" s="5">
        <v>22</v>
      </c>
      <c r="C282" t="s">
        <v>566</v>
      </c>
      <c r="D282" t="s">
        <v>94</v>
      </c>
      <c r="E282" t="s">
        <v>773</v>
      </c>
      <c r="F282">
        <v>26</v>
      </c>
      <c r="G282">
        <v>1406</v>
      </c>
      <c r="H282">
        <v>1</v>
      </c>
      <c r="I282">
        <v>1</v>
      </c>
      <c r="J282">
        <v>29</v>
      </c>
      <c r="K282">
        <v>27</v>
      </c>
      <c r="L282" s="1">
        <v>0.18</v>
      </c>
      <c r="M282">
        <v>2</v>
      </c>
      <c r="N282">
        <v>2</v>
      </c>
      <c r="O282">
        <v>3</v>
      </c>
      <c r="P282">
        <v>661</v>
      </c>
      <c r="Q282">
        <v>890</v>
      </c>
      <c r="R282">
        <v>719</v>
      </c>
      <c r="S282" s="1">
        <v>0.81</v>
      </c>
      <c r="T282">
        <v>75</v>
      </c>
      <c r="U282">
        <v>11</v>
      </c>
      <c r="V282" s="1">
        <v>0.15</v>
      </c>
      <c r="W282">
        <v>453</v>
      </c>
      <c r="X282">
        <v>345</v>
      </c>
      <c r="Y282" s="1">
        <v>0.76</v>
      </c>
      <c r="Z282">
        <v>9</v>
      </c>
      <c r="AA282">
        <v>447</v>
      </c>
      <c r="AB282">
        <v>276</v>
      </c>
      <c r="AC282">
        <v>2</v>
      </c>
      <c r="AD282">
        <v>2</v>
      </c>
      <c r="AE282">
        <v>15</v>
      </c>
      <c r="AF282">
        <v>18</v>
      </c>
      <c r="AG282">
        <v>99</v>
      </c>
      <c r="AH282">
        <v>25</v>
      </c>
      <c r="AI282">
        <v>0</v>
      </c>
      <c r="AJ282">
        <v>7</v>
      </c>
      <c r="AK282">
        <v>14</v>
      </c>
      <c r="AL282">
        <v>3</v>
      </c>
      <c r="AM282">
        <v>22</v>
      </c>
      <c r="AN282">
        <v>284</v>
      </c>
      <c r="AO282">
        <v>120</v>
      </c>
      <c r="AP282" s="1">
        <v>0.42</v>
      </c>
      <c r="AQ282">
        <v>54</v>
      </c>
      <c r="AR282">
        <v>27</v>
      </c>
      <c r="AS282" s="1">
        <v>0.5</v>
      </c>
      <c r="AT282">
        <v>0</v>
      </c>
      <c r="AU282">
        <v>0</v>
      </c>
      <c r="AV282">
        <v>0</v>
      </c>
      <c r="AW282">
        <v>22</v>
      </c>
      <c r="AX282">
        <v>2</v>
      </c>
      <c r="AY282">
        <v>0</v>
      </c>
      <c r="AZ282">
        <v>0</v>
      </c>
      <c r="BA282" s="1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f t="shared" si="4"/>
        <v>4.2</v>
      </c>
    </row>
    <row r="283" spans="1:59" x14ac:dyDescent="0.3">
      <c r="A283" t="s">
        <v>313</v>
      </c>
      <c r="B283" s="5">
        <v>27</v>
      </c>
      <c r="C283" t="s">
        <v>300</v>
      </c>
      <c r="D283" t="s">
        <v>59</v>
      </c>
      <c r="E283" t="s">
        <v>773</v>
      </c>
      <c r="F283">
        <v>34</v>
      </c>
      <c r="G283">
        <v>2083</v>
      </c>
      <c r="H283">
        <v>1</v>
      </c>
      <c r="I283">
        <v>0</v>
      </c>
      <c r="J283">
        <v>29</v>
      </c>
      <c r="K283">
        <v>10</v>
      </c>
      <c r="L283" s="1">
        <v>0.28000000000000003</v>
      </c>
      <c r="M283">
        <v>4</v>
      </c>
      <c r="N283">
        <v>0</v>
      </c>
      <c r="O283">
        <v>4</v>
      </c>
      <c r="P283">
        <v>1041</v>
      </c>
      <c r="Q283">
        <v>943</v>
      </c>
      <c r="R283">
        <v>803</v>
      </c>
      <c r="S283" s="1">
        <v>0.85</v>
      </c>
      <c r="T283">
        <v>15</v>
      </c>
      <c r="U283">
        <v>3</v>
      </c>
      <c r="V283" s="1">
        <v>0.2</v>
      </c>
      <c r="W283">
        <v>256</v>
      </c>
      <c r="X283">
        <v>188</v>
      </c>
      <c r="Y283" s="1">
        <v>0.73</v>
      </c>
      <c r="Z283">
        <v>0</v>
      </c>
      <c r="AA283">
        <v>152</v>
      </c>
      <c r="AB283">
        <v>74</v>
      </c>
      <c r="AC283">
        <v>0</v>
      </c>
      <c r="AD283">
        <v>0</v>
      </c>
      <c r="AE283">
        <v>1</v>
      </c>
      <c r="AF283">
        <v>1</v>
      </c>
      <c r="AG283">
        <v>63</v>
      </c>
      <c r="AH283">
        <v>41</v>
      </c>
      <c r="AI283">
        <v>2</v>
      </c>
      <c r="AJ283">
        <v>31</v>
      </c>
      <c r="AK283">
        <v>16</v>
      </c>
      <c r="AL283">
        <v>3</v>
      </c>
      <c r="AM283">
        <v>32</v>
      </c>
      <c r="AN283">
        <v>82</v>
      </c>
      <c r="AO283">
        <v>38</v>
      </c>
      <c r="AP283" s="1">
        <v>0.46</v>
      </c>
      <c r="AQ283">
        <v>36</v>
      </c>
      <c r="AR283">
        <v>20</v>
      </c>
      <c r="AS283" s="1">
        <v>0.56000000000000005</v>
      </c>
      <c r="AT283">
        <v>0</v>
      </c>
      <c r="AU283">
        <v>0</v>
      </c>
      <c r="AV283">
        <v>0</v>
      </c>
      <c r="AW283">
        <v>13</v>
      </c>
      <c r="AX283">
        <v>0</v>
      </c>
      <c r="AY283">
        <v>0</v>
      </c>
      <c r="AZ283">
        <v>0</v>
      </c>
      <c r="BA283" s="1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f t="shared" si="4"/>
        <v>4.2</v>
      </c>
    </row>
    <row r="284" spans="1:59" x14ac:dyDescent="0.3">
      <c r="A284" t="s">
        <v>221</v>
      </c>
      <c r="B284" s="5">
        <v>24</v>
      </c>
      <c r="C284" t="s">
        <v>205</v>
      </c>
      <c r="D284" t="s">
        <v>74</v>
      </c>
      <c r="E284" t="s">
        <v>774</v>
      </c>
      <c r="F284">
        <v>34</v>
      </c>
      <c r="G284">
        <v>2959</v>
      </c>
      <c r="H284">
        <v>1</v>
      </c>
      <c r="I284">
        <v>1</v>
      </c>
      <c r="J284">
        <v>17</v>
      </c>
      <c r="K284">
        <v>2</v>
      </c>
      <c r="L284" s="1">
        <v>0</v>
      </c>
      <c r="M284">
        <v>1</v>
      </c>
      <c r="N284">
        <v>1</v>
      </c>
      <c r="O284">
        <v>0</v>
      </c>
      <c r="P284">
        <v>2645</v>
      </c>
      <c r="Q284">
        <v>958</v>
      </c>
      <c r="R284">
        <v>870</v>
      </c>
      <c r="S284" s="1">
        <v>0.91</v>
      </c>
      <c r="T284">
        <v>0</v>
      </c>
      <c r="U284">
        <v>0</v>
      </c>
      <c r="V284" s="1">
        <v>0</v>
      </c>
      <c r="W284">
        <v>77</v>
      </c>
      <c r="X284">
        <v>45</v>
      </c>
      <c r="Y284" s="1">
        <v>0.57999999999999996</v>
      </c>
      <c r="Z284">
        <v>0</v>
      </c>
      <c r="AA284">
        <v>208</v>
      </c>
      <c r="AB284">
        <v>107</v>
      </c>
      <c r="AC284">
        <v>0</v>
      </c>
      <c r="AD284">
        <v>0</v>
      </c>
      <c r="AE284">
        <v>0</v>
      </c>
      <c r="AF284">
        <v>1</v>
      </c>
      <c r="AG284">
        <v>46</v>
      </c>
      <c r="AH284">
        <v>7</v>
      </c>
      <c r="AI284">
        <v>7</v>
      </c>
      <c r="AJ284">
        <v>139</v>
      </c>
      <c r="AK284">
        <v>16</v>
      </c>
      <c r="AL284">
        <v>13</v>
      </c>
      <c r="AM284">
        <v>45</v>
      </c>
      <c r="AN284">
        <v>47</v>
      </c>
      <c r="AO284">
        <v>29</v>
      </c>
      <c r="AP284" s="1">
        <v>0.62</v>
      </c>
      <c r="AQ284">
        <v>46</v>
      </c>
      <c r="AR284">
        <v>27</v>
      </c>
      <c r="AS284" s="1">
        <v>0.59</v>
      </c>
      <c r="AT284">
        <v>0</v>
      </c>
      <c r="AU284">
        <v>0</v>
      </c>
      <c r="AV284">
        <v>0</v>
      </c>
      <c r="AW284">
        <v>25</v>
      </c>
      <c r="AX284">
        <v>6</v>
      </c>
      <c r="AY284">
        <v>1</v>
      </c>
      <c r="AZ284">
        <v>0</v>
      </c>
      <c r="BA284" s="1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f t="shared" si="4"/>
        <v>4.2</v>
      </c>
    </row>
    <row r="285" spans="1:59" x14ac:dyDescent="0.3">
      <c r="A285" t="s">
        <v>638</v>
      </c>
      <c r="B285" s="5">
        <v>27</v>
      </c>
      <c r="C285" t="s">
        <v>786</v>
      </c>
      <c r="D285" t="s">
        <v>62</v>
      </c>
      <c r="E285" t="s">
        <v>773</v>
      </c>
      <c r="F285">
        <v>31</v>
      </c>
      <c r="G285">
        <v>1404</v>
      </c>
      <c r="H285">
        <v>1</v>
      </c>
      <c r="I285">
        <v>1</v>
      </c>
      <c r="J285">
        <v>25</v>
      </c>
      <c r="K285">
        <v>10</v>
      </c>
      <c r="L285" s="1">
        <v>0.03</v>
      </c>
      <c r="M285">
        <v>4</v>
      </c>
      <c r="N285">
        <v>1</v>
      </c>
      <c r="O285">
        <v>0</v>
      </c>
      <c r="P285">
        <v>842</v>
      </c>
      <c r="Q285">
        <v>960</v>
      </c>
      <c r="R285">
        <v>770</v>
      </c>
      <c r="S285" s="1">
        <v>0.8</v>
      </c>
      <c r="T285">
        <v>20</v>
      </c>
      <c r="U285">
        <v>8</v>
      </c>
      <c r="V285" s="1">
        <v>0.4</v>
      </c>
      <c r="W285">
        <v>286</v>
      </c>
      <c r="X285">
        <v>193</v>
      </c>
      <c r="Y285" s="1">
        <v>0.68</v>
      </c>
      <c r="Z285">
        <v>9</v>
      </c>
      <c r="AA285">
        <v>133</v>
      </c>
      <c r="AB285">
        <v>59</v>
      </c>
      <c r="AC285">
        <v>0</v>
      </c>
      <c r="AD285">
        <v>0</v>
      </c>
      <c r="AE285">
        <v>3</v>
      </c>
      <c r="AF285">
        <v>2</v>
      </c>
      <c r="AG285">
        <v>103</v>
      </c>
      <c r="AH285">
        <v>14</v>
      </c>
      <c r="AI285">
        <v>0</v>
      </c>
      <c r="AJ285">
        <v>19</v>
      </c>
      <c r="AK285">
        <v>14</v>
      </c>
      <c r="AL285">
        <v>10</v>
      </c>
      <c r="AM285">
        <v>16</v>
      </c>
      <c r="AN285">
        <v>164</v>
      </c>
      <c r="AO285">
        <v>102</v>
      </c>
      <c r="AP285" s="1">
        <v>0.62</v>
      </c>
      <c r="AQ285">
        <v>58</v>
      </c>
      <c r="AR285">
        <v>39</v>
      </c>
      <c r="AS285" s="1">
        <v>0.67</v>
      </c>
      <c r="AT285">
        <v>0</v>
      </c>
      <c r="AU285">
        <v>0</v>
      </c>
      <c r="AV285">
        <v>0</v>
      </c>
      <c r="AW285">
        <v>26</v>
      </c>
      <c r="AX285">
        <v>6</v>
      </c>
      <c r="AY285">
        <v>0</v>
      </c>
      <c r="AZ285">
        <v>0</v>
      </c>
      <c r="BA285" s="1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f t="shared" si="4"/>
        <v>4.2</v>
      </c>
    </row>
    <row r="286" spans="1:59" x14ac:dyDescent="0.3">
      <c r="A286" t="s">
        <v>322</v>
      </c>
      <c r="B286" s="5">
        <v>26</v>
      </c>
      <c r="C286" t="s">
        <v>300</v>
      </c>
      <c r="D286" t="s">
        <v>80</v>
      </c>
      <c r="E286" t="s">
        <v>773</v>
      </c>
      <c r="F286">
        <v>19</v>
      </c>
      <c r="G286">
        <v>1255</v>
      </c>
      <c r="H286">
        <v>1</v>
      </c>
      <c r="I286">
        <v>0</v>
      </c>
      <c r="J286">
        <v>16</v>
      </c>
      <c r="K286">
        <v>13</v>
      </c>
      <c r="L286" s="1">
        <v>0.09</v>
      </c>
      <c r="M286">
        <v>0</v>
      </c>
      <c r="N286">
        <v>1</v>
      </c>
      <c r="O286">
        <v>2</v>
      </c>
      <c r="P286">
        <v>663</v>
      </c>
      <c r="Q286">
        <v>999</v>
      </c>
      <c r="R286">
        <v>875</v>
      </c>
      <c r="S286" s="1">
        <v>0.88</v>
      </c>
      <c r="T286">
        <v>14</v>
      </c>
      <c r="U286">
        <v>2</v>
      </c>
      <c r="V286" s="1">
        <v>0.14000000000000001</v>
      </c>
      <c r="W286">
        <v>283</v>
      </c>
      <c r="X286">
        <v>238</v>
      </c>
      <c r="Y286" s="1">
        <v>0.84</v>
      </c>
      <c r="Z286">
        <v>1</v>
      </c>
      <c r="AA286">
        <v>333</v>
      </c>
      <c r="AB286">
        <v>134</v>
      </c>
      <c r="AC286">
        <v>2</v>
      </c>
      <c r="AD286">
        <v>0</v>
      </c>
      <c r="AE286">
        <v>6</v>
      </c>
      <c r="AF286">
        <v>3</v>
      </c>
      <c r="AG286">
        <v>115</v>
      </c>
      <c r="AH286">
        <v>12</v>
      </c>
      <c r="AI286">
        <v>3</v>
      </c>
      <c r="AJ286">
        <v>21</v>
      </c>
      <c r="AK286">
        <v>30</v>
      </c>
      <c r="AL286">
        <v>10</v>
      </c>
      <c r="AM286">
        <v>16</v>
      </c>
      <c r="AN286">
        <v>179</v>
      </c>
      <c r="AO286">
        <v>95</v>
      </c>
      <c r="AP286" s="1">
        <v>0.53</v>
      </c>
      <c r="AQ286">
        <v>79</v>
      </c>
      <c r="AR286">
        <v>34</v>
      </c>
      <c r="AS286" s="1">
        <v>0.43</v>
      </c>
      <c r="AT286">
        <v>0</v>
      </c>
      <c r="AU286">
        <v>0</v>
      </c>
      <c r="AV286">
        <v>0</v>
      </c>
      <c r="AW286">
        <v>24</v>
      </c>
      <c r="AX286">
        <v>2</v>
      </c>
      <c r="AY286">
        <v>0</v>
      </c>
      <c r="AZ286">
        <v>0</v>
      </c>
      <c r="BA286" s="1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f t="shared" si="4"/>
        <v>4.2</v>
      </c>
    </row>
    <row r="287" spans="1:59" x14ac:dyDescent="0.3">
      <c r="A287" t="s">
        <v>607</v>
      </c>
      <c r="B287" s="5">
        <v>26</v>
      </c>
      <c r="C287" t="s">
        <v>787</v>
      </c>
      <c r="D287" t="s">
        <v>105</v>
      </c>
      <c r="E287" t="s">
        <v>774</v>
      </c>
      <c r="F287">
        <v>18</v>
      </c>
      <c r="G287">
        <v>1420</v>
      </c>
      <c r="H287">
        <v>1</v>
      </c>
      <c r="I287">
        <v>0</v>
      </c>
      <c r="J287">
        <v>16</v>
      </c>
      <c r="K287">
        <v>13</v>
      </c>
      <c r="L287" s="1">
        <v>0.09</v>
      </c>
      <c r="M287">
        <v>3</v>
      </c>
      <c r="N287">
        <v>1</v>
      </c>
      <c r="O287">
        <v>2</v>
      </c>
      <c r="P287">
        <v>1418</v>
      </c>
      <c r="Q287">
        <v>1059</v>
      </c>
      <c r="R287">
        <v>992</v>
      </c>
      <c r="S287" s="1">
        <v>0.94</v>
      </c>
      <c r="T287">
        <v>8</v>
      </c>
      <c r="U287">
        <v>1</v>
      </c>
      <c r="V287" s="1">
        <v>0.13</v>
      </c>
      <c r="W287">
        <v>344</v>
      </c>
      <c r="X287">
        <v>310</v>
      </c>
      <c r="Y287" s="1">
        <v>0.9</v>
      </c>
      <c r="Z287">
        <v>2</v>
      </c>
      <c r="AA287">
        <v>281</v>
      </c>
      <c r="AB287">
        <v>124</v>
      </c>
      <c r="AC287">
        <v>1</v>
      </c>
      <c r="AD287">
        <v>2</v>
      </c>
      <c r="AE287">
        <v>10</v>
      </c>
      <c r="AF287">
        <v>6</v>
      </c>
      <c r="AG287">
        <v>97</v>
      </c>
      <c r="AH287">
        <v>5</v>
      </c>
      <c r="AI287">
        <v>2</v>
      </c>
      <c r="AJ287">
        <v>52</v>
      </c>
      <c r="AK287">
        <v>7</v>
      </c>
      <c r="AL287">
        <v>9</v>
      </c>
      <c r="AM287">
        <v>35</v>
      </c>
      <c r="AN287">
        <v>146</v>
      </c>
      <c r="AO287">
        <v>76</v>
      </c>
      <c r="AP287" s="1">
        <v>0.52</v>
      </c>
      <c r="AQ287">
        <v>28</v>
      </c>
      <c r="AR287">
        <v>14</v>
      </c>
      <c r="AS287" s="1">
        <v>0.5</v>
      </c>
      <c r="AT287">
        <v>0</v>
      </c>
      <c r="AU287">
        <v>0</v>
      </c>
      <c r="AV287">
        <v>0</v>
      </c>
      <c r="AW287">
        <v>14</v>
      </c>
      <c r="AX287">
        <v>3</v>
      </c>
      <c r="AY287">
        <v>0</v>
      </c>
      <c r="AZ287">
        <v>0</v>
      </c>
      <c r="BA287" s="1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f t="shared" si="4"/>
        <v>4.2</v>
      </c>
    </row>
    <row r="288" spans="1:59" x14ac:dyDescent="0.3">
      <c r="A288" t="s">
        <v>480</v>
      </c>
      <c r="B288" s="5">
        <v>19</v>
      </c>
      <c r="C288" t="s">
        <v>453</v>
      </c>
      <c r="D288" t="s">
        <v>59</v>
      </c>
      <c r="E288" t="s">
        <v>774</v>
      </c>
      <c r="F288">
        <v>28</v>
      </c>
      <c r="G288">
        <v>1891</v>
      </c>
      <c r="H288">
        <v>1</v>
      </c>
      <c r="I288">
        <v>2</v>
      </c>
      <c r="J288">
        <v>10</v>
      </c>
      <c r="K288">
        <v>6</v>
      </c>
      <c r="L288" s="1">
        <v>0.09</v>
      </c>
      <c r="M288">
        <v>2</v>
      </c>
      <c r="N288">
        <v>1</v>
      </c>
      <c r="O288">
        <v>0</v>
      </c>
      <c r="P288">
        <v>1559</v>
      </c>
      <c r="Q288">
        <v>1068</v>
      </c>
      <c r="R288">
        <v>942</v>
      </c>
      <c r="S288" s="1">
        <v>0.88</v>
      </c>
      <c r="T288">
        <v>4</v>
      </c>
      <c r="U288">
        <v>2</v>
      </c>
      <c r="V288" s="1">
        <v>0.5</v>
      </c>
      <c r="W288">
        <v>273</v>
      </c>
      <c r="X288">
        <v>228</v>
      </c>
      <c r="Y288" s="1">
        <v>0.84</v>
      </c>
      <c r="Z288">
        <v>4</v>
      </c>
      <c r="AA288">
        <v>254</v>
      </c>
      <c r="AB288">
        <v>100</v>
      </c>
      <c r="AC288">
        <v>0</v>
      </c>
      <c r="AD288">
        <v>0</v>
      </c>
      <c r="AE288">
        <v>2</v>
      </c>
      <c r="AF288">
        <v>2</v>
      </c>
      <c r="AG288">
        <v>121</v>
      </c>
      <c r="AH288">
        <v>19</v>
      </c>
      <c r="AI288">
        <v>3</v>
      </c>
      <c r="AJ288">
        <v>40</v>
      </c>
      <c r="AK288">
        <v>40</v>
      </c>
      <c r="AL288">
        <v>8</v>
      </c>
      <c r="AM288">
        <v>30</v>
      </c>
      <c r="AN288">
        <v>140</v>
      </c>
      <c r="AO288">
        <v>59</v>
      </c>
      <c r="AP288" s="1">
        <v>0.42</v>
      </c>
      <c r="AQ288">
        <v>68</v>
      </c>
      <c r="AR288">
        <v>36</v>
      </c>
      <c r="AS288" s="1">
        <v>0.53</v>
      </c>
      <c r="AT288">
        <v>0</v>
      </c>
      <c r="AU288">
        <v>0</v>
      </c>
      <c r="AV288">
        <v>0</v>
      </c>
      <c r="AW288">
        <v>12</v>
      </c>
      <c r="AX288">
        <v>3</v>
      </c>
      <c r="AY288">
        <v>1</v>
      </c>
      <c r="AZ288">
        <v>0</v>
      </c>
      <c r="BA288" s="1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f t="shared" si="4"/>
        <v>4.2</v>
      </c>
    </row>
    <row r="289" spans="1:59" x14ac:dyDescent="0.3">
      <c r="A289" t="s">
        <v>577</v>
      </c>
      <c r="B289" s="5">
        <v>30</v>
      </c>
      <c r="C289" t="s">
        <v>566</v>
      </c>
      <c r="D289" t="s">
        <v>59</v>
      </c>
      <c r="E289" t="s">
        <v>774</v>
      </c>
      <c r="F289">
        <v>19</v>
      </c>
      <c r="G289">
        <v>1394</v>
      </c>
      <c r="H289">
        <v>1</v>
      </c>
      <c r="I289">
        <v>0</v>
      </c>
      <c r="J289">
        <v>4</v>
      </c>
      <c r="K289">
        <v>4</v>
      </c>
      <c r="L289" s="1">
        <v>0.1</v>
      </c>
      <c r="M289">
        <v>0</v>
      </c>
      <c r="N289">
        <v>1</v>
      </c>
      <c r="O289">
        <v>1</v>
      </c>
      <c r="P289">
        <v>1115</v>
      </c>
      <c r="Q289">
        <v>1095</v>
      </c>
      <c r="R289">
        <v>948</v>
      </c>
      <c r="S289" s="1">
        <v>0.87</v>
      </c>
      <c r="T289">
        <v>1</v>
      </c>
      <c r="U289">
        <v>0</v>
      </c>
      <c r="V289" s="1">
        <v>0</v>
      </c>
      <c r="W289">
        <v>174</v>
      </c>
      <c r="X289">
        <v>121</v>
      </c>
      <c r="Y289" s="1">
        <v>0.7</v>
      </c>
      <c r="Z289">
        <v>0</v>
      </c>
      <c r="AA289">
        <v>183</v>
      </c>
      <c r="AB289">
        <v>69</v>
      </c>
      <c r="AC289">
        <v>0</v>
      </c>
      <c r="AD289">
        <v>0</v>
      </c>
      <c r="AE289">
        <v>0</v>
      </c>
      <c r="AF289">
        <v>1</v>
      </c>
      <c r="AG289">
        <v>61</v>
      </c>
      <c r="AH289">
        <v>3</v>
      </c>
      <c r="AI289">
        <v>1</v>
      </c>
      <c r="AJ289">
        <v>49</v>
      </c>
      <c r="AK289">
        <v>21</v>
      </c>
      <c r="AL289">
        <v>26</v>
      </c>
      <c r="AM289">
        <v>34</v>
      </c>
      <c r="AN289">
        <v>94</v>
      </c>
      <c r="AO289">
        <v>63</v>
      </c>
      <c r="AP289" s="1">
        <v>0.67</v>
      </c>
      <c r="AQ289">
        <v>126</v>
      </c>
      <c r="AR289">
        <v>85</v>
      </c>
      <c r="AS289" s="1">
        <v>0.68</v>
      </c>
      <c r="AT289">
        <v>0</v>
      </c>
      <c r="AU289">
        <v>0</v>
      </c>
      <c r="AV289">
        <v>0</v>
      </c>
      <c r="AW289">
        <v>13</v>
      </c>
      <c r="AX289">
        <v>2</v>
      </c>
      <c r="AY289">
        <v>2</v>
      </c>
      <c r="AZ289">
        <v>0</v>
      </c>
      <c r="BA289" s="1">
        <v>0</v>
      </c>
      <c r="BB289">
        <v>0</v>
      </c>
      <c r="BC289">
        <v>1</v>
      </c>
      <c r="BD289">
        <v>0</v>
      </c>
      <c r="BE289">
        <v>0</v>
      </c>
      <c r="BF289">
        <v>0</v>
      </c>
      <c r="BG289">
        <f t="shared" si="4"/>
        <v>4.2</v>
      </c>
    </row>
    <row r="290" spans="1:59" x14ac:dyDescent="0.3">
      <c r="A290" t="s">
        <v>229</v>
      </c>
      <c r="B290" s="5">
        <v>24</v>
      </c>
      <c r="C290" t="s">
        <v>205</v>
      </c>
      <c r="D290" t="s">
        <v>74</v>
      </c>
      <c r="E290" t="s">
        <v>773</v>
      </c>
      <c r="F290">
        <v>25</v>
      </c>
      <c r="G290">
        <v>1008</v>
      </c>
      <c r="H290">
        <v>1</v>
      </c>
      <c r="I290">
        <v>3</v>
      </c>
      <c r="J290">
        <v>9</v>
      </c>
      <c r="K290">
        <v>3</v>
      </c>
      <c r="L290" s="1">
        <v>0.2</v>
      </c>
      <c r="M290">
        <v>2</v>
      </c>
      <c r="N290">
        <v>0</v>
      </c>
      <c r="O290">
        <v>1</v>
      </c>
      <c r="P290">
        <v>907</v>
      </c>
      <c r="Q290">
        <v>1210</v>
      </c>
      <c r="R290">
        <v>1031</v>
      </c>
      <c r="S290" s="1">
        <v>0.85</v>
      </c>
      <c r="T290">
        <v>22</v>
      </c>
      <c r="U290">
        <v>1</v>
      </c>
      <c r="V290" s="1">
        <v>0.05</v>
      </c>
      <c r="W290">
        <v>255</v>
      </c>
      <c r="X290">
        <v>174</v>
      </c>
      <c r="Y290" s="1">
        <v>0.68</v>
      </c>
      <c r="Z290">
        <v>2</v>
      </c>
      <c r="AA290">
        <v>241</v>
      </c>
      <c r="AB290">
        <v>140</v>
      </c>
      <c r="AC290">
        <v>0</v>
      </c>
      <c r="AD290">
        <v>0</v>
      </c>
      <c r="AE290">
        <v>1</v>
      </c>
      <c r="AF290">
        <v>2</v>
      </c>
      <c r="AG290">
        <v>106</v>
      </c>
      <c r="AH290">
        <v>9</v>
      </c>
      <c r="AI290">
        <v>2</v>
      </c>
      <c r="AJ290">
        <v>25</v>
      </c>
      <c r="AK290">
        <v>22</v>
      </c>
      <c r="AL290">
        <v>14</v>
      </c>
      <c r="AM290">
        <v>58</v>
      </c>
      <c r="AN290">
        <v>96</v>
      </c>
      <c r="AO290">
        <v>60</v>
      </c>
      <c r="AP290" s="1">
        <v>0.63</v>
      </c>
      <c r="AQ290">
        <v>78</v>
      </c>
      <c r="AR290">
        <v>56</v>
      </c>
      <c r="AS290" s="1">
        <v>0.72</v>
      </c>
      <c r="AT290">
        <v>0</v>
      </c>
      <c r="AU290">
        <v>0</v>
      </c>
      <c r="AV290">
        <v>0</v>
      </c>
      <c r="AW290">
        <v>23</v>
      </c>
      <c r="AX290">
        <v>6</v>
      </c>
      <c r="AY290">
        <v>0</v>
      </c>
      <c r="AZ290">
        <v>0</v>
      </c>
      <c r="BA290" s="1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f t="shared" si="4"/>
        <v>4.2</v>
      </c>
    </row>
    <row r="291" spans="1:59" x14ac:dyDescent="0.3">
      <c r="A291" t="s">
        <v>254</v>
      </c>
      <c r="B291" s="5">
        <v>22</v>
      </c>
      <c r="C291" t="s">
        <v>240</v>
      </c>
      <c r="D291" t="s">
        <v>224</v>
      </c>
      <c r="E291" t="s">
        <v>773</v>
      </c>
      <c r="F291">
        <v>38</v>
      </c>
      <c r="G291">
        <v>3356</v>
      </c>
      <c r="H291">
        <v>1</v>
      </c>
      <c r="I291">
        <v>2</v>
      </c>
      <c r="J291">
        <v>20</v>
      </c>
      <c r="K291">
        <v>22</v>
      </c>
      <c r="L291" s="1">
        <v>0.11</v>
      </c>
      <c r="M291">
        <v>0</v>
      </c>
      <c r="N291">
        <v>1</v>
      </c>
      <c r="O291">
        <v>0</v>
      </c>
      <c r="P291">
        <v>2721</v>
      </c>
      <c r="Q291">
        <v>1213</v>
      </c>
      <c r="R291">
        <v>979</v>
      </c>
      <c r="S291" s="1">
        <v>0.81</v>
      </c>
      <c r="T291">
        <v>45</v>
      </c>
      <c r="U291">
        <v>13</v>
      </c>
      <c r="V291" s="1">
        <v>0.28999999999999998</v>
      </c>
      <c r="W291">
        <v>550</v>
      </c>
      <c r="X291">
        <v>413</v>
      </c>
      <c r="Y291" s="1">
        <v>0.75</v>
      </c>
      <c r="Z291">
        <v>19</v>
      </c>
      <c r="AA291">
        <v>341</v>
      </c>
      <c r="AB291">
        <v>197</v>
      </c>
      <c r="AC291">
        <v>0</v>
      </c>
      <c r="AD291">
        <v>5</v>
      </c>
      <c r="AE291">
        <v>6</v>
      </c>
      <c r="AF291">
        <v>15</v>
      </c>
      <c r="AG291">
        <v>127</v>
      </c>
      <c r="AH291">
        <v>25</v>
      </c>
      <c r="AI291">
        <v>10</v>
      </c>
      <c r="AJ291">
        <v>53</v>
      </c>
      <c r="AK291">
        <v>23</v>
      </c>
      <c r="AL291">
        <v>5</v>
      </c>
      <c r="AM291">
        <v>114</v>
      </c>
      <c r="AN291">
        <v>246</v>
      </c>
      <c r="AO291">
        <v>113</v>
      </c>
      <c r="AP291" s="1">
        <v>0.46</v>
      </c>
      <c r="AQ291">
        <v>96</v>
      </c>
      <c r="AR291">
        <v>41</v>
      </c>
      <c r="AS291" s="1">
        <v>0.43</v>
      </c>
      <c r="AT291">
        <v>0</v>
      </c>
      <c r="AU291">
        <v>0</v>
      </c>
      <c r="AV291">
        <v>0</v>
      </c>
      <c r="AW291">
        <v>70</v>
      </c>
      <c r="AX291">
        <v>11</v>
      </c>
      <c r="AY291">
        <v>0</v>
      </c>
      <c r="AZ291">
        <v>0</v>
      </c>
      <c r="BA291" s="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f t="shared" si="4"/>
        <v>4.2</v>
      </c>
    </row>
    <row r="292" spans="1:59" x14ac:dyDescent="0.3">
      <c r="A292" t="s">
        <v>101</v>
      </c>
      <c r="B292" s="5">
        <v>24</v>
      </c>
      <c r="C292" t="s">
        <v>98</v>
      </c>
      <c r="D292" t="s">
        <v>96</v>
      </c>
      <c r="E292" t="s">
        <v>773</v>
      </c>
      <c r="F292">
        <v>26</v>
      </c>
      <c r="G292">
        <v>1725</v>
      </c>
      <c r="H292">
        <v>1</v>
      </c>
      <c r="I292">
        <v>0</v>
      </c>
      <c r="J292">
        <v>10</v>
      </c>
      <c r="K292">
        <v>0</v>
      </c>
      <c r="L292" s="1">
        <v>0</v>
      </c>
      <c r="M292">
        <v>1</v>
      </c>
      <c r="N292">
        <v>0</v>
      </c>
      <c r="O292">
        <v>0</v>
      </c>
      <c r="P292">
        <v>1184</v>
      </c>
      <c r="Q292">
        <v>1218</v>
      </c>
      <c r="R292">
        <v>1066</v>
      </c>
      <c r="S292" s="1">
        <v>0.88</v>
      </c>
      <c r="T292">
        <v>10</v>
      </c>
      <c r="U292">
        <v>4</v>
      </c>
      <c r="V292" s="1">
        <v>0.4</v>
      </c>
      <c r="W292">
        <v>230</v>
      </c>
      <c r="X292">
        <v>180</v>
      </c>
      <c r="Y292" s="1">
        <v>0.78</v>
      </c>
      <c r="Z292">
        <v>3</v>
      </c>
      <c r="AA292">
        <v>273</v>
      </c>
      <c r="AB292">
        <v>129</v>
      </c>
      <c r="AC292">
        <v>0</v>
      </c>
      <c r="AD292">
        <v>0</v>
      </c>
      <c r="AE292">
        <v>3</v>
      </c>
      <c r="AF292">
        <v>2</v>
      </c>
      <c r="AG292">
        <v>140</v>
      </c>
      <c r="AH292">
        <v>17</v>
      </c>
      <c r="AI292">
        <v>6</v>
      </c>
      <c r="AJ292">
        <v>47</v>
      </c>
      <c r="AK292">
        <v>27</v>
      </c>
      <c r="AL292">
        <v>10</v>
      </c>
      <c r="AM292">
        <v>50</v>
      </c>
      <c r="AN292">
        <v>158</v>
      </c>
      <c r="AO292">
        <v>86</v>
      </c>
      <c r="AP292" s="1">
        <v>0.54</v>
      </c>
      <c r="AQ292">
        <v>33</v>
      </c>
      <c r="AR292">
        <v>22</v>
      </c>
      <c r="AS292" s="1">
        <v>0.67</v>
      </c>
      <c r="AT292">
        <v>0</v>
      </c>
      <c r="AU292">
        <v>0</v>
      </c>
      <c r="AV292">
        <v>0</v>
      </c>
      <c r="AW292">
        <v>0</v>
      </c>
      <c r="AX292">
        <v>2</v>
      </c>
      <c r="AY292">
        <v>0</v>
      </c>
      <c r="AZ292">
        <v>0</v>
      </c>
      <c r="BA292" s="1">
        <v>0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f t="shared" si="4"/>
        <v>4.2</v>
      </c>
    </row>
    <row r="293" spans="1:59" x14ac:dyDescent="0.3">
      <c r="A293" t="s">
        <v>496</v>
      </c>
      <c r="B293" s="5">
        <v>32</v>
      </c>
      <c r="C293" t="s">
        <v>790</v>
      </c>
      <c r="D293" t="s">
        <v>163</v>
      </c>
      <c r="E293" t="s">
        <v>773</v>
      </c>
      <c r="F293">
        <v>23</v>
      </c>
      <c r="G293">
        <v>1059</v>
      </c>
      <c r="H293">
        <v>1</v>
      </c>
      <c r="I293">
        <v>2</v>
      </c>
      <c r="J293">
        <v>15</v>
      </c>
      <c r="K293">
        <v>16</v>
      </c>
      <c r="L293" s="1">
        <v>0.13</v>
      </c>
      <c r="M293">
        <v>0</v>
      </c>
      <c r="N293">
        <v>1</v>
      </c>
      <c r="O293">
        <v>0</v>
      </c>
      <c r="P293">
        <v>865</v>
      </c>
      <c r="Q293">
        <v>1394</v>
      </c>
      <c r="R293">
        <v>1153</v>
      </c>
      <c r="S293" s="1">
        <v>0.83</v>
      </c>
      <c r="T293">
        <v>17</v>
      </c>
      <c r="U293">
        <v>5</v>
      </c>
      <c r="V293" s="1">
        <v>0.28999999999999998</v>
      </c>
      <c r="W293">
        <v>397</v>
      </c>
      <c r="X293">
        <v>285</v>
      </c>
      <c r="Y293" s="1">
        <v>0.72</v>
      </c>
      <c r="Z293">
        <v>4</v>
      </c>
      <c r="AA293">
        <v>203</v>
      </c>
      <c r="AB293">
        <v>85</v>
      </c>
      <c r="AC293">
        <v>0</v>
      </c>
      <c r="AD293">
        <v>0</v>
      </c>
      <c r="AE293">
        <v>1</v>
      </c>
      <c r="AF293">
        <v>0</v>
      </c>
      <c r="AG293">
        <v>193</v>
      </c>
      <c r="AH293">
        <v>5</v>
      </c>
      <c r="AI293">
        <v>1</v>
      </c>
      <c r="AJ293">
        <v>8</v>
      </c>
      <c r="AK293">
        <v>49</v>
      </c>
      <c r="AL293">
        <v>20</v>
      </c>
      <c r="AM293">
        <v>19</v>
      </c>
      <c r="AN293">
        <v>211</v>
      </c>
      <c r="AO293">
        <v>111</v>
      </c>
      <c r="AP293" s="1">
        <v>0.53</v>
      </c>
      <c r="AQ293">
        <v>84</v>
      </c>
      <c r="AR293">
        <v>52</v>
      </c>
      <c r="AS293" s="1">
        <v>0.62</v>
      </c>
      <c r="AT293">
        <v>0</v>
      </c>
      <c r="AU293">
        <v>0</v>
      </c>
      <c r="AV293">
        <v>0</v>
      </c>
      <c r="AW293">
        <v>8</v>
      </c>
      <c r="AX293">
        <v>4</v>
      </c>
      <c r="AY293">
        <v>0</v>
      </c>
      <c r="AZ293">
        <v>0</v>
      </c>
      <c r="BA293" s="1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f t="shared" si="4"/>
        <v>4.2</v>
      </c>
    </row>
    <row r="294" spans="1:59" x14ac:dyDescent="0.3">
      <c r="A294" t="s">
        <v>438</v>
      </c>
      <c r="B294" s="5">
        <v>25</v>
      </c>
      <c r="C294" t="s">
        <v>425</v>
      </c>
      <c r="D294" t="s">
        <v>96</v>
      </c>
      <c r="E294" t="s">
        <v>774</v>
      </c>
      <c r="F294">
        <v>31</v>
      </c>
      <c r="G294">
        <v>2565</v>
      </c>
      <c r="H294">
        <v>1</v>
      </c>
      <c r="I294">
        <v>2</v>
      </c>
      <c r="J294">
        <v>19</v>
      </c>
      <c r="K294">
        <v>5</v>
      </c>
      <c r="L294" s="1">
        <v>0</v>
      </c>
      <c r="M294">
        <v>2</v>
      </c>
      <c r="N294">
        <v>0</v>
      </c>
      <c r="O294">
        <v>0</v>
      </c>
      <c r="P294">
        <v>2221</v>
      </c>
      <c r="Q294">
        <v>1401</v>
      </c>
      <c r="R294">
        <v>1220</v>
      </c>
      <c r="S294" s="1">
        <v>0.87</v>
      </c>
      <c r="T294">
        <v>7</v>
      </c>
      <c r="U294">
        <v>4</v>
      </c>
      <c r="V294" s="1">
        <v>0.56999999999999995</v>
      </c>
      <c r="W294">
        <v>400</v>
      </c>
      <c r="X294">
        <v>306</v>
      </c>
      <c r="Y294" s="1">
        <v>0.77</v>
      </c>
      <c r="Z294">
        <v>2</v>
      </c>
      <c r="AA294">
        <v>280</v>
      </c>
      <c r="AB294">
        <v>124</v>
      </c>
      <c r="AC294">
        <v>0</v>
      </c>
      <c r="AD294">
        <v>1</v>
      </c>
      <c r="AE294">
        <v>5</v>
      </c>
      <c r="AF294">
        <v>5</v>
      </c>
      <c r="AG294">
        <v>194</v>
      </c>
      <c r="AH294">
        <v>0</v>
      </c>
      <c r="AI294">
        <v>11</v>
      </c>
      <c r="AJ294">
        <v>125</v>
      </c>
      <c r="AK294">
        <v>48</v>
      </c>
      <c r="AL294">
        <v>9</v>
      </c>
      <c r="AM294">
        <v>40</v>
      </c>
      <c r="AN294">
        <v>349</v>
      </c>
      <c r="AO294">
        <v>196</v>
      </c>
      <c r="AP294" s="1">
        <v>0.56000000000000005</v>
      </c>
      <c r="AQ294">
        <v>40</v>
      </c>
      <c r="AR294">
        <v>25</v>
      </c>
      <c r="AS294" s="1">
        <v>0.63</v>
      </c>
      <c r="AT294">
        <v>0</v>
      </c>
      <c r="AU294">
        <v>0</v>
      </c>
      <c r="AV294">
        <v>0</v>
      </c>
      <c r="AW294">
        <v>27</v>
      </c>
      <c r="AX294">
        <v>5</v>
      </c>
      <c r="AY294">
        <v>0</v>
      </c>
      <c r="AZ294">
        <v>0</v>
      </c>
      <c r="BA294" s="1">
        <v>0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f t="shared" si="4"/>
        <v>4.2</v>
      </c>
    </row>
    <row r="295" spans="1:59" x14ac:dyDescent="0.3">
      <c r="A295" t="s">
        <v>121</v>
      </c>
      <c r="B295" s="5">
        <v>26</v>
      </c>
      <c r="C295" t="s">
        <v>98</v>
      </c>
      <c r="D295" t="s">
        <v>70</v>
      </c>
      <c r="E295" t="s">
        <v>774</v>
      </c>
      <c r="F295">
        <v>27</v>
      </c>
      <c r="G295">
        <v>2077</v>
      </c>
      <c r="H295">
        <v>1</v>
      </c>
      <c r="I295">
        <v>1</v>
      </c>
      <c r="J295">
        <v>13</v>
      </c>
      <c r="K295">
        <v>6</v>
      </c>
      <c r="L295" s="1">
        <v>0.03</v>
      </c>
      <c r="M295">
        <v>0</v>
      </c>
      <c r="N295">
        <v>0</v>
      </c>
      <c r="O295">
        <v>1</v>
      </c>
      <c r="P295">
        <v>1251</v>
      </c>
      <c r="Q295">
        <v>1468</v>
      </c>
      <c r="R295">
        <v>1203</v>
      </c>
      <c r="S295" s="1">
        <v>0.82</v>
      </c>
      <c r="T295">
        <v>7</v>
      </c>
      <c r="U295">
        <v>2</v>
      </c>
      <c r="V295" s="1">
        <v>0.28999999999999998</v>
      </c>
      <c r="W295">
        <v>183</v>
      </c>
      <c r="X295">
        <v>95</v>
      </c>
      <c r="Y295" s="1">
        <v>0.52</v>
      </c>
      <c r="Z295">
        <v>3</v>
      </c>
      <c r="AA295">
        <v>363</v>
      </c>
      <c r="AB295">
        <v>149</v>
      </c>
      <c r="AC295">
        <v>0</v>
      </c>
      <c r="AD295">
        <v>0</v>
      </c>
      <c r="AE295">
        <v>2</v>
      </c>
      <c r="AF295">
        <v>2</v>
      </c>
      <c r="AG295">
        <v>130</v>
      </c>
      <c r="AH295">
        <v>10</v>
      </c>
      <c r="AI295">
        <v>5</v>
      </c>
      <c r="AJ295">
        <v>58</v>
      </c>
      <c r="AK295">
        <v>54</v>
      </c>
      <c r="AL295">
        <v>21</v>
      </c>
      <c r="AM295">
        <v>56</v>
      </c>
      <c r="AN295">
        <v>152</v>
      </c>
      <c r="AO295">
        <v>94</v>
      </c>
      <c r="AP295" s="1">
        <v>0.62</v>
      </c>
      <c r="AQ295">
        <v>111</v>
      </c>
      <c r="AR295">
        <v>61</v>
      </c>
      <c r="AS295" s="1">
        <v>0.55000000000000004</v>
      </c>
      <c r="AT295">
        <v>0</v>
      </c>
      <c r="AU295">
        <v>0</v>
      </c>
      <c r="AV295">
        <v>0</v>
      </c>
      <c r="AW295">
        <v>27</v>
      </c>
      <c r="AX295">
        <v>7</v>
      </c>
      <c r="AY295">
        <v>0</v>
      </c>
      <c r="AZ295">
        <v>0</v>
      </c>
      <c r="BA295" s="1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f t="shared" si="4"/>
        <v>4.2</v>
      </c>
    </row>
    <row r="296" spans="1:59" x14ac:dyDescent="0.3">
      <c r="A296" t="s">
        <v>576</v>
      </c>
      <c r="B296" s="5">
        <v>25</v>
      </c>
      <c r="C296" t="s">
        <v>566</v>
      </c>
      <c r="D296" t="s">
        <v>59</v>
      </c>
      <c r="E296" t="s">
        <v>773</v>
      </c>
      <c r="F296">
        <v>27</v>
      </c>
      <c r="G296">
        <v>2154</v>
      </c>
      <c r="H296">
        <v>1</v>
      </c>
      <c r="I296">
        <v>0</v>
      </c>
      <c r="J296">
        <v>10</v>
      </c>
      <c r="K296">
        <v>5</v>
      </c>
      <c r="L296" s="1">
        <v>0.14000000000000001</v>
      </c>
      <c r="M296">
        <v>1</v>
      </c>
      <c r="N296">
        <v>0</v>
      </c>
      <c r="O296">
        <v>0</v>
      </c>
      <c r="P296">
        <v>1414</v>
      </c>
      <c r="Q296">
        <v>1628</v>
      </c>
      <c r="R296">
        <v>1477</v>
      </c>
      <c r="S296" s="1">
        <v>0.91</v>
      </c>
      <c r="T296">
        <v>9</v>
      </c>
      <c r="U296">
        <v>0</v>
      </c>
      <c r="V296" s="1">
        <v>0</v>
      </c>
      <c r="W296">
        <v>352</v>
      </c>
      <c r="X296">
        <v>281</v>
      </c>
      <c r="Y296" s="1">
        <v>0.8</v>
      </c>
      <c r="Z296">
        <v>1</v>
      </c>
      <c r="AA296">
        <v>307</v>
      </c>
      <c r="AB296">
        <v>191</v>
      </c>
      <c r="AC296">
        <v>0</v>
      </c>
      <c r="AD296">
        <v>0</v>
      </c>
      <c r="AE296">
        <v>0</v>
      </c>
      <c r="AF296">
        <v>2</v>
      </c>
      <c r="AG296">
        <v>63</v>
      </c>
      <c r="AH296">
        <v>17</v>
      </c>
      <c r="AI296">
        <v>3</v>
      </c>
      <c r="AJ296">
        <v>50</v>
      </c>
      <c r="AK296">
        <v>16</v>
      </c>
      <c r="AL296">
        <v>29</v>
      </c>
      <c r="AM296">
        <v>49</v>
      </c>
      <c r="AN296">
        <v>71</v>
      </c>
      <c r="AO296">
        <v>46</v>
      </c>
      <c r="AP296" s="1">
        <v>0.65</v>
      </c>
      <c r="AQ296">
        <v>93</v>
      </c>
      <c r="AR296">
        <v>55</v>
      </c>
      <c r="AS296" s="1">
        <v>0.59</v>
      </c>
      <c r="AT296">
        <v>0</v>
      </c>
      <c r="AU296">
        <v>0</v>
      </c>
      <c r="AV296">
        <v>0</v>
      </c>
      <c r="AW296">
        <v>50</v>
      </c>
      <c r="AX296">
        <v>12</v>
      </c>
      <c r="AY296">
        <v>0</v>
      </c>
      <c r="AZ296">
        <v>0</v>
      </c>
      <c r="BA296" s="1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f t="shared" si="4"/>
        <v>4.2</v>
      </c>
    </row>
    <row r="297" spans="1:59" x14ac:dyDescent="0.3">
      <c r="A297" t="s">
        <v>265</v>
      </c>
      <c r="B297" s="5">
        <v>26</v>
      </c>
      <c r="C297" t="s">
        <v>240</v>
      </c>
      <c r="D297" t="s">
        <v>59</v>
      </c>
      <c r="E297" t="s">
        <v>774</v>
      </c>
      <c r="F297">
        <v>22</v>
      </c>
      <c r="G297">
        <v>1404</v>
      </c>
      <c r="H297">
        <v>1</v>
      </c>
      <c r="I297">
        <v>1</v>
      </c>
      <c r="J297">
        <v>13</v>
      </c>
      <c r="K297">
        <v>3</v>
      </c>
      <c r="L297" s="1">
        <v>0</v>
      </c>
      <c r="M297">
        <v>2</v>
      </c>
      <c r="N297">
        <v>2</v>
      </c>
      <c r="O297">
        <v>1</v>
      </c>
      <c r="P297">
        <v>1348</v>
      </c>
      <c r="Q297">
        <v>1665</v>
      </c>
      <c r="R297">
        <v>1441</v>
      </c>
      <c r="S297" s="1">
        <v>0.87</v>
      </c>
      <c r="T297">
        <v>13</v>
      </c>
      <c r="U297">
        <v>3</v>
      </c>
      <c r="V297" s="1">
        <v>0.23</v>
      </c>
      <c r="W297">
        <v>196</v>
      </c>
      <c r="X297">
        <v>133</v>
      </c>
      <c r="Y297" s="1">
        <v>0.68</v>
      </c>
      <c r="Z297">
        <v>0</v>
      </c>
      <c r="AA297">
        <v>387</v>
      </c>
      <c r="AB297">
        <v>215</v>
      </c>
      <c r="AC297">
        <v>0</v>
      </c>
      <c r="AD297">
        <v>0</v>
      </c>
      <c r="AE297">
        <v>1</v>
      </c>
      <c r="AF297">
        <v>3</v>
      </c>
      <c r="AG297">
        <v>116</v>
      </c>
      <c r="AH297">
        <v>0</v>
      </c>
      <c r="AI297">
        <v>7</v>
      </c>
      <c r="AJ297">
        <v>79</v>
      </c>
      <c r="AK297">
        <v>25</v>
      </c>
      <c r="AL297">
        <v>15</v>
      </c>
      <c r="AM297">
        <v>17</v>
      </c>
      <c r="AN297">
        <v>153</v>
      </c>
      <c r="AO297">
        <v>96</v>
      </c>
      <c r="AP297" s="1">
        <v>0.63</v>
      </c>
      <c r="AQ297">
        <v>80</v>
      </c>
      <c r="AR297">
        <v>53</v>
      </c>
      <c r="AS297" s="1">
        <v>0.66</v>
      </c>
      <c r="AT297">
        <v>0</v>
      </c>
      <c r="AU297">
        <v>0</v>
      </c>
      <c r="AV297">
        <v>0</v>
      </c>
      <c r="AW297">
        <v>8</v>
      </c>
      <c r="AX297">
        <v>4</v>
      </c>
      <c r="AY297">
        <v>0</v>
      </c>
      <c r="AZ297">
        <v>0</v>
      </c>
      <c r="BA297" s="1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f t="shared" si="4"/>
        <v>4.2</v>
      </c>
    </row>
    <row r="298" spans="1:59" x14ac:dyDescent="0.3">
      <c r="A298" t="s">
        <v>596</v>
      </c>
      <c r="B298" s="5">
        <v>22</v>
      </c>
      <c r="C298" t="s">
        <v>566</v>
      </c>
      <c r="D298" t="s">
        <v>59</v>
      </c>
      <c r="E298" t="s">
        <v>774</v>
      </c>
      <c r="F298">
        <v>34</v>
      </c>
      <c r="G298">
        <v>2828</v>
      </c>
      <c r="H298">
        <v>1</v>
      </c>
      <c r="I298">
        <v>0</v>
      </c>
      <c r="J298">
        <v>20</v>
      </c>
      <c r="K298">
        <v>9</v>
      </c>
      <c r="L298" s="1">
        <v>0.15</v>
      </c>
      <c r="M298">
        <v>2</v>
      </c>
      <c r="N298">
        <v>0</v>
      </c>
      <c r="O298">
        <v>0</v>
      </c>
      <c r="P298">
        <v>2522</v>
      </c>
      <c r="Q298">
        <v>1840</v>
      </c>
      <c r="R298">
        <v>1631</v>
      </c>
      <c r="S298" s="1">
        <v>0.89</v>
      </c>
      <c r="T298">
        <v>12</v>
      </c>
      <c r="U298">
        <v>2</v>
      </c>
      <c r="V298" s="1">
        <v>0.17</v>
      </c>
      <c r="W298">
        <v>589</v>
      </c>
      <c r="X298">
        <v>472</v>
      </c>
      <c r="Y298" s="1">
        <v>0.8</v>
      </c>
      <c r="Z298">
        <v>6</v>
      </c>
      <c r="AA298">
        <v>455</v>
      </c>
      <c r="AB298">
        <v>244</v>
      </c>
      <c r="AC298">
        <v>1</v>
      </c>
      <c r="AD298">
        <v>0</v>
      </c>
      <c r="AE298">
        <v>3</v>
      </c>
      <c r="AF298">
        <v>4</v>
      </c>
      <c r="AG298">
        <v>138</v>
      </c>
      <c r="AH298">
        <v>5</v>
      </c>
      <c r="AI298">
        <v>3</v>
      </c>
      <c r="AJ298">
        <v>140</v>
      </c>
      <c r="AK298">
        <v>35</v>
      </c>
      <c r="AL298">
        <v>9</v>
      </c>
      <c r="AM298">
        <v>0</v>
      </c>
      <c r="AN298">
        <v>244</v>
      </c>
      <c r="AO298">
        <v>144</v>
      </c>
      <c r="AP298" s="1">
        <v>0.59</v>
      </c>
      <c r="AQ298">
        <v>56</v>
      </c>
      <c r="AR298">
        <v>28</v>
      </c>
      <c r="AS298" s="1">
        <v>0.5</v>
      </c>
      <c r="AT298">
        <v>0</v>
      </c>
      <c r="AU298">
        <v>0</v>
      </c>
      <c r="AV298">
        <v>0</v>
      </c>
      <c r="AW298">
        <v>35</v>
      </c>
      <c r="AX298">
        <v>9</v>
      </c>
      <c r="AY298">
        <v>0</v>
      </c>
      <c r="AZ298">
        <v>0</v>
      </c>
      <c r="BA298" s="1">
        <v>0</v>
      </c>
      <c r="BB298">
        <v>0</v>
      </c>
      <c r="BC298">
        <v>3</v>
      </c>
      <c r="BD298">
        <v>0</v>
      </c>
      <c r="BE298">
        <v>0</v>
      </c>
      <c r="BF298">
        <v>0</v>
      </c>
      <c r="BG298">
        <f t="shared" si="4"/>
        <v>4.2</v>
      </c>
    </row>
    <row r="299" spans="1:59" x14ac:dyDescent="0.3">
      <c r="A299" t="s">
        <v>108</v>
      </c>
      <c r="B299" s="5">
        <v>22</v>
      </c>
      <c r="C299" t="s">
        <v>98</v>
      </c>
      <c r="D299" t="s">
        <v>74</v>
      </c>
      <c r="E299" t="s">
        <v>774</v>
      </c>
      <c r="F299">
        <v>29</v>
      </c>
      <c r="G299">
        <v>1128</v>
      </c>
      <c r="H299">
        <v>1</v>
      </c>
      <c r="I299">
        <v>2</v>
      </c>
      <c r="J299">
        <v>19</v>
      </c>
      <c r="K299">
        <v>4</v>
      </c>
      <c r="L299" s="1">
        <v>0.05</v>
      </c>
      <c r="M299">
        <v>0</v>
      </c>
      <c r="N299">
        <v>0</v>
      </c>
      <c r="O299">
        <v>3</v>
      </c>
      <c r="P299">
        <v>976</v>
      </c>
      <c r="Q299">
        <v>1897</v>
      </c>
      <c r="R299">
        <v>1713</v>
      </c>
      <c r="S299" s="1">
        <v>0.9</v>
      </c>
      <c r="T299">
        <v>0</v>
      </c>
      <c r="U299">
        <v>0</v>
      </c>
      <c r="V299" s="1">
        <v>0</v>
      </c>
      <c r="W299">
        <v>287</v>
      </c>
      <c r="X299">
        <v>219</v>
      </c>
      <c r="Y299" s="1">
        <v>0.76</v>
      </c>
      <c r="Z299">
        <v>1</v>
      </c>
      <c r="AA299">
        <v>391</v>
      </c>
      <c r="AB299">
        <v>227</v>
      </c>
      <c r="AC299">
        <v>0</v>
      </c>
      <c r="AD299">
        <v>1</v>
      </c>
      <c r="AE299">
        <v>0</v>
      </c>
      <c r="AF299">
        <v>3</v>
      </c>
      <c r="AG299">
        <v>98</v>
      </c>
      <c r="AH299">
        <v>25</v>
      </c>
      <c r="AI299">
        <v>2</v>
      </c>
      <c r="AJ299">
        <v>27</v>
      </c>
      <c r="AK299">
        <v>17</v>
      </c>
      <c r="AL299">
        <v>14</v>
      </c>
      <c r="AM299">
        <v>29</v>
      </c>
      <c r="AN299">
        <v>101</v>
      </c>
      <c r="AO299">
        <v>62</v>
      </c>
      <c r="AP299" s="1">
        <v>0.61</v>
      </c>
      <c r="AQ299">
        <v>106</v>
      </c>
      <c r="AR299">
        <v>75</v>
      </c>
      <c r="AS299" s="1">
        <v>0.71</v>
      </c>
      <c r="AT299">
        <v>0</v>
      </c>
      <c r="AU299">
        <v>0</v>
      </c>
      <c r="AV299">
        <v>0</v>
      </c>
      <c r="AW299">
        <v>11</v>
      </c>
      <c r="AX299">
        <v>2</v>
      </c>
      <c r="AY299">
        <v>0</v>
      </c>
      <c r="AZ299">
        <v>0</v>
      </c>
      <c r="BA299" s="1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f t="shared" si="4"/>
        <v>4.2</v>
      </c>
    </row>
    <row r="300" spans="1:59" x14ac:dyDescent="0.3">
      <c r="A300" t="s">
        <v>152</v>
      </c>
      <c r="B300" s="5">
        <v>27</v>
      </c>
      <c r="C300" t="s">
        <v>131</v>
      </c>
      <c r="D300" t="s">
        <v>59</v>
      </c>
      <c r="E300" t="s">
        <v>773</v>
      </c>
      <c r="F300">
        <v>36</v>
      </c>
      <c r="G300">
        <v>2978</v>
      </c>
      <c r="H300">
        <v>1</v>
      </c>
      <c r="I300">
        <v>3</v>
      </c>
      <c r="J300">
        <v>14</v>
      </c>
      <c r="K300">
        <v>3</v>
      </c>
      <c r="L300" s="1">
        <v>0</v>
      </c>
      <c r="M300">
        <v>0</v>
      </c>
      <c r="N300">
        <v>0</v>
      </c>
      <c r="O300">
        <v>3</v>
      </c>
      <c r="P300">
        <v>1965</v>
      </c>
      <c r="Q300">
        <v>1934</v>
      </c>
      <c r="R300">
        <v>1768</v>
      </c>
      <c r="S300" s="1">
        <v>0.91</v>
      </c>
      <c r="T300">
        <v>5</v>
      </c>
      <c r="U300">
        <v>0</v>
      </c>
      <c r="V300" s="1">
        <v>0</v>
      </c>
      <c r="W300">
        <v>304</v>
      </c>
      <c r="X300">
        <v>217</v>
      </c>
      <c r="Y300" s="1">
        <v>0.71</v>
      </c>
      <c r="Z300">
        <v>2</v>
      </c>
      <c r="AA300">
        <v>391</v>
      </c>
      <c r="AB300">
        <v>201</v>
      </c>
      <c r="AC300">
        <v>0</v>
      </c>
      <c r="AD300">
        <v>0</v>
      </c>
      <c r="AE300">
        <v>0</v>
      </c>
      <c r="AF300">
        <v>1</v>
      </c>
      <c r="AG300">
        <v>104</v>
      </c>
      <c r="AH300">
        <v>18</v>
      </c>
      <c r="AI300">
        <v>5</v>
      </c>
      <c r="AJ300">
        <v>66</v>
      </c>
      <c r="AK300">
        <v>13</v>
      </c>
      <c r="AL300">
        <v>18</v>
      </c>
      <c r="AM300">
        <v>81</v>
      </c>
      <c r="AN300">
        <v>46</v>
      </c>
      <c r="AO300">
        <v>27</v>
      </c>
      <c r="AP300" s="1">
        <v>0.59</v>
      </c>
      <c r="AQ300">
        <v>83</v>
      </c>
      <c r="AR300">
        <v>52</v>
      </c>
      <c r="AS300" s="1">
        <v>0.63</v>
      </c>
      <c r="AT300">
        <v>0</v>
      </c>
      <c r="AU300">
        <v>0</v>
      </c>
      <c r="AV300">
        <v>0</v>
      </c>
      <c r="AW300">
        <v>49</v>
      </c>
      <c r="AX300">
        <v>8</v>
      </c>
      <c r="AY300">
        <v>1</v>
      </c>
      <c r="AZ300">
        <v>0</v>
      </c>
      <c r="BA300" s="1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f t="shared" si="4"/>
        <v>4.2</v>
      </c>
    </row>
    <row r="301" spans="1:59" x14ac:dyDescent="0.3">
      <c r="A301" t="s">
        <v>294</v>
      </c>
      <c r="B301" s="5">
        <v>24</v>
      </c>
      <c r="C301" t="s">
        <v>270</v>
      </c>
      <c r="D301" t="s">
        <v>96</v>
      </c>
      <c r="E301" t="s">
        <v>774</v>
      </c>
      <c r="F301">
        <v>35</v>
      </c>
      <c r="G301">
        <v>3118</v>
      </c>
      <c r="H301">
        <v>1</v>
      </c>
      <c r="I301">
        <v>1</v>
      </c>
      <c r="J301">
        <v>30</v>
      </c>
      <c r="K301">
        <v>3</v>
      </c>
      <c r="L301" s="1">
        <v>0</v>
      </c>
      <c r="M301">
        <v>3</v>
      </c>
      <c r="N301">
        <v>1</v>
      </c>
      <c r="O301">
        <v>1</v>
      </c>
      <c r="P301">
        <v>1991</v>
      </c>
      <c r="Q301">
        <v>1948</v>
      </c>
      <c r="R301">
        <v>1696</v>
      </c>
      <c r="S301" s="1">
        <v>0.87</v>
      </c>
      <c r="T301">
        <v>4</v>
      </c>
      <c r="U301">
        <v>0</v>
      </c>
      <c r="V301" s="1">
        <v>0</v>
      </c>
      <c r="W301">
        <v>235</v>
      </c>
      <c r="X301">
        <v>163</v>
      </c>
      <c r="Y301" s="1">
        <v>0.69</v>
      </c>
      <c r="Z301">
        <v>0</v>
      </c>
      <c r="AA301">
        <v>378</v>
      </c>
      <c r="AB301">
        <v>212</v>
      </c>
      <c r="AC301">
        <v>0</v>
      </c>
      <c r="AD301">
        <v>0</v>
      </c>
      <c r="AE301">
        <v>0</v>
      </c>
      <c r="AF301">
        <v>3</v>
      </c>
      <c r="AG301">
        <v>146</v>
      </c>
      <c r="AH301">
        <v>6</v>
      </c>
      <c r="AI301">
        <v>11</v>
      </c>
      <c r="AJ301">
        <v>203</v>
      </c>
      <c r="AK301">
        <v>38</v>
      </c>
      <c r="AL301">
        <v>40</v>
      </c>
      <c r="AM301">
        <v>68</v>
      </c>
      <c r="AN301">
        <v>100</v>
      </c>
      <c r="AO301">
        <v>68</v>
      </c>
      <c r="AP301" s="1">
        <v>0.68</v>
      </c>
      <c r="AQ301">
        <v>169</v>
      </c>
      <c r="AR301">
        <v>113</v>
      </c>
      <c r="AS301" s="1">
        <v>0.67</v>
      </c>
      <c r="AT301">
        <v>0</v>
      </c>
      <c r="AU301">
        <v>0</v>
      </c>
      <c r="AV301">
        <v>0</v>
      </c>
      <c r="AW301">
        <v>34</v>
      </c>
      <c r="AX301">
        <v>5</v>
      </c>
      <c r="AY301">
        <v>0</v>
      </c>
      <c r="AZ301">
        <v>0</v>
      </c>
      <c r="BA301" s="1">
        <v>0</v>
      </c>
      <c r="BB301">
        <v>0</v>
      </c>
      <c r="BC301">
        <v>1</v>
      </c>
      <c r="BD301">
        <v>0</v>
      </c>
      <c r="BE301">
        <v>0</v>
      </c>
      <c r="BF301">
        <v>0</v>
      </c>
      <c r="BG301">
        <f t="shared" si="4"/>
        <v>4.2</v>
      </c>
    </row>
    <row r="302" spans="1:59" x14ac:dyDescent="0.3">
      <c r="A302" t="s">
        <v>84</v>
      </c>
      <c r="B302" s="5">
        <v>17</v>
      </c>
      <c r="C302" t="s">
        <v>58</v>
      </c>
      <c r="D302" t="s">
        <v>59</v>
      </c>
      <c r="E302" t="s">
        <v>774</v>
      </c>
      <c r="F302">
        <v>23</v>
      </c>
      <c r="G302">
        <v>1370</v>
      </c>
      <c r="H302">
        <v>1</v>
      </c>
      <c r="I302">
        <v>0</v>
      </c>
      <c r="J302">
        <v>3</v>
      </c>
      <c r="K302">
        <v>6</v>
      </c>
      <c r="L302" s="1">
        <v>0.12</v>
      </c>
      <c r="M302">
        <v>0</v>
      </c>
      <c r="N302">
        <v>0</v>
      </c>
      <c r="O302">
        <v>0</v>
      </c>
      <c r="P302">
        <v>964</v>
      </c>
      <c r="Q302">
        <v>1961</v>
      </c>
      <c r="R302">
        <v>1693</v>
      </c>
      <c r="S302" s="1">
        <v>0.86</v>
      </c>
      <c r="T302">
        <v>8</v>
      </c>
      <c r="U302">
        <v>2</v>
      </c>
      <c r="V302" s="1">
        <v>0.25</v>
      </c>
      <c r="W302">
        <v>288</v>
      </c>
      <c r="X302">
        <v>170</v>
      </c>
      <c r="Y302" s="1">
        <v>0.59</v>
      </c>
      <c r="Z302">
        <v>3</v>
      </c>
      <c r="AA302">
        <v>459</v>
      </c>
      <c r="AB302">
        <v>267</v>
      </c>
      <c r="AC302">
        <v>0</v>
      </c>
      <c r="AD302">
        <v>0</v>
      </c>
      <c r="AE302">
        <v>1</v>
      </c>
      <c r="AF302">
        <v>2</v>
      </c>
      <c r="AG302">
        <v>162</v>
      </c>
      <c r="AH302">
        <v>9</v>
      </c>
      <c r="AI302">
        <v>3</v>
      </c>
      <c r="AJ302">
        <v>24</v>
      </c>
      <c r="AK302">
        <v>34</v>
      </c>
      <c r="AL302">
        <v>57</v>
      </c>
      <c r="AM302">
        <v>22</v>
      </c>
      <c r="AN302">
        <v>129</v>
      </c>
      <c r="AO302">
        <v>75</v>
      </c>
      <c r="AP302" s="1">
        <v>0.57999999999999996</v>
      </c>
      <c r="AQ302">
        <v>189</v>
      </c>
      <c r="AR302">
        <v>119</v>
      </c>
      <c r="AS302" s="1">
        <v>0.63</v>
      </c>
      <c r="AT302">
        <v>0</v>
      </c>
      <c r="AU302">
        <v>0</v>
      </c>
      <c r="AV302">
        <v>0</v>
      </c>
      <c r="AW302">
        <v>11</v>
      </c>
      <c r="AX302">
        <v>3</v>
      </c>
      <c r="AY302">
        <v>2</v>
      </c>
      <c r="AZ302">
        <v>0</v>
      </c>
      <c r="BA302" s="1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f t="shared" si="4"/>
        <v>4.2</v>
      </c>
    </row>
    <row r="303" spans="1:59" x14ac:dyDescent="0.3">
      <c r="A303" t="s">
        <v>586</v>
      </c>
      <c r="B303" s="5">
        <v>20</v>
      </c>
      <c r="C303" t="s">
        <v>566</v>
      </c>
      <c r="D303" t="s">
        <v>96</v>
      </c>
      <c r="E303" t="s">
        <v>773</v>
      </c>
      <c r="F303">
        <v>26</v>
      </c>
      <c r="G303">
        <v>1664</v>
      </c>
      <c r="H303">
        <v>1</v>
      </c>
      <c r="I303">
        <v>1</v>
      </c>
      <c r="J303">
        <v>10</v>
      </c>
      <c r="K303">
        <v>4</v>
      </c>
      <c r="L303" s="1">
        <v>0.12</v>
      </c>
      <c r="M303">
        <v>2</v>
      </c>
      <c r="N303">
        <v>0</v>
      </c>
      <c r="O303">
        <v>0</v>
      </c>
      <c r="P303">
        <v>931</v>
      </c>
      <c r="Q303">
        <v>2595</v>
      </c>
      <c r="R303">
        <v>2328</v>
      </c>
      <c r="S303" s="1">
        <v>0.9</v>
      </c>
      <c r="T303">
        <v>13</v>
      </c>
      <c r="U303">
        <v>3</v>
      </c>
      <c r="V303" s="1">
        <v>0.23</v>
      </c>
      <c r="W303">
        <v>306</v>
      </c>
      <c r="X303">
        <v>211</v>
      </c>
      <c r="Y303" s="1">
        <v>0.69</v>
      </c>
      <c r="Z303">
        <v>3</v>
      </c>
      <c r="AA303">
        <v>486</v>
      </c>
      <c r="AB303">
        <v>266</v>
      </c>
      <c r="AC303">
        <v>0</v>
      </c>
      <c r="AD303">
        <v>0</v>
      </c>
      <c r="AE303">
        <v>0</v>
      </c>
      <c r="AF303">
        <v>5</v>
      </c>
      <c r="AG303">
        <v>121</v>
      </c>
      <c r="AH303">
        <v>13</v>
      </c>
      <c r="AI303">
        <v>0</v>
      </c>
      <c r="AJ303">
        <v>23</v>
      </c>
      <c r="AK303">
        <v>33</v>
      </c>
      <c r="AL303">
        <v>24</v>
      </c>
      <c r="AM303">
        <v>50</v>
      </c>
      <c r="AN303">
        <v>137</v>
      </c>
      <c r="AO303">
        <v>73</v>
      </c>
      <c r="AP303" s="1">
        <v>0.53</v>
      </c>
      <c r="AQ303">
        <v>139</v>
      </c>
      <c r="AR303">
        <v>83</v>
      </c>
      <c r="AS303" s="1">
        <v>0.6</v>
      </c>
      <c r="AT303">
        <v>0</v>
      </c>
      <c r="AU303">
        <v>0</v>
      </c>
      <c r="AV303">
        <v>0</v>
      </c>
      <c r="AW303">
        <v>0</v>
      </c>
      <c r="AX303">
        <v>7</v>
      </c>
      <c r="AY303">
        <v>0</v>
      </c>
      <c r="AZ303">
        <v>0</v>
      </c>
      <c r="BA303" s="1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f t="shared" si="4"/>
        <v>4.2</v>
      </c>
    </row>
    <row r="304" spans="1:59" x14ac:dyDescent="0.3">
      <c r="A304" t="s">
        <v>190</v>
      </c>
      <c r="B304" s="5">
        <v>31</v>
      </c>
      <c r="C304" t="s">
        <v>170</v>
      </c>
      <c r="D304" t="s">
        <v>74</v>
      </c>
      <c r="E304" t="s">
        <v>772</v>
      </c>
      <c r="F304">
        <v>37</v>
      </c>
      <c r="G304">
        <v>3276</v>
      </c>
      <c r="H304">
        <v>0</v>
      </c>
      <c r="I304">
        <v>2</v>
      </c>
      <c r="J304">
        <v>0</v>
      </c>
      <c r="K304">
        <v>0</v>
      </c>
      <c r="L304" s="1">
        <v>0</v>
      </c>
      <c r="M304">
        <v>0</v>
      </c>
      <c r="N304">
        <v>0</v>
      </c>
      <c r="O304">
        <v>0</v>
      </c>
      <c r="P304">
        <v>1986</v>
      </c>
      <c r="Q304">
        <v>0</v>
      </c>
      <c r="R304">
        <v>0</v>
      </c>
      <c r="S304" s="1">
        <v>0</v>
      </c>
      <c r="T304">
        <v>0</v>
      </c>
      <c r="U304">
        <v>0</v>
      </c>
      <c r="V304" s="1">
        <v>0</v>
      </c>
      <c r="W304">
        <v>0</v>
      </c>
      <c r="X304">
        <v>0</v>
      </c>
      <c r="Y304" s="1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7</v>
      </c>
      <c r="AJ304">
        <v>46</v>
      </c>
      <c r="AK304">
        <v>0</v>
      </c>
      <c r="AL304">
        <v>0</v>
      </c>
      <c r="AM304">
        <v>4</v>
      </c>
      <c r="AN304">
        <v>0</v>
      </c>
      <c r="AO304">
        <v>0</v>
      </c>
      <c r="AP304" s="1">
        <v>0</v>
      </c>
      <c r="AQ304">
        <v>0</v>
      </c>
      <c r="AR304">
        <v>0</v>
      </c>
      <c r="AS304" s="1">
        <v>0</v>
      </c>
      <c r="AT304">
        <v>55</v>
      </c>
      <c r="AU304">
        <v>53</v>
      </c>
      <c r="AV304">
        <v>0</v>
      </c>
      <c r="AW304">
        <v>0</v>
      </c>
      <c r="AX304">
        <v>1</v>
      </c>
      <c r="AY304">
        <v>0</v>
      </c>
      <c r="AZ304">
        <v>153</v>
      </c>
      <c r="BA304" s="1">
        <v>0.74</v>
      </c>
      <c r="BB304">
        <v>0</v>
      </c>
      <c r="BC304">
        <v>0</v>
      </c>
      <c r="BD304">
        <v>20</v>
      </c>
      <c r="BE304">
        <v>46</v>
      </c>
      <c r="BF304">
        <v>0.5</v>
      </c>
      <c r="BG304">
        <f t="shared" si="4"/>
        <v>4.7</v>
      </c>
    </row>
    <row r="305" spans="1:59" x14ac:dyDescent="0.3">
      <c r="A305" t="s">
        <v>565</v>
      </c>
      <c r="B305" s="5">
        <v>26</v>
      </c>
      <c r="C305" t="s">
        <v>566</v>
      </c>
      <c r="D305" t="s">
        <v>59</v>
      </c>
      <c r="E305" t="s">
        <v>772</v>
      </c>
      <c r="F305">
        <v>30</v>
      </c>
      <c r="G305">
        <v>2700</v>
      </c>
      <c r="H305">
        <v>0</v>
      </c>
      <c r="I305">
        <v>0</v>
      </c>
      <c r="J305">
        <v>0</v>
      </c>
      <c r="K305">
        <v>0</v>
      </c>
      <c r="L305" s="1">
        <v>0</v>
      </c>
      <c r="M305">
        <v>0</v>
      </c>
      <c r="N305">
        <v>0</v>
      </c>
      <c r="O305">
        <v>0</v>
      </c>
      <c r="P305">
        <v>1421</v>
      </c>
      <c r="Q305">
        <v>0</v>
      </c>
      <c r="R305">
        <v>0</v>
      </c>
      <c r="S305" s="1">
        <v>0</v>
      </c>
      <c r="T305">
        <v>0</v>
      </c>
      <c r="U305">
        <v>0</v>
      </c>
      <c r="V305" s="1">
        <v>0</v>
      </c>
      <c r="W305">
        <v>0</v>
      </c>
      <c r="X305">
        <v>0</v>
      </c>
      <c r="Y305" s="1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3</v>
      </c>
      <c r="AJ305">
        <v>28</v>
      </c>
      <c r="AK305">
        <v>0</v>
      </c>
      <c r="AL305">
        <v>0</v>
      </c>
      <c r="AM305">
        <v>0</v>
      </c>
      <c r="AN305">
        <v>0</v>
      </c>
      <c r="AO305">
        <v>0</v>
      </c>
      <c r="AP305" s="1">
        <v>0</v>
      </c>
      <c r="AQ305">
        <v>0</v>
      </c>
      <c r="AR305">
        <v>0</v>
      </c>
      <c r="AS305" s="1">
        <v>0</v>
      </c>
      <c r="AT305">
        <v>66</v>
      </c>
      <c r="AU305">
        <v>66</v>
      </c>
      <c r="AV305">
        <v>0</v>
      </c>
      <c r="AW305">
        <v>1</v>
      </c>
      <c r="AX305">
        <v>2</v>
      </c>
      <c r="AY305">
        <v>0</v>
      </c>
      <c r="AZ305">
        <v>125</v>
      </c>
      <c r="BA305" s="1">
        <v>0.66</v>
      </c>
      <c r="BB305">
        <v>2</v>
      </c>
      <c r="BC305">
        <v>0</v>
      </c>
      <c r="BD305">
        <v>0</v>
      </c>
      <c r="BE305">
        <v>25</v>
      </c>
      <c r="BF305">
        <v>0.1</v>
      </c>
      <c r="BG305">
        <f t="shared" si="4"/>
        <v>4.3</v>
      </c>
    </row>
    <row r="306" spans="1:59" x14ac:dyDescent="0.3">
      <c r="A306" t="s">
        <v>319</v>
      </c>
      <c r="B306" s="5">
        <v>30</v>
      </c>
      <c r="C306" t="s">
        <v>300</v>
      </c>
      <c r="D306" t="s">
        <v>59</v>
      </c>
      <c r="E306" t="s">
        <v>772</v>
      </c>
      <c r="F306">
        <v>38</v>
      </c>
      <c r="G306">
        <v>3420</v>
      </c>
      <c r="H306">
        <v>0</v>
      </c>
      <c r="I306">
        <v>1</v>
      </c>
      <c r="J306">
        <v>0</v>
      </c>
      <c r="K306">
        <v>0</v>
      </c>
      <c r="L306" s="1">
        <v>0</v>
      </c>
      <c r="M306">
        <v>0</v>
      </c>
      <c r="N306">
        <v>1</v>
      </c>
      <c r="O306">
        <v>0</v>
      </c>
      <c r="P306">
        <v>1822</v>
      </c>
      <c r="Q306">
        <v>0</v>
      </c>
      <c r="R306">
        <v>0</v>
      </c>
      <c r="S306" s="1">
        <v>0</v>
      </c>
      <c r="T306">
        <v>0</v>
      </c>
      <c r="U306">
        <v>0</v>
      </c>
      <c r="V306" s="1">
        <v>0</v>
      </c>
      <c r="W306">
        <v>0</v>
      </c>
      <c r="X306">
        <v>0</v>
      </c>
      <c r="Y306" s="1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12</v>
      </c>
      <c r="AJ306">
        <v>52</v>
      </c>
      <c r="AK306">
        <v>0</v>
      </c>
      <c r="AL306">
        <v>0</v>
      </c>
      <c r="AM306">
        <v>1</v>
      </c>
      <c r="AN306">
        <v>0</v>
      </c>
      <c r="AO306">
        <v>0</v>
      </c>
      <c r="AP306" s="1">
        <v>0</v>
      </c>
      <c r="AQ306">
        <v>0</v>
      </c>
      <c r="AR306">
        <v>0</v>
      </c>
      <c r="AS306" s="1">
        <v>0</v>
      </c>
      <c r="AT306">
        <v>44</v>
      </c>
      <c r="AU306">
        <v>50</v>
      </c>
      <c r="AV306">
        <v>0</v>
      </c>
      <c r="AW306">
        <v>0</v>
      </c>
      <c r="AX306">
        <v>7</v>
      </c>
      <c r="AY306">
        <v>0</v>
      </c>
      <c r="AZ306">
        <v>122</v>
      </c>
      <c r="BA306" s="1">
        <v>0.74</v>
      </c>
      <c r="BB306">
        <v>2</v>
      </c>
      <c r="BC306">
        <v>0</v>
      </c>
      <c r="BD306">
        <v>22</v>
      </c>
      <c r="BE306">
        <v>31</v>
      </c>
      <c r="BF306">
        <v>6</v>
      </c>
      <c r="BG306">
        <f t="shared" si="4"/>
        <v>10.199999999999999</v>
      </c>
    </row>
    <row r="307" spans="1:59" x14ac:dyDescent="0.3">
      <c r="A307" t="s">
        <v>552</v>
      </c>
      <c r="B307" s="5">
        <v>32</v>
      </c>
      <c r="C307" t="s">
        <v>788</v>
      </c>
      <c r="D307" t="s">
        <v>80</v>
      </c>
      <c r="E307" t="s">
        <v>772</v>
      </c>
      <c r="F307">
        <v>38</v>
      </c>
      <c r="G307">
        <v>3420</v>
      </c>
      <c r="H307">
        <v>0</v>
      </c>
      <c r="I307">
        <v>0</v>
      </c>
      <c r="J307">
        <v>0</v>
      </c>
      <c r="K307">
        <v>0</v>
      </c>
      <c r="L307" s="1">
        <v>0</v>
      </c>
      <c r="M307">
        <v>0</v>
      </c>
      <c r="N307">
        <v>0</v>
      </c>
      <c r="O307">
        <v>0</v>
      </c>
      <c r="P307">
        <v>1209</v>
      </c>
      <c r="Q307">
        <v>0</v>
      </c>
      <c r="R307">
        <v>0</v>
      </c>
      <c r="S307" s="1">
        <v>0</v>
      </c>
      <c r="T307">
        <v>0</v>
      </c>
      <c r="U307">
        <v>0</v>
      </c>
      <c r="V307" s="1">
        <v>0</v>
      </c>
      <c r="W307">
        <v>0</v>
      </c>
      <c r="X307">
        <v>0</v>
      </c>
      <c r="Y307" s="1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13</v>
      </c>
      <c r="AJ307">
        <v>54</v>
      </c>
      <c r="AK307">
        <v>0</v>
      </c>
      <c r="AL307">
        <v>0</v>
      </c>
      <c r="AM307">
        <v>1</v>
      </c>
      <c r="AN307">
        <v>0</v>
      </c>
      <c r="AO307">
        <v>0</v>
      </c>
      <c r="AP307" s="1">
        <v>0</v>
      </c>
      <c r="AQ307">
        <v>0</v>
      </c>
      <c r="AR307">
        <v>0</v>
      </c>
      <c r="AS307" s="1">
        <v>0</v>
      </c>
      <c r="AT307">
        <v>46</v>
      </c>
      <c r="AU307">
        <v>50</v>
      </c>
      <c r="AV307">
        <v>0</v>
      </c>
      <c r="AW307">
        <v>1</v>
      </c>
      <c r="AX307">
        <v>4</v>
      </c>
      <c r="AY307">
        <v>0</v>
      </c>
      <c r="AZ307">
        <v>120</v>
      </c>
      <c r="BA307" s="1">
        <v>0.72</v>
      </c>
      <c r="BB307">
        <v>0</v>
      </c>
      <c r="BC307">
        <v>0</v>
      </c>
      <c r="BD307">
        <v>28</v>
      </c>
      <c r="BE307">
        <v>19</v>
      </c>
      <c r="BF307">
        <v>4.3</v>
      </c>
      <c r="BG307">
        <f t="shared" si="4"/>
        <v>8.5</v>
      </c>
    </row>
    <row r="308" spans="1:59" x14ac:dyDescent="0.3">
      <c r="A308" t="s">
        <v>333</v>
      </c>
      <c r="B308" s="5">
        <v>32</v>
      </c>
      <c r="C308" t="s">
        <v>329</v>
      </c>
      <c r="D308" t="s">
        <v>76</v>
      </c>
      <c r="E308" t="s">
        <v>772</v>
      </c>
      <c r="F308">
        <v>38</v>
      </c>
      <c r="G308">
        <v>3420</v>
      </c>
      <c r="H308">
        <v>0</v>
      </c>
      <c r="I308">
        <v>1</v>
      </c>
      <c r="J308">
        <v>0</v>
      </c>
      <c r="K308">
        <v>0</v>
      </c>
      <c r="L308" s="1">
        <v>0</v>
      </c>
      <c r="M308">
        <v>0</v>
      </c>
      <c r="N308">
        <v>0</v>
      </c>
      <c r="O308">
        <v>0</v>
      </c>
      <c r="P308">
        <v>1586</v>
      </c>
      <c r="Q308">
        <v>0</v>
      </c>
      <c r="R308">
        <v>0</v>
      </c>
      <c r="S308" s="1">
        <v>0</v>
      </c>
      <c r="T308">
        <v>0</v>
      </c>
      <c r="U308">
        <v>0</v>
      </c>
      <c r="V308" s="1">
        <v>0</v>
      </c>
      <c r="W308">
        <v>0</v>
      </c>
      <c r="X308">
        <v>0</v>
      </c>
      <c r="Y308" s="1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5</v>
      </c>
      <c r="AJ308">
        <v>32</v>
      </c>
      <c r="AK308">
        <v>0</v>
      </c>
      <c r="AL308">
        <v>0</v>
      </c>
      <c r="AM308">
        <v>2</v>
      </c>
      <c r="AN308">
        <v>0</v>
      </c>
      <c r="AO308">
        <v>0</v>
      </c>
      <c r="AP308" s="1">
        <v>0</v>
      </c>
      <c r="AQ308">
        <v>0</v>
      </c>
      <c r="AR308">
        <v>0</v>
      </c>
      <c r="AS308" s="1">
        <v>0</v>
      </c>
      <c r="AT308">
        <v>54</v>
      </c>
      <c r="AU308">
        <v>49</v>
      </c>
      <c r="AV308">
        <v>0</v>
      </c>
      <c r="AW308">
        <v>0</v>
      </c>
      <c r="AX308">
        <v>5</v>
      </c>
      <c r="AY308">
        <v>0</v>
      </c>
      <c r="AZ308">
        <v>110</v>
      </c>
      <c r="BA308" s="1">
        <v>0.67</v>
      </c>
      <c r="BB308">
        <v>1</v>
      </c>
      <c r="BC308">
        <v>0</v>
      </c>
      <c r="BD308">
        <v>21</v>
      </c>
      <c r="BE308">
        <v>23</v>
      </c>
      <c r="BF308">
        <v>-2.7</v>
      </c>
      <c r="BG308">
        <f t="shared" si="4"/>
        <v>1.5</v>
      </c>
    </row>
    <row r="309" spans="1:59" x14ac:dyDescent="0.3">
      <c r="A309" t="s">
        <v>281</v>
      </c>
      <c r="B309" s="5">
        <v>27</v>
      </c>
      <c r="C309" t="s">
        <v>270</v>
      </c>
      <c r="D309" t="s">
        <v>59</v>
      </c>
      <c r="E309" t="s">
        <v>772</v>
      </c>
      <c r="F309">
        <v>38</v>
      </c>
      <c r="G309">
        <v>3420</v>
      </c>
      <c r="H309">
        <v>0</v>
      </c>
      <c r="I309">
        <v>0</v>
      </c>
      <c r="J309">
        <v>1</v>
      </c>
      <c r="K309">
        <v>0</v>
      </c>
      <c r="L309" s="1">
        <v>0</v>
      </c>
      <c r="M309">
        <v>0</v>
      </c>
      <c r="N309">
        <v>0</v>
      </c>
      <c r="O309">
        <v>0</v>
      </c>
      <c r="P309">
        <v>1407</v>
      </c>
      <c r="Q309">
        <v>0</v>
      </c>
      <c r="R309">
        <v>0</v>
      </c>
      <c r="S309" s="1">
        <v>0</v>
      </c>
      <c r="T309">
        <v>0</v>
      </c>
      <c r="U309">
        <v>0</v>
      </c>
      <c r="V309" s="1">
        <v>0</v>
      </c>
      <c r="W309">
        <v>0</v>
      </c>
      <c r="X309">
        <v>0</v>
      </c>
      <c r="Y309" s="1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11</v>
      </c>
      <c r="AJ309">
        <v>40</v>
      </c>
      <c r="AK309">
        <v>0</v>
      </c>
      <c r="AL309">
        <v>0</v>
      </c>
      <c r="AM309">
        <v>2</v>
      </c>
      <c r="AN309">
        <v>0</v>
      </c>
      <c r="AO309">
        <v>0</v>
      </c>
      <c r="AP309" s="1">
        <v>0</v>
      </c>
      <c r="AQ309">
        <v>0</v>
      </c>
      <c r="AR309">
        <v>0</v>
      </c>
      <c r="AS309" s="1">
        <v>0</v>
      </c>
      <c r="AT309">
        <v>51</v>
      </c>
      <c r="AU309">
        <v>53</v>
      </c>
      <c r="AV309">
        <v>0</v>
      </c>
      <c r="AW309">
        <v>0</v>
      </c>
      <c r="AX309">
        <v>3</v>
      </c>
      <c r="AY309">
        <v>0</v>
      </c>
      <c r="AZ309">
        <v>104</v>
      </c>
      <c r="BA309" s="1">
        <v>0.67</v>
      </c>
      <c r="BB309">
        <v>1</v>
      </c>
      <c r="BC309">
        <v>0</v>
      </c>
      <c r="BD309">
        <v>18</v>
      </c>
      <c r="BE309">
        <v>30</v>
      </c>
      <c r="BF309">
        <v>5.0999999999999996</v>
      </c>
      <c r="BG309">
        <f t="shared" si="4"/>
        <v>9.3000000000000007</v>
      </c>
    </row>
    <row r="310" spans="1:59" x14ac:dyDescent="0.3">
      <c r="A310" t="s">
        <v>410</v>
      </c>
      <c r="B310" s="5">
        <v>24</v>
      </c>
      <c r="C310" t="s">
        <v>391</v>
      </c>
      <c r="D310" t="s">
        <v>163</v>
      </c>
      <c r="E310" t="s">
        <v>772</v>
      </c>
      <c r="F310">
        <v>27</v>
      </c>
      <c r="G310">
        <v>2385</v>
      </c>
      <c r="H310">
        <v>0</v>
      </c>
      <c r="I310">
        <v>0</v>
      </c>
      <c r="J310">
        <v>0</v>
      </c>
      <c r="K310">
        <v>0</v>
      </c>
      <c r="L310" s="1">
        <v>0</v>
      </c>
      <c r="M310">
        <v>0</v>
      </c>
      <c r="N310">
        <v>0</v>
      </c>
      <c r="O310">
        <v>0</v>
      </c>
      <c r="P310">
        <v>1252</v>
      </c>
      <c r="Q310">
        <v>0</v>
      </c>
      <c r="R310">
        <v>0</v>
      </c>
      <c r="S310" s="1">
        <v>0</v>
      </c>
      <c r="T310">
        <v>0</v>
      </c>
      <c r="U310">
        <v>0</v>
      </c>
      <c r="V310" s="1">
        <v>0</v>
      </c>
      <c r="W310">
        <v>0</v>
      </c>
      <c r="X310">
        <v>0</v>
      </c>
      <c r="Y310" s="1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33</v>
      </c>
      <c r="AK310">
        <v>0</v>
      </c>
      <c r="AL310">
        <v>0</v>
      </c>
      <c r="AM310">
        <v>1</v>
      </c>
      <c r="AN310">
        <v>0</v>
      </c>
      <c r="AO310">
        <v>0</v>
      </c>
      <c r="AP310" s="1">
        <v>0</v>
      </c>
      <c r="AQ310">
        <v>0</v>
      </c>
      <c r="AR310">
        <v>0</v>
      </c>
      <c r="AS310" s="1">
        <v>0</v>
      </c>
      <c r="AT310">
        <v>58</v>
      </c>
      <c r="AU310">
        <v>57</v>
      </c>
      <c r="AV310">
        <v>0</v>
      </c>
      <c r="AW310">
        <v>0</v>
      </c>
      <c r="AX310">
        <v>1</v>
      </c>
      <c r="AY310">
        <v>0</v>
      </c>
      <c r="AZ310">
        <v>103</v>
      </c>
      <c r="BA310" s="1">
        <v>0.64</v>
      </c>
      <c r="BB310">
        <v>1</v>
      </c>
      <c r="BC310">
        <v>0</v>
      </c>
      <c r="BD310">
        <v>20</v>
      </c>
      <c r="BE310">
        <v>26</v>
      </c>
      <c r="BF310">
        <v>2.5</v>
      </c>
      <c r="BG310">
        <f t="shared" si="4"/>
        <v>6.7</v>
      </c>
    </row>
    <row r="311" spans="1:59" x14ac:dyDescent="0.3">
      <c r="A311" t="s">
        <v>106</v>
      </c>
      <c r="B311" s="5">
        <v>31</v>
      </c>
      <c r="C311" t="s">
        <v>98</v>
      </c>
      <c r="D311" t="s">
        <v>105</v>
      </c>
      <c r="E311" t="s">
        <v>772</v>
      </c>
      <c r="F311">
        <v>37</v>
      </c>
      <c r="G311">
        <v>3195</v>
      </c>
      <c r="H311">
        <v>0</v>
      </c>
      <c r="I311">
        <v>0</v>
      </c>
      <c r="J311">
        <v>0</v>
      </c>
      <c r="K311">
        <v>0</v>
      </c>
      <c r="L311" s="1">
        <v>0</v>
      </c>
      <c r="M311">
        <v>0</v>
      </c>
      <c r="N311">
        <v>0</v>
      </c>
      <c r="O311">
        <v>0</v>
      </c>
      <c r="P311">
        <v>1583</v>
      </c>
      <c r="Q311">
        <v>0</v>
      </c>
      <c r="R311">
        <v>0</v>
      </c>
      <c r="S311" s="1">
        <v>0</v>
      </c>
      <c r="T311">
        <v>0</v>
      </c>
      <c r="U311">
        <v>0</v>
      </c>
      <c r="V311" s="1">
        <v>0</v>
      </c>
      <c r="W311">
        <v>0</v>
      </c>
      <c r="X311">
        <v>0</v>
      </c>
      <c r="Y311" s="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8</v>
      </c>
      <c r="AJ311">
        <v>20</v>
      </c>
      <c r="AK311">
        <v>0</v>
      </c>
      <c r="AL311">
        <v>0</v>
      </c>
      <c r="AM311">
        <v>3</v>
      </c>
      <c r="AN311">
        <v>0</v>
      </c>
      <c r="AO311">
        <v>0</v>
      </c>
      <c r="AP311" s="1">
        <v>0</v>
      </c>
      <c r="AQ311">
        <v>0</v>
      </c>
      <c r="AR311">
        <v>0</v>
      </c>
      <c r="AS311" s="1">
        <v>0</v>
      </c>
      <c r="AT311">
        <v>45</v>
      </c>
      <c r="AU311">
        <v>46</v>
      </c>
      <c r="AV311">
        <v>0</v>
      </c>
      <c r="AW311">
        <v>2</v>
      </c>
      <c r="AX311">
        <v>5</v>
      </c>
      <c r="AY311">
        <v>1</v>
      </c>
      <c r="AZ311">
        <v>100</v>
      </c>
      <c r="BA311" s="1">
        <v>0.69</v>
      </c>
      <c r="BB311">
        <v>1</v>
      </c>
      <c r="BC311">
        <v>0</v>
      </c>
      <c r="BD311">
        <v>3</v>
      </c>
      <c r="BE311">
        <v>56</v>
      </c>
      <c r="BF311">
        <v>1.2</v>
      </c>
      <c r="BG311">
        <f t="shared" si="4"/>
        <v>5.4</v>
      </c>
    </row>
    <row r="312" spans="1:59" x14ac:dyDescent="0.3">
      <c r="A312" t="s">
        <v>262</v>
      </c>
      <c r="B312" s="5">
        <v>26</v>
      </c>
      <c r="C312" t="s">
        <v>240</v>
      </c>
      <c r="D312" t="s">
        <v>62</v>
      </c>
      <c r="E312" t="s">
        <v>772</v>
      </c>
      <c r="F312">
        <v>32</v>
      </c>
      <c r="G312">
        <v>2880</v>
      </c>
      <c r="H312">
        <v>0</v>
      </c>
      <c r="I312">
        <v>0</v>
      </c>
      <c r="J312">
        <v>0</v>
      </c>
      <c r="K312">
        <v>0</v>
      </c>
      <c r="L312" s="1">
        <v>0</v>
      </c>
      <c r="M312">
        <v>0</v>
      </c>
      <c r="N312">
        <v>0</v>
      </c>
      <c r="O312">
        <v>0</v>
      </c>
      <c r="P312">
        <v>1443</v>
      </c>
      <c r="Q312">
        <v>0</v>
      </c>
      <c r="R312">
        <v>0</v>
      </c>
      <c r="S312" s="1">
        <v>0</v>
      </c>
      <c r="T312">
        <v>0</v>
      </c>
      <c r="U312">
        <v>0</v>
      </c>
      <c r="V312" s="1">
        <v>0</v>
      </c>
      <c r="W312">
        <v>0</v>
      </c>
      <c r="X312">
        <v>0</v>
      </c>
      <c r="Y312" s="1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10</v>
      </c>
      <c r="AJ312">
        <v>36</v>
      </c>
      <c r="AK312">
        <v>0</v>
      </c>
      <c r="AL312">
        <v>0</v>
      </c>
      <c r="AM312">
        <v>0</v>
      </c>
      <c r="AN312">
        <v>0</v>
      </c>
      <c r="AO312">
        <v>0</v>
      </c>
      <c r="AP312" s="1">
        <v>0</v>
      </c>
      <c r="AQ312">
        <v>0</v>
      </c>
      <c r="AR312">
        <v>0</v>
      </c>
      <c r="AS312" s="1">
        <v>0</v>
      </c>
      <c r="AT312">
        <v>34</v>
      </c>
      <c r="AU312">
        <v>36</v>
      </c>
      <c r="AV312">
        <v>0</v>
      </c>
      <c r="AW312">
        <v>2</v>
      </c>
      <c r="AX312">
        <v>5</v>
      </c>
      <c r="AY312">
        <v>0</v>
      </c>
      <c r="AZ312">
        <v>95</v>
      </c>
      <c r="BA312" s="1">
        <v>0.74</v>
      </c>
      <c r="BB312">
        <v>1</v>
      </c>
      <c r="BC312">
        <v>0</v>
      </c>
      <c r="BD312">
        <v>0</v>
      </c>
      <c r="BE312">
        <v>47</v>
      </c>
      <c r="BF312">
        <v>2.1</v>
      </c>
      <c r="BG312">
        <f t="shared" si="4"/>
        <v>6.3000000000000007</v>
      </c>
    </row>
    <row r="313" spans="1:59" x14ac:dyDescent="0.3">
      <c r="A313" t="s">
        <v>208</v>
      </c>
      <c r="B313" s="5">
        <v>21</v>
      </c>
      <c r="C313" t="s">
        <v>205</v>
      </c>
      <c r="D313" t="s">
        <v>74</v>
      </c>
      <c r="E313" t="s">
        <v>772</v>
      </c>
      <c r="F313">
        <v>36</v>
      </c>
      <c r="G313">
        <v>3240</v>
      </c>
      <c r="H313">
        <v>0</v>
      </c>
      <c r="I313">
        <v>1</v>
      </c>
      <c r="J313">
        <v>0</v>
      </c>
      <c r="K313">
        <v>0</v>
      </c>
      <c r="L313" s="1">
        <v>0</v>
      </c>
      <c r="M313">
        <v>0</v>
      </c>
      <c r="N313">
        <v>0</v>
      </c>
      <c r="O313">
        <v>0</v>
      </c>
      <c r="P313">
        <v>1489</v>
      </c>
      <c r="Q313">
        <v>0</v>
      </c>
      <c r="R313">
        <v>0</v>
      </c>
      <c r="S313" s="1">
        <v>0</v>
      </c>
      <c r="T313">
        <v>0</v>
      </c>
      <c r="U313">
        <v>0</v>
      </c>
      <c r="V313" s="1">
        <v>0</v>
      </c>
      <c r="W313">
        <v>0</v>
      </c>
      <c r="X313">
        <v>0</v>
      </c>
      <c r="Y313" s="1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7</v>
      </c>
      <c r="AJ313">
        <v>46</v>
      </c>
      <c r="AK313">
        <v>0</v>
      </c>
      <c r="AL313">
        <v>0</v>
      </c>
      <c r="AM313">
        <v>0</v>
      </c>
      <c r="AN313">
        <v>0</v>
      </c>
      <c r="AO313">
        <v>0</v>
      </c>
      <c r="AP313" s="1">
        <v>0</v>
      </c>
      <c r="AQ313">
        <v>0</v>
      </c>
      <c r="AR313">
        <v>0</v>
      </c>
      <c r="AS313" s="1">
        <v>0</v>
      </c>
      <c r="AT313">
        <v>58</v>
      </c>
      <c r="AU313">
        <v>52</v>
      </c>
      <c r="AV313">
        <v>0</v>
      </c>
      <c r="AW313">
        <v>0</v>
      </c>
      <c r="AX313">
        <v>6</v>
      </c>
      <c r="AY313">
        <v>0</v>
      </c>
      <c r="AZ313">
        <v>91</v>
      </c>
      <c r="BA313" s="1">
        <v>0.61</v>
      </c>
      <c r="BB313">
        <v>0</v>
      </c>
      <c r="BC313">
        <v>0</v>
      </c>
      <c r="BD313">
        <v>0</v>
      </c>
      <c r="BE313">
        <v>27</v>
      </c>
      <c r="BF313">
        <v>-4.2</v>
      </c>
      <c r="BG313">
        <f t="shared" si="4"/>
        <v>0</v>
      </c>
    </row>
    <row r="314" spans="1:59" x14ac:dyDescent="0.3">
      <c r="A314" t="s">
        <v>490</v>
      </c>
      <c r="B314" s="5">
        <v>28</v>
      </c>
      <c r="C314" t="s">
        <v>790</v>
      </c>
      <c r="D314" t="s">
        <v>172</v>
      </c>
      <c r="E314" t="s">
        <v>772</v>
      </c>
      <c r="F314">
        <v>34</v>
      </c>
      <c r="G314">
        <v>3060</v>
      </c>
      <c r="H314">
        <v>0</v>
      </c>
      <c r="I314">
        <v>0</v>
      </c>
      <c r="J314">
        <v>0</v>
      </c>
      <c r="K314">
        <v>0</v>
      </c>
      <c r="L314" s="1">
        <v>0</v>
      </c>
      <c r="M314">
        <v>0</v>
      </c>
      <c r="N314">
        <v>0</v>
      </c>
      <c r="O314">
        <v>0</v>
      </c>
      <c r="P314">
        <v>1455</v>
      </c>
      <c r="Q314">
        <v>0</v>
      </c>
      <c r="R314">
        <v>0</v>
      </c>
      <c r="S314" s="1">
        <v>0</v>
      </c>
      <c r="T314">
        <v>0</v>
      </c>
      <c r="U314">
        <v>0</v>
      </c>
      <c r="V314" s="1">
        <v>0</v>
      </c>
      <c r="W314">
        <v>0</v>
      </c>
      <c r="X314">
        <v>0</v>
      </c>
      <c r="Y314" s="1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9</v>
      </c>
      <c r="AJ314">
        <v>24</v>
      </c>
      <c r="AK314">
        <v>0</v>
      </c>
      <c r="AL314">
        <v>0</v>
      </c>
      <c r="AM314">
        <v>2</v>
      </c>
      <c r="AN314">
        <v>0</v>
      </c>
      <c r="AO314">
        <v>0</v>
      </c>
      <c r="AP314" s="1">
        <v>0</v>
      </c>
      <c r="AQ314">
        <v>0</v>
      </c>
      <c r="AR314">
        <v>0</v>
      </c>
      <c r="AS314" s="1">
        <v>0</v>
      </c>
      <c r="AT314">
        <v>44</v>
      </c>
      <c r="AU314">
        <v>45</v>
      </c>
      <c r="AV314">
        <v>0</v>
      </c>
      <c r="AW314">
        <v>0</v>
      </c>
      <c r="AX314">
        <v>0</v>
      </c>
      <c r="AY314">
        <v>0</v>
      </c>
      <c r="AZ314">
        <v>90</v>
      </c>
      <c r="BA314" s="1">
        <v>0.67</v>
      </c>
      <c r="BB314">
        <v>1</v>
      </c>
      <c r="BC314">
        <v>0</v>
      </c>
      <c r="BD314">
        <v>0</v>
      </c>
      <c r="BE314">
        <v>22</v>
      </c>
      <c r="BF314">
        <v>1.5</v>
      </c>
      <c r="BG314">
        <f t="shared" si="4"/>
        <v>5.7</v>
      </c>
    </row>
    <row r="315" spans="1:59" x14ac:dyDescent="0.3">
      <c r="A315" t="s">
        <v>535</v>
      </c>
      <c r="B315" s="5">
        <v>32</v>
      </c>
      <c r="C315" t="s">
        <v>789</v>
      </c>
      <c r="D315" t="s">
        <v>59</v>
      </c>
      <c r="E315" t="s">
        <v>772</v>
      </c>
      <c r="F315">
        <v>28</v>
      </c>
      <c r="G315">
        <v>2520</v>
      </c>
      <c r="H315">
        <v>0</v>
      </c>
      <c r="I315">
        <v>0</v>
      </c>
      <c r="J315">
        <v>0</v>
      </c>
      <c r="K315">
        <v>0</v>
      </c>
      <c r="L315" s="1">
        <v>0</v>
      </c>
      <c r="M315">
        <v>0</v>
      </c>
      <c r="N315">
        <v>0</v>
      </c>
      <c r="O315">
        <v>0</v>
      </c>
      <c r="P315">
        <v>975</v>
      </c>
      <c r="Q315">
        <v>0</v>
      </c>
      <c r="R315">
        <v>0</v>
      </c>
      <c r="S315" s="1">
        <v>0</v>
      </c>
      <c r="T315">
        <v>0</v>
      </c>
      <c r="U315">
        <v>0</v>
      </c>
      <c r="V315" s="1">
        <v>0</v>
      </c>
      <c r="W315">
        <v>0</v>
      </c>
      <c r="X315">
        <v>0</v>
      </c>
      <c r="Y315" s="1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8</v>
      </c>
      <c r="AJ315">
        <v>53</v>
      </c>
      <c r="AK315">
        <v>0</v>
      </c>
      <c r="AL315">
        <v>0</v>
      </c>
      <c r="AM315">
        <v>0</v>
      </c>
      <c r="AN315">
        <v>0</v>
      </c>
      <c r="AO315">
        <v>0</v>
      </c>
      <c r="AP315" s="1">
        <v>0</v>
      </c>
      <c r="AQ315">
        <v>0</v>
      </c>
      <c r="AR315">
        <v>0</v>
      </c>
      <c r="AS315" s="1">
        <v>0</v>
      </c>
      <c r="AT315">
        <v>35</v>
      </c>
      <c r="AU315">
        <v>35</v>
      </c>
      <c r="AV315">
        <v>0</v>
      </c>
      <c r="AW315">
        <v>2</v>
      </c>
      <c r="AX315">
        <v>2</v>
      </c>
      <c r="AY315">
        <v>0</v>
      </c>
      <c r="AZ315">
        <v>88</v>
      </c>
      <c r="BA315" s="1">
        <v>0.72</v>
      </c>
      <c r="BB315">
        <v>1</v>
      </c>
      <c r="BC315">
        <v>0</v>
      </c>
      <c r="BD315">
        <v>21</v>
      </c>
      <c r="BE315">
        <v>39</v>
      </c>
      <c r="BF315">
        <v>2.2000000000000002</v>
      </c>
      <c r="BG315">
        <f t="shared" si="4"/>
        <v>6.4</v>
      </c>
    </row>
    <row r="316" spans="1:59" x14ac:dyDescent="0.3">
      <c r="A316" t="s">
        <v>61</v>
      </c>
      <c r="B316" s="5">
        <v>28</v>
      </c>
      <c r="C316" t="s">
        <v>58</v>
      </c>
      <c r="D316" t="s">
        <v>62</v>
      </c>
      <c r="E316" t="s">
        <v>772</v>
      </c>
      <c r="F316">
        <v>38</v>
      </c>
      <c r="G316">
        <v>3420</v>
      </c>
      <c r="H316">
        <v>0</v>
      </c>
      <c r="I316">
        <v>0</v>
      </c>
      <c r="J316">
        <v>0</v>
      </c>
      <c r="K316">
        <v>0</v>
      </c>
      <c r="L316" s="1">
        <v>0</v>
      </c>
      <c r="M316">
        <v>0</v>
      </c>
      <c r="N316">
        <v>0</v>
      </c>
      <c r="O316">
        <v>0</v>
      </c>
      <c r="P316">
        <v>1599</v>
      </c>
      <c r="Q316">
        <v>0</v>
      </c>
      <c r="R316">
        <v>0</v>
      </c>
      <c r="S316" s="1">
        <v>0</v>
      </c>
      <c r="T316">
        <v>0</v>
      </c>
      <c r="U316">
        <v>0</v>
      </c>
      <c r="V316" s="1">
        <v>0</v>
      </c>
      <c r="W316">
        <v>0</v>
      </c>
      <c r="X316">
        <v>0</v>
      </c>
      <c r="Y316" s="1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13</v>
      </c>
      <c r="AJ316">
        <v>29</v>
      </c>
      <c r="AK316">
        <v>0</v>
      </c>
      <c r="AL316">
        <v>0</v>
      </c>
      <c r="AM316">
        <v>0</v>
      </c>
      <c r="AN316">
        <v>0</v>
      </c>
      <c r="AO316">
        <v>0</v>
      </c>
      <c r="AP316" s="1">
        <v>0</v>
      </c>
      <c r="AQ316">
        <v>0</v>
      </c>
      <c r="AR316">
        <v>0</v>
      </c>
      <c r="AS316" s="1">
        <v>0</v>
      </c>
      <c r="AT316">
        <v>34</v>
      </c>
      <c r="AU316">
        <v>36</v>
      </c>
      <c r="AV316">
        <v>0</v>
      </c>
      <c r="AW316">
        <v>1</v>
      </c>
      <c r="AX316">
        <v>3</v>
      </c>
      <c r="AY316">
        <v>0</v>
      </c>
      <c r="AZ316">
        <v>86</v>
      </c>
      <c r="BA316" s="1">
        <v>0.72</v>
      </c>
      <c r="BB316">
        <v>0</v>
      </c>
      <c r="BC316">
        <v>0</v>
      </c>
      <c r="BD316">
        <v>8</v>
      </c>
      <c r="BE316">
        <v>53</v>
      </c>
      <c r="BF316">
        <v>2.1</v>
      </c>
      <c r="BG316">
        <f t="shared" si="4"/>
        <v>6.3000000000000007</v>
      </c>
    </row>
    <row r="317" spans="1:59" x14ac:dyDescent="0.3">
      <c r="A317" t="s">
        <v>636</v>
      </c>
      <c r="B317" s="5">
        <v>31</v>
      </c>
      <c r="C317" t="s">
        <v>786</v>
      </c>
      <c r="D317" t="s">
        <v>96</v>
      </c>
      <c r="E317" t="s">
        <v>772</v>
      </c>
      <c r="F317">
        <v>26</v>
      </c>
      <c r="G317">
        <v>2259</v>
      </c>
      <c r="H317">
        <v>0</v>
      </c>
      <c r="I317">
        <v>0</v>
      </c>
      <c r="J317">
        <v>0</v>
      </c>
      <c r="K317">
        <v>0</v>
      </c>
      <c r="L317" s="1">
        <v>0</v>
      </c>
      <c r="M317">
        <v>0</v>
      </c>
      <c r="N317">
        <v>0</v>
      </c>
      <c r="O317">
        <v>0</v>
      </c>
      <c r="P317">
        <v>1116</v>
      </c>
      <c r="Q317">
        <v>0</v>
      </c>
      <c r="R317">
        <v>0</v>
      </c>
      <c r="S317" s="1">
        <v>0</v>
      </c>
      <c r="T317">
        <v>0</v>
      </c>
      <c r="U317">
        <v>0</v>
      </c>
      <c r="V317" s="1">
        <v>0</v>
      </c>
      <c r="W317">
        <v>0</v>
      </c>
      <c r="X317">
        <v>0</v>
      </c>
      <c r="Y317" s="1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4</v>
      </c>
      <c r="AJ317">
        <v>25</v>
      </c>
      <c r="AK317">
        <v>0</v>
      </c>
      <c r="AL317">
        <v>0</v>
      </c>
      <c r="AM317">
        <v>2</v>
      </c>
      <c r="AN317">
        <v>0</v>
      </c>
      <c r="AO317">
        <v>0</v>
      </c>
      <c r="AP317" s="1">
        <v>0</v>
      </c>
      <c r="AQ317">
        <v>0</v>
      </c>
      <c r="AR317">
        <v>0</v>
      </c>
      <c r="AS317" s="1">
        <v>0</v>
      </c>
      <c r="AT317">
        <v>41</v>
      </c>
      <c r="AU317">
        <v>36</v>
      </c>
      <c r="AV317">
        <v>1</v>
      </c>
      <c r="AW317">
        <v>0</v>
      </c>
      <c r="AX317">
        <v>0</v>
      </c>
      <c r="AY317">
        <v>0</v>
      </c>
      <c r="AZ317">
        <v>82</v>
      </c>
      <c r="BA317" s="1">
        <v>0.67</v>
      </c>
      <c r="BB317">
        <v>0</v>
      </c>
      <c r="BC317">
        <v>0</v>
      </c>
      <c r="BD317">
        <v>0</v>
      </c>
      <c r="BE317">
        <v>15</v>
      </c>
      <c r="BF317">
        <v>-2.2000000000000002</v>
      </c>
      <c r="BG317">
        <f t="shared" si="4"/>
        <v>2</v>
      </c>
    </row>
    <row r="318" spans="1:59" x14ac:dyDescent="0.3">
      <c r="A318" t="s">
        <v>676</v>
      </c>
      <c r="B318" s="5">
        <v>31</v>
      </c>
      <c r="C318" t="s">
        <v>785</v>
      </c>
      <c r="D318" t="s">
        <v>176</v>
      </c>
      <c r="E318" t="s">
        <v>772</v>
      </c>
      <c r="F318">
        <v>29</v>
      </c>
      <c r="G318">
        <v>2609</v>
      </c>
      <c r="H318">
        <v>0</v>
      </c>
      <c r="I318">
        <v>0</v>
      </c>
      <c r="J318">
        <v>0</v>
      </c>
      <c r="K318">
        <v>0</v>
      </c>
      <c r="L318" s="1">
        <v>0</v>
      </c>
      <c r="M318">
        <v>0</v>
      </c>
      <c r="N318">
        <v>0</v>
      </c>
      <c r="O318">
        <v>0</v>
      </c>
      <c r="P318">
        <v>1085</v>
      </c>
      <c r="Q318">
        <v>0</v>
      </c>
      <c r="R318">
        <v>0</v>
      </c>
      <c r="S318" s="1">
        <v>0</v>
      </c>
      <c r="T318">
        <v>0</v>
      </c>
      <c r="U318">
        <v>0</v>
      </c>
      <c r="V318" s="1">
        <v>0</v>
      </c>
      <c r="W318">
        <v>0</v>
      </c>
      <c r="X318">
        <v>0</v>
      </c>
      <c r="Y318" s="1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7</v>
      </c>
      <c r="AJ318">
        <v>25</v>
      </c>
      <c r="AK318">
        <v>0</v>
      </c>
      <c r="AL318">
        <v>0</v>
      </c>
      <c r="AM318">
        <v>2</v>
      </c>
      <c r="AN318">
        <v>0</v>
      </c>
      <c r="AO318">
        <v>0</v>
      </c>
      <c r="AP318" s="1">
        <v>0</v>
      </c>
      <c r="AQ318">
        <v>0</v>
      </c>
      <c r="AR318">
        <v>0</v>
      </c>
      <c r="AS318" s="1">
        <v>0</v>
      </c>
      <c r="AT318">
        <v>48</v>
      </c>
      <c r="AU318">
        <v>44</v>
      </c>
      <c r="AV318">
        <v>0</v>
      </c>
      <c r="AW318">
        <v>4</v>
      </c>
      <c r="AX318">
        <v>2</v>
      </c>
      <c r="AY318">
        <v>0</v>
      </c>
      <c r="AZ318">
        <v>71</v>
      </c>
      <c r="BA318" s="1">
        <v>0.6</v>
      </c>
      <c r="BB318">
        <v>2</v>
      </c>
      <c r="BC318">
        <v>0</v>
      </c>
      <c r="BD318">
        <v>0</v>
      </c>
      <c r="BE318">
        <v>32</v>
      </c>
      <c r="BF318">
        <v>-2.2000000000000002</v>
      </c>
      <c r="BG318">
        <f t="shared" si="4"/>
        <v>2</v>
      </c>
    </row>
    <row r="319" spans="1:59" x14ac:dyDescent="0.3">
      <c r="A319" t="s">
        <v>359</v>
      </c>
      <c r="B319" s="5">
        <v>25</v>
      </c>
      <c r="C319" t="s">
        <v>356</v>
      </c>
      <c r="D319" t="s">
        <v>360</v>
      </c>
      <c r="E319" t="s">
        <v>772</v>
      </c>
      <c r="F319">
        <v>18</v>
      </c>
      <c r="G319">
        <v>1620</v>
      </c>
      <c r="H319">
        <v>0</v>
      </c>
      <c r="I319">
        <v>0</v>
      </c>
      <c r="J319">
        <v>0</v>
      </c>
      <c r="K319">
        <v>0</v>
      </c>
      <c r="L319" s="1">
        <v>0</v>
      </c>
      <c r="M319">
        <v>0</v>
      </c>
      <c r="N319">
        <v>0</v>
      </c>
      <c r="O319">
        <v>0</v>
      </c>
      <c r="P319">
        <v>773</v>
      </c>
      <c r="Q319">
        <v>0</v>
      </c>
      <c r="R319">
        <v>0</v>
      </c>
      <c r="S319" s="1">
        <v>0</v>
      </c>
      <c r="T319">
        <v>0</v>
      </c>
      <c r="U319">
        <v>0</v>
      </c>
      <c r="V319" s="1">
        <v>0</v>
      </c>
      <c r="W319">
        <v>0</v>
      </c>
      <c r="X319">
        <v>0</v>
      </c>
      <c r="Y319" s="1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20</v>
      </c>
      <c r="AK319">
        <v>0</v>
      </c>
      <c r="AL319">
        <v>0</v>
      </c>
      <c r="AM319">
        <v>0</v>
      </c>
      <c r="AN319">
        <v>0</v>
      </c>
      <c r="AO319">
        <v>0</v>
      </c>
      <c r="AP319" s="1">
        <v>0</v>
      </c>
      <c r="AQ319">
        <v>0</v>
      </c>
      <c r="AR319">
        <v>0</v>
      </c>
      <c r="AS319" s="1">
        <v>0</v>
      </c>
      <c r="AT319">
        <v>33</v>
      </c>
      <c r="AU319">
        <v>32</v>
      </c>
      <c r="AV319">
        <v>0</v>
      </c>
      <c r="AW319">
        <v>0</v>
      </c>
      <c r="AX319">
        <v>1</v>
      </c>
      <c r="AY319">
        <v>0</v>
      </c>
      <c r="AZ319">
        <v>69</v>
      </c>
      <c r="BA319" s="1">
        <v>0.68</v>
      </c>
      <c r="BB319">
        <v>0</v>
      </c>
      <c r="BC319">
        <v>0</v>
      </c>
      <c r="BD319">
        <v>0</v>
      </c>
      <c r="BE319">
        <v>39</v>
      </c>
      <c r="BF319">
        <v>-0.1</v>
      </c>
      <c r="BG319">
        <f t="shared" si="4"/>
        <v>4.1000000000000005</v>
      </c>
    </row>
    <row r="320" spans="1:59" x14ac:dyDescent="0.3">
      <c r="A320" t="s">
        <v>614</v>
      </c>
      <c r="B320" s="5">
        <v>27</v>
      </c>
      <c r="C320" t="s">
        <v>787</v>
      </c>
      <c r="D320" t="s">
        <v>72</v>
      </c>
      <c r="E320" t="s">
        <v>772</v>
      </c>
      <c r="F320">
        <v>24</v>
      </c>
      <c r="G320">
        <v>2160</v>
      </c>
      <c r="H320">
        <v>0</v>
      </c>
      <c r="I320">
        <v>0</v>
      </c>
      <c r="J320">
        <v>0</v>
      </c>
      <c r="K320">
        <v>0</v>
      </c>
      <c r="L320" s="1">
        <v>0</v>
      </c>
      <c r="M320">
        <v>0</v>
      </c>
      <c r="N320">
        <v>0</v>
      </c>
      <c r="O320">
        <v>0</v>
      </c>
      <c r="P320">
        <v>1016</v>
      </c>
      <c r="Q320">
        <v>0</v>
      </c>
      <c r="R320">
        <v>0</v>
      </c>
      <c r="S320" s="1">
        <v>0</v>
      </c>
      <c r="T320">
        <v>0</v>
      </c>
      <c r="U320">
        <v>0</v>
      </c>
      <c r="V320" s="1">
        <v>0</v>
      </c>
      <c r="W320">
        <v>0</v>
      </c>
      <c r="X320">
        <v>0</v>
      </c>
      <c r="Y320" s="1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4</v>
      </c>
      <c r="AJ320">
        <v>33</v>
      </c>
      <c r="AK320">
        <v>0</v>
      </c>
      <c r="AL320">
        <v>0</v>
      </c>
      <c r="AM320">
        <v>0</v>
      </c>
      <c r="AN320">
        <v>0</v>
      </c>
      <c r="AO320">
        <v>0</v>
      </c>
      <c r="AP320" s="1">
        <v>0</v>
      </c>
      <c r="AQ320">
        <v>0</v>
      </c>
      <c r="AR320">
        <v>0</v>
      </c>
      <c r="AS320" s="1">
        <v>0</v>
      </c>
      <c r="AT320">
        <v>37</v>
      </c>
      <c r="AU320">
        <v>38</v>
      </c>
      <c r="AV320">
        <v>0</v>
      </c>
      <c r="AW320">
        <v>0</v>
      </c>
      <c r="AX320">
        <v>1</v>
      </c>
      <c r="AY320">
        <v>0</v>
      </c>
      <c r="AZ320">
        <v>68</v>
      </c>
      <c r="BA320" s="1">
        <v>0.65</v>
      </c>
      <c r="BB320">
        <v>0</v>
      </c>
      <c r="BC320">
        <v>0</v>
      </c>
      <c r="BD320">
        <v>19</v>
      </c>
      <c r="BE320">
        <v>30</v>
      </c>
      <c r="BF320">
        <v>2.6</v>
      </c>
      <c r="BG320">
        <f t="shared" si="4"/>
        <v>6.8000000000000007</v>
      </c>
    </row>
    <row r="321" spans="1:59" x14ac:dyDescent="0.3">
      <c r="A321" t="s">
        <v>458</v>
      </c>
      <c r="B321" s="5">
        <v>30</v>
      </c>
      <c r="C321" t="s">
        <v>453</v>
      </c>
      <c r="D321" t="s">
        <v>66</v>
      </c>
      <c r="E321" t="s">
        <v>772</v>
      </c>
      <c r="F321">
        <v>26</v>
      </c>
      <c r="G321">
        <v>2321</v>
      </c>
      <c r="H321">
        <v>0</v>
      </c>
      <c r="I321">
        <v>4</v>
      </c>
      <c r="J321">
        <v>0</v>
      </c>
      <c r="K321">
        <v>0</v>
      </c>
      <c r="L321" s="1">
        <v>0</v>
      </c>
      <c r="M321">
        <v>0</v>
      </c>
      <c r="N321">
        <v>0</v>
      </c>
      <c r="O321">
        <v>0</v>
      </c>
      <c r="P321">
        <v>1017</v>
      </c>
      <c r="Q321">
        <v>0</v>
      </c>
      <c r="R321">
        <v>0</v>
      </c>
      <c r="S321" s="1">
        <v>0</v>
      </c>
      <c r="T321">
        <v>0</v>
      </c>
      <c r="U321">
        <v>0</v>
      </c>
      <c r="V321" s="1">
        <v>0</v>
      </c>
      <c r="W321">
        <v>0</v>
      </c>
      <c r="X321">
        <v>0</v>
      </c>
      <c r="Y321" s="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10</v>
      </c>
      <c r="AJ321">
        <v>16</v>
      </c>
      <c r="AK321">
        <v>0</v>
      </c>
      <c r="AL321">
        <v>0</v>
      </c>
      <c r="AM321">
        <v>0</v>
      </c>
      <c r="AN321">
        <v>0</v>
      </c>
      <c r="AO321">
        <v>0</v>
      </c>
      <c r="AP321" s="1">
        <v>0</v>
      </c>
      <c r="AQ321">
        <v>0</v>
      </c>
      <c r="AR321">
        <v>0</v>
      </c>
      <c r="AS321" s="1">
        <v>0</v>
      </c>
      <c r="AT321">
        <v>26</v>
      </c>
      <c r="AU321">
        <v>30</v>
      </c>
      <c r="AV321">
        <v>0</v>
      </c>
      <c r="AW321">
        <v>1</v>
      </c>
      <c r="AX321">
        <v>4</v>
      </c>
      <c r="AY321">
        <v>0</v>
      </c>
      <c r="AZ321">
        <v>54</v>
      </c>
      <c r="BA321" s="1">
        <v>0.68</v>
      </c>
      <c r="BB321">
        <v>0</v>
      </c>
      <c r="BC321">
        <v>0</v>
      </c>
      <c r="BD321">
        <v>5</v>
      </c>
      <c r="BE321">
        <v>13</v>
      </c>
      <c r="BF321">
        <v>5.4</v>
      </c>
      <c r="BG321">
        <f t="shared" si="4"/>
        <v>9.6000000000000014</v>
      </c>
    </row>
    <row r="322" spans="1:59" x14ac:dyDescent="0.3">
      <c r="A322" t="s">
        <v>355</v>
      </c>
      <c r="B322" s="5">
        <v>27</v>
      </c>
      <c r="C322" t="s">
        <v>356</v>
      </c>
      <c r="D322" t="s">
        <v>59</v>
      </c>
      <c r="E322" t="s">
        <v>773</v>
      </c>
      <c r="F322">
        <v>13</v>
      </c>
      <c r="G322">
        <v>1170</v>
      </c>
      <c r="H322">
        <v>0</v>
      </c>
      <c r="I322">
        <v>0</v>
      </c>
      <c r="J322">
        <v>0</v>
      </c>
      <c r="K322">
        <v>0</v>
      </c>
      <c r="L322" s="1">
        <v>0</v>
      </c>
      <c r="M322">
        <v>0</v>
      </c>
      <c r="N322">
        <v>0</v>
      </c>
      <c r="O322">
        <v>0</v>
      </c>
      <c r="P322">
        <v>524</v>
      </c>
      <c r="Q322">
        <v>0</v>
      </c>
      <c r="R322">
        <v>0</v>
      </c>
      <c r="S322" s="1">
        <v>0</v>
      </c>
      <c r="T322">
        <v>0</v>
      </c>
      <c r="U322">
        <v>0</v>
      </c>
      <c r="V322" s="1">
        <v>0</v>
      </c>
      <c r="W322">
        <v>0</v>
      </c>
      <c r="X322">
        <v>0</v>
      </c>
      <c r="Y322" s="1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21</v>
      </c>
      <c r="AK322">
        <v>0</v>
      </c>
      <c r="AL322">
        <v>0</v>
      </c>
      <c r="AM322">
        <v>0</v>
      </c>
      <c r="AN322">
        <v>0</v>
      </c>
      <c r="AO322">
        <v>0</v>
      </c>
      <c r="AP322" s="1">
        <v>0</v>
      </c>
      <c r="AQ322">
        <v>0</v>
      </c>
      <c r="AR322">
        <v>0</v>
      </c>
      <c r="AS322" s="1">
        <v>0</v>
      </c>
      <c r="AT322">
        <v>30</v>
      </c>
      <c r="AU322">
        <v>26</v>
      </c>
      <c r="AV322">
        <v>0</v>
      </c>
      <c r="AW322">
        <v>1</v>
      </c>
      <c r="AX322">
        <v>2</v>
      </c>
      <c r="AY322">
        <v>0</v>
      </c>
      <c r="AZ322">
        <v>45</v>
      </c>
      <c r="BA322" s="1">
        <v>0.6</v>
      </c>
      <c r="BB322">
        <v>0</v>
      </c>
      <c r="BC322">
        <v>0</v>
      </c>
      <c r="BD322">
        <v>0</v>
      </c>
      <c r="BE322">
        <v>20</v>
      </c>
      <c r="BF322">
        <v>-2.2000000000000002</v>
      </c>
      <c r="BG322">
        <f t="shared" ref="BG322:BG385" si="5">BF322+4.2</f>
        <v>2</v>
      </c>
    </row>
    <row r="323" spans="1:59" x14ac:dyDescent="0.3">
      <c r="A323" t="s">
        <v>484</v>
      </c>
      <c r="B323" s="5">
        <v>31</v>
      </c>
      <c r="C323" t="s">
        <v>453</v>
      </c>
      <c r="D323" t="s">
        <v>76</v>
      </c>
      <c r="E323" t="s">
        <v>772</v>
      </c>
      <c r="F323">
        <v>13</v>
      </c>
      <c r="G323">
        <v>1099</v>
      </c>
      <c r="H323">
        <v>0</v>
      </c>
      <c r="I323">
        <v>0</v>
      </c>
      <c r="J323">
        <v>0</v>
      </c>
      <c r="K323">
        <v>0</v>
      </c>
      <c r="L323" s="1">
        <v>0</v>
      </c>
      <c r="M323">
        <v>0</v>
      </c>
      <c r="N323">
        <v>0</v>
      </c>
      <c r="O323">
        <v>0</v>
      </c>
      <c r="P323">
        <v>516</v>
      </c>
      <c r="Q323">
        <v>0</v>
      </c>
      <c r="R323">
        <v>0</v>
      </c>
      <c r="S323" s="1">
        <v>0</v>
      </c>
      <c r="T323">
        <v>0</v>
      </c>
      <c r="U323">
        <v>0</v>
      </c>
      <c r="V323" s="1">
        <v>0</v>
      </c>
      <c r="W323">
        <v>0</v>
      </c>
      <c r="X323">
        <v>0</v>
      </c>
      <c r="Y323" s="1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14</v>
      </c>
      <c r="AK323">
        <v>0</v>
      </c>
      <c r="AL323">
        <v>0</v>
      </c>
      <c r="AM323">
        <v>0</v>
      </c>
      <c r="AN323">
        <v>0</v>
      </c>
      <c r="AO323">
        <v>0</v>
      </c>
      <c r="AP323" s="1">
        <v>0</v>
      </c>
      <c r="AQ323">
        <v>0</v>
      </c>
      <c r="AR323">
        <v>0</v>
      </c>
      <c r="AS323" s="1">
        <v>0</v>
      </c>
      <c r="AT323">
        <v>18</v>
      </c>
      <c r="AU323">
        <v>17</v>
      </c>
      <c r="AV323">
        <v>0</v>
      </c>
      <c r="AW323">
        <v>1</v>
      </c>
      <c r="AX323">
        <v>1</v>
      </c>
      <c r="AY323">
        <v>0</v>
      </c>
      <c r="AZ323">
        <v>33</v>
      </c>
      <c r="BA323" s="1">
        <v>0.65</v>
      </c>
      <c r="BB323">
        <v>0</v>
      </c>
      <c r="BC323">
        <v>0</v>
      </c>
      <c r="BD323">
        <v>3</v>
      </c>
      <c r="BE323">
        <v>6</v>
      </c>
      <c r="BF323">
        <v>1.2</v>
      </c>
      <c r="BG323">
        <f t="shared" si="5"/>
        <v>5.4</v>
      </c>
    </row>
    <row r="324" spans="1:59" x14ac:dyDescent="0.3">
      <c r="A324" t="s">
        <v>531</v>
      </c>
      <c r="B324" s="5">
        <v>35</v>
      </c>
      <c r="C324" t="s">
        <v>789</v>
      </c>
      <c r="D324" t="s">
        <v>532</v>
      </c>
      <c r="E324" t="s">
        <v>772</v>
      </c>
      <c r="F324">
        <v>10</v>
      </c>
      <c r="G324">
        <v>900</v>
      </c>
      <c r="H324">
        <v>0</v>
      </c>
      <c r="I324">
        <v>0</v>
      </c>
      <c r="J324">
        <v>0</v>
      </c>
      <c r="K324">
        <v>0</v>
      </c>
      <c r="L324" s="1">
        <v>0</v>
      </c>
      <c r="M324">
        <v>0</v>
      </c>
      <c r="N324">
        <v>0</v>
      </c>
      <c r="O324">
        <v>0</v>
      </c>
      <c r="P324">
        <v>380</v>
      </c>
      <c r="Q324">
        <v>0</v>
      </c>
      <c r="R324">
        <v>0</v>
      </c>
      <c r="S324" s="1">
        <v>0</v>
      </c>
      <c r="T324">
        <v>0</v>
      </c>
      <c r="U324">
        <v>0</v>
      </c>
      <c r="V324" s="1">
        <v>0</v>
      </c>
      <c r="W324">
        <v>0</v>
      </c>
      <c r="X324">
        <v>0</v>
      </c>
      <c r="Y324" s="1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5</v>
      </c>
      <c r="AJ324">
        <v>5</v>
      </c>
      <c r="AK324">
        <v>0</v>
      </c>
      <c r="AL324">
        <v>0</v>
      </c>
      <c r="AM324">
        <v>0</v>
      </c>
      <c r="AN324">
        <v>0</v>
      </c>
      <c r="AO324">
        <v>0</v>
      </c>
      <c r="AP324" s="1">
        <v>0</v>
      </c>
      <c r="AQ324">
        <v>0</v>
      </c>
      <c r="AR324">
        <v>0</v>
      </c>
      <c r="AS324" s="1">
        <v>0</v>
      </c>
      <c r="AT324">
        <v>12</v>
      </c>
      <c r="AU324">
        <v>13</v>
      </c>
      <c r="AV324">
        <v>0</v>
      </c>
      <c r="AW324">
        <v>0</v>
      </c>
      <c r="AX324">
        <v>0</v>
      </c>
      <c r="AY324">
        <v>0</v>
      </c>
      <c r="AZ324">
        <v>29</v>
      </c>
      <c r="BA324" s="1">
        <v>0.71</v>
      </c>
      <c r="BB324">
        <v>0</v>
      </c>
      <c r="BC324">
        <v>0</v>
      </c>
      <c r="BD324">
        <v>2</v>
      </c>
      <c r="BE324">
        <v>10</v>
      </c>
      <c r="BF324">
        <v>2.9</v>
      </c>
      <c r="BG324">
        <f t="shared" si="5"/>
        <v>7.1</v>
      </c>
    </row>
    <row r="325" spans="1:59" x14ac:dyDescent="0.3">
      <c r="A325" t="s">
        <v>613</v>
      </c>
      <c r="B325" s="5">
        <v>36</v>
      </c>
      <c r="C325" t="s">
        <v>787</v>
      </c>
      <c r="D325" t="s">
        <v>59</v>
      </c>
      <c r="E325" t="s">
        <v>772</v>
      </c>
      <c r="F325">
        <v>7</v>
      </c>
      <c r="G325">
        <v>630</v>
      </c>
      <c r="H325">
        <v>0</v>
      </c>
      <c r="I325">
        <v>0</v>
      </c>
      <c r="J325">
        <v>0</v>
      </c>
      <c r="K325">
        <v>0</v>
      </c>
      <c r="L325" s="1">
        <v>0</v>
      </c>
      <c r="M325">
        <v>0</v>
      </c>
      <c r="N325">
        <v>0</v>
      </c>
      <c r="O325">
        <v>0</v>
      </c>
      <c r="P325">
        <v>241</v>
      </c>
      <c r="Q325">
        <v>0</v>
      </c>
      <c r="R325">
        <v>0</v>
      </c>
      <c r="S325" s="1">
        <v>0</v>
      </c>
      <c r="T325">
        <v>0</v>
      </c>
      <c r="U325">
        <v>0</v>
      </c>
      <c r="V325" s="1">
        <v>0</v>
      </c>
      <c r="W325">
        <v>0</v>
      </c>
      <c r="X325">
        <v>0</v>
      </c>
      <c r="Y325" s="1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7</v>
      </c>
      <c r="AK325">
        <v>0</v>
      </c>
      <c r="AL325">
        <v>0</v>
      </c>
      <c r="AM325">
        <v>0</v>
      </c>
      <c r="AN325">
        <v>0</v>
      </c>
      <c r="AO325">
        <v>0</v>
      </c>
      <c r="AP325" s="1">
        <v>0</v>
      </c>
      <c r="AQ325">
        <v>0</v>
      </c>
      <c r="AR325">
        <v>0</v>
      </c>
      <c r="AS325" s="1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29</v>
      </c>
      <c r="BA325" s="1">
        <v>0</v>
      </c>
      <c r="BB325">
        <v>0</v>
      </c>
      <c r="BC325">
        <v>0</v>
      </c>
      <c r="BD325">
        <v>0</v>
      </c>
      <c r="BE325">
        <v>4</v>
      </c>
      <c r="BF325">
        <v>0</v>
      </c>
      <c r="BG325">
        <f t="shared" si="5"/>
        <v>4.2</v>
      </c>
    </row>
    <row r="326" spans="1:59" x14ac:dyDescent="0.3">
      <c r="A326" t="s">
        <v>403</v>
      </c>
      <c r="B326" s="5">
        <v>23</v>
      </c>
      <c r="C326" t="s">
        <v>391</v>
      </c>
      <c r="D326" t="s">
        <v>70</v>
      </c>
      <c r="E326" t="s">
        <v>772</v>
      </c>
      <c r="F326">
        <v>10</v>
      </c>
      <c r="G326">
        <v>900</v>
      </c>
      <c r="H326">
        <v>0</v>
      </c>
      <c r="I326">
        <v>0</v>
      </c>
      <c r="J326">
        <v>0</v>
      </c>
      <c r="K326">
        <v>0</v>
      </c>
      <c r="L326" s="1">
        <v>0</v>
      </c>
      <c r="M326">
        <v>0</v>
      </c>
      <c r="N326">
        <v>0</v>
      </c>
      <c r="O326">
        <v>0</v>
      </c>
      <c r="P326">
        <v>444</v>
      </c>
      <c r="Q326">
        <v>0</v>
      </c>
      <c r="R326">
        <v>0</v>
      </c>
      <c r="S326" s="1">
        <v>0</v>
      </c>
      <c r="T326">
        <v>0</v>
      </c>
      <c r="U326">
        <v>0</v>
      </c>
      <c r="V326" s="1">
        <v>0</v>
      </c>
      <c r="W326">
        <v>0</v>
      </c>
      <c r="X326">
        <v>0</v>
      </c>
      <c r="Y326" s="1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2</v>
      </c>
      <c r="AJ326">
        <v>16</v>
      </c>
      <c r="AK326">
        <v>0</v>
      </c>
      <c r="AL326">
        <v>0</v>
      </c>
      <c r="AM326">
        <v>2</v>
      </c>
      <c r="AN326">
        <v>0</v>
      </c>
      <c r="AO326">
        <v>0</v>
      </c>
      <c r="AP326" s="1">
        <v>0</v>
      </c>
      <c r="AQ326">
        <v>0</v>
      </c>
      <c r="AR326">
        <v>0</v>
      </c>
      <c r="AS326" s="1">
        <v>0</v>
      </c>
      <c r="AT326">
        <v>16</v>
      </c>
      <c r="AU326">
        <v>15</v>
      </c>
      <c r="AV326">
        <v>0</v>
      </c>
      <c r="AW326">
        <v>0</v>
      </c>
      <c r="AX326">
        <v>1</v>
      </c>
      <c r="AY326">
        <v>0</v>
      </c>
      <c r="AZ326">
        <v>28</v>
      </c>
      <c r="BA326" s="1">
        <v>0.64</v>
      </c>
      <c r="BB326">
        <v>0</v>
      </c>
      <c r="BC326">
        <v>0</v>
      </c>
      <c r="BD326">
        <v>0</v>
      </c>
      <c r="BE326">
        <v>10</v>
      </c>
      <c r="BF326">
        <v>0.5</v>
      </c>
      <c r="BG326">
        <f t="shared" si="5"/>
        <v>4.7</v>
      </c>
    </row>
    <row r="327" spans="1:59" x14ac:dyDescent="0.3">
      <c r="A327" t="s">
        <v>428</v>
      </c>
      <c r="B327" s="5">
        <v>25</v>
      </c>
      <c r="C327" t="s">
        <v>425</v>
      </c>
      <c r="D327" t="s">
        <v>158</v>
      </c>
      <c r="E327" t="s">
        <v>772</v>
      </c>
      <c r="F327">
        <v>10</v>
      </c>
      <c r="G327">
        <v>900</v>
      </c>
      <c r="H327">
        <v>0</v>
      </c>
      <c r="I327">
        <v>0</v>
      </c>
      <c r="J327">
        <v>0</v>
      </c>
      <c r="K327">
        <v>0</v>
      </c>
      <c r="L327" s="1">
        <v>0</v>
      </c>
      <c r="M327">
        <v>0</v>
      </c>
      <c r="N327">
        <v>0</v>
      </c>
      <c r="O327">
        <v>0</v>
      </c>
      <c r="P327">
        <v>425</v>
      </c>
      <c r="Q327">
        <v>0</v>
      </c>
      <c r="R327">
        <v>0</v>
      </c>
      <c r="S327" s="1">
        <v>0</v>
      </c>
      <c r="T327">
        <v>0</v>
      </c>
      <c r="U327">
        <v>0</v>
      </c>
      <c r="V327" s="1">
        <v>0</v>
      </c>
      <c r="W327">
        <v>0</v>
      </c>
      <c r="X327">
        <v>0</v>
      </c>
      <c r="Y327" s="1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4</v>
      </c>
      <c r="AJ327">
        <v>3</v>
      </c>
      <c r="AK327">
        <v>0</v>
      </c>
      <c r="AL327">
        <v>0</v>
      </c>
      <c r="AM327">
        <v>0</v>
      </c>
      <c r="AN327">
        <v>0</v>
      </c>
      <c r="AO327">
        <v>0</v>
      </c>
      <c r="AP327" s="1">
        <v>0</v>
      </c>
      <c r="AQ327">
        <v>0</v>
      </c>
      <c r="AR327">
        <v>0</v>
      </c>
      <c r="AS327" s="1">
        <v>0</v>
      </c>
      <c r="AT327">
        <v>12</v>
      </c>
      <c r="AU327">
        <v>12</v>
      </c>
      <c r="AV327">
        <v>0</v>
      </c>
      <c r="AW327">
        <v>0</v>
      </c>
      <c r="AX327">
        <v>0</v>
      </c>
      <c r="AY327">
        <v>0</v>
      </c>
      <c r="AZ327">
        <v>27</v>
      </c>
      <c r="BA327" s="1">
        <v>0.69</v>
      </c>
      <c r="BB327">
        <v>1</v>
      </c>
      <c r="BC327">
        <v>0</v>
      </c>
      <c r="BD327">
        <v>2</v>
      </c>
      <c r="BE327">
        <v>6</v>
      </c>
      <c r="BF327">
        <v>1.9</v>
      </c>
      <c r="BG327">
        <f t="shared" si="5"/>
        <v>6.1</v>
      </c>
    </row>
    <row r="328" spans="1:59" x14ac:dyDescent="0.3">
      <c r="A328" t="s">
        <v>569</v>
      </c>
      <c r="B328" s="5">
        <v>34</v>
      </c>
      <c r="C328" t="s">
        <v>566</v>
      </c>
      <c r="D328" t="s">
        <v>59</v>
      </c>
      <c r="E328" t="s">
        <v>772</v>
      </c>
      <c r="F328">
        <v>5</v>
      </c>
      <c r="G328">
        <v>450</v>
      </c>
      <c r="H328">
        <v>0</v>
      </c>
      <c r="I328">
        <v>0</v>
      </c>
      <c r="J328">
        <v>0</v>
      </c>
      <c r="K328">
        <v>0</v>
      </c>
      <c r="L328" s="1">
        <v>0</v>
      </c>
      <c r="M328">
        <v>0</v>
      </c>
      <c r="N328">
        <v>0</v>
      </c>
      <c r="O328">
        <v>0</v>
      </c>
      <c r="P328">
        <v>192</v>
      </c>
      <c r="Q328">
        <v>0</v>
      </c>
      <c r="R328">
        <v>0</v>
      </c>
      <c r="S328" s="1">
        <v>0</v>
      </c>
      <c r="T328">
        <v>0</v>
      </c>
      <c r="U328">
        <v>0</v>
      </c>
      <c r="V328" s="1">
        <v>0</v>
      </c>
      <c r="W328">
        <v>0</v>
      </c>
      <c r="X328">
        <v>0</v>
      </c>
      <c r="Y328" s="1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3</v>
      </c>
      <c r="AK328">
        <v>0</v>
      </c>
      <c r="AL328">
        <v>0</v>
      </c>
      <c r="AM328">
        <v>0</v>
      </c>
      <c r="AN328">
        <v>0</v>
      </c>
      <c r="AO328">
        <v>0</v>
      </c>
      <c r="AP328" s="1">
        <v>0</v>
      </c>
      <c r="AQ328">
        <v>0</v>
      </c>
      <c r="AR328">
        <v>0</v>
      </c>
      <c r="AS328" s="1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24</v>
      </c>
      <c r="BA328" s="1">
        <v>0</v>
      </c>
      <c r="BB328">
        <v>0</v>
      </c>
      <c r="BC328">
        <v>0</v>
      </c>
      <c r="BD328">
        <v>2</v>
      </c>
      <c r="BE328">
        <v>8</v>
      </c>
      <c r="BF328">
        <v>0</v>
      </c>
      <c r="BG328">
        <f t="shared" si="5"/>
        <v>4.2</v>
      </c>
    </row>
    <row r="329" spans="1:59" x14ac:dyDescent="0.3">
      <c r="A329" t="s">
        <v>691</v>
      </c>
      <c r="B329" s="5">
        <v>31</v>
      </c>
      <c r="C329" t="s">
        <v>785</v>
      </c>
      <c r="D329" t="s">
        <v>59</v>
      </c>
      <c r="E329" t="s">
        <v>772</v>
      </c>
      <c r="F329">
        <v>7</v>
      </c>
      <c r="G329">
        <v>630</v>
      </c>
      <c r="H329">
        <v>0</v>
      </c>
      <c r="I329">
        <v>0</v>
      </c>
      <c r="J329">
        <v>0</v>
      </c>
      <c r="K329">
        <v>0</v>
      </c>
      <c r="L329" s="1">
        <v>0</v>
      </c>
      <c r="M329">
        <v>0</v>
      </c>
      <c r="N329">
        <v>0</v>
      </c>
      <c r="O329">
        <v>0</v>
      </c>
      <c r="P329">
        <v>318</v>
      </c>
      <c r="Q329">
        <v>0</v>
      </c>
      <c r="R329">
        <v>0</v>
      </c>
      <c r="S329" s="1">
        <v>0</v>
      </c>
      <c r="T329">
        <v>0</v>
      </c>
      <c r="U329">
        <v>0</v>
      </c>
      <c r="V329" s="1">
        <v>0</v>
      </c>
      <c r="W329">
        <v>0</v>
      </c>
      <c r="X329">
        <v>0</v>
      </c>
      <c r="Y329" s="1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9</v>
      </c>
      <c r="AK329">
        <v>0</v>
      </c>
      <c r="AL329">
        <v>0</v>
      </c>
      <c r="AM329">
        <v>0</v>
      </c>
      <c r="AN329">
        <v>0</v>
      </c>
      <c r="AO329">
        <v>0</v>
      </c>
      <c r="AP329" s="1">
        <v>0</v>
      </c>
      <c r="AQ329">
        <v>0</v>
      </c>
      <c r="AR329">
        <v>0</v>
      </c>
      <c r="AS329" s="1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23</v>
      </c>
      <c r="BA329" s="1">
        <v>0</v>
      </c>
      <c r="BB329">
        <v>0</v>
      </c>
      <c r="BC329">
        <v>0</v>
      </c>
      <c r="BD329">
        <v>2</v>
      </c>
      <c r="BE329">
        <v>8</v>
      </c>
      <c r="BF329">
        <v>0</v>
      </c>
      <c r="BG329">
        <f t="shared" si="5"/>
        <v>4.2</v>
      </c>
    </row>
    <row r="330" spans="1:59" x14ac:dyDescent="0.3">
      <c r="A330" t="s">
        <v>157</v>
      </c>
      <c r="B330" s="5">
        <v>25</v>
      </c>
      <c r="C330" t="s">
        <v>131</v>
      </c>
      <c r="D330" t="s">
        <v>158</v>
      </c>
      <c r="E330" t="s">
        <v>772</v>
      </c>
      <c r="F330">
        <v>5</v>
      </c>
      <c r="G330">
        <v>450</v>
      </c>
      <c r="H330">
        <v>0</v>
      </c>
      <c r="I330">
        <v>0</v>
      </c>
      <c r="J330">
        <v>0</v>
      </c>
      <c r="K330">
        <v>0</v>
      </c>
      <c r="L330" s="1">
        <v>0</v>
      </c>
      <c r="M330">
        <v>0</v>
      </c>
      <c r="N330">
        <v>0</v>
      </c>
      <c r="O330">
        <v>0</v>
      </c>
      <c r="P330">
        <v>175</v>
      </c>
      <c r="Q330">
        <v>0</v>
      </c>
      <c r="R330">
        <v>0</v>
      </c>
      <c r="S330" s="1">
        <v>0</v>
      </c>
      <c r="T330">
        <v>0</v>
      </c>
      <c r="U330">
        <v>0</v>
      </c>
      <c r="V330" s="1">
        <v>0</v>
      </c>
      <c r="W330">
        <v>0</v>
      </c>
      <c r="X330">
        <v>0</v>
      </c>
      <c r="Y330" s="1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9</v>
      </c>
      <c r="AK330">
        <v>0</v>
      </c>
      <c r="AL330">
        <v>0</v>
      </c>
      <c r="AM330">
        <v>0</v>
      </c>
      <c r="AN330">
        <v>0</v>
      </c>
      <c r="AO330">
        <v>0</v>
      </c>
      <c r="AP330" s="1">
        <v>0</v>
      </c>
      <c r="AQ330">
        <v>0</v>
      </c>
      <c r="AR330">
        <v>0</v>
      </c>
      <c r="AS330" s="1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20</v>
      </c>
      <c r="BA330" s="1">
        <v>0</v>
      </c>
      <c r="BB330">
        <v>0</v>
      </c>
      <c r="BC330">
        <v>0</v>
      </c>
      <c r="BD330">
        <v>4</v>
      </c>
      <c r="BE330">
        <v>1</v>
      </c>
      <c r="BF330">
        <v>0</v>
      </c>
      <c r="BG330">
        <f t="shared" si="5"/>
        <v>4.2</v>
      </c>
    </row>
    <row r="331" spans="1:59" x14ac:dyDescent="0.3">
      <c r="A331" t="s">
        <v>244</v>
      </c>
      <c r="B331" s="5">
        <v>22</v>
      </c>
      <c r="C331" t="s">
        <v>240</v>
      </c>
      <c r="D331" t="s">
        <v>163</v>
      </c>
      <c r="E331" t="s">
        <v>772</v>
      </c>
      <c r="F331">
        <v>6</v>
      </c>
      <c r="G331">
        <v>540</v>
      </c>
      <c r="H331">
        <v>0</v>
      </c>
      <c r="I331">
        <v>0</v>
      </c>
      <c r="J331">
        <v>0</v>
      </c>
      <c r="K331">
        <v>0</v>
      </c>
      <c r="L331" s="1">
        <v>0</v>
      </c>
      <c r="M331">
        <v>0</v>
      </c>
      <c r="N331">
        <v>0</v>
      </c>
      <c r="O331">
        <v>0</v>
      </c>
      <c r="P331">
        <v>212</v>
      </c>
      <c r="Q331">
        <v>0</v>
      </c>
      <c r="R331">
        <v>0</v>
      </c>
      <c r="S331" s="1">
        <v>0</v>
      </c>
      <c r="T331">
        <v>0</v>
      </c>
      <c r="U331">
        <v>0</v>
      </c>
      <c r="V331" s="1">
        <v>0</v>
      </c>
      <c r="W331">
        <v>0</v>
      </c>
      <c r="X331">
        <v>0</v>
      </c>
      <c r="Y331" s="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 s="1">
        <v>0</v>
      </c>
      <c r="AQ331">
        <v>0</v>
      </c>
      <c r="AR331">
        <v>0</v>
      </c>
      <c r="AS331" s="1">
        <v>0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20</v>
      </c>
      <c r="BA331" s="1">
        <v>0</v>
      </c>
      <c r="BB331">
        <v>0</v>
      </c>
      <c r="BC331">
        <v>0</v>
      </c>
      <c r="BD331">
        <v>0</v>
      </c>
      <c r="BE331">
        <v>2</v>
      </c>
      <c r="BF331">
        <v>0</v>
      </c>
      <c r="BG331">
        <f t="shared" si="5"/>
        <v>4.2</v>
      </c>
    </row>
    <row r="332" spans="1:59" x14ac:dyDescent="0.3">
      <c r="A332" t="s">
        <v>366</v>
      </c>
      <c r="B332" s="5">
        <v>28</v>
      </c>
      <c r="C332" t="s">
        <v>356</v>
      </c>
      <c r="D332" t="s">
        <v>59</v>
      </c>
      <c r="E332" t="s">
        <v>772</v>
      </c>
      <c r="F332">
        <v>7</v>
      </c>
      <c r="G332">
        <v>630</v>
      </c>
      <c r="H332">
        <v>0</v>
      </c>
      <c r="I332">
        <v>0</v>
      </c>
      <c r="J332">
        <v>0</v>
      </c>
      <c r="K332">
        <v>0</v>
      </c>
      <c r="L332" s="1">
        <v>0</v>
      </c>
      <c r="M332">
        <v>0</v>
      </c>
      <c r="N332">
        <v>0</v>
      </c>
      <c r="O332">
        <v>0</v>
      </c>
      <c r="P332">
        <v>296</v>
      </c>
      <c r="Q332">
        <v>0</v>
      </c>
      <c r="R332">
        <v>0</v>
      </c>
      <c r="S332" s="1">
        <v>0</v>
      </c>
      <c r="T332">
        <v>0</v>
      </c>
      <c r="U332">
        <v>0</v>
      </c>
      <c r="V332" s="1">
        <v>0</v>
      </c>
      <c r="W332">
        <v>0</v>
      </c>
      <c r="X332">
        <v>0</v>
      </c>
      <c r="Y332" s="1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4</v>
      </c>
      <c r="AK332">
        <v>0</v>
      </c>
      <c r="AL332">
        <v>0</v>
      </c>
      <c r="AM332">
        <v>0</v>
      </c>
      <c r="AN332">
        <v>0</v>
      </c>
      <c r="AO332">
        <v>0</v>
      </c>
      <c r="AP332" s="1">
        <v>0</v>
      </c>
      <c r="AQ332">
        <v>0</v>
      </c>
      <c r="AR332">
        <v>0</v>
      </c>
      <c r="AS332" s="1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20</v>
      </c>
      <c r="BA332" s="1">
        <v>0</v>
      </c>
      <c r="BB332">
        <v>0</v>
      </c>
      <c r="BC332">
        <v>0</v>
      </c>
      <c r="BD332">
        <v>2</v>
      </c>
      <c r="BE332">
        <v>12</v>
      </c>
      <c r="BF332">
        <v>0</v>
      </c>
      <c r="BG332">
        <f t="shared" si="5"/>
        <v>4.2</v>
      </c>
    </row>
    <row r="333" spans="1:59" x14ac:dyDescent="0.3">
      <c r="A333" t="s">
        <v>583</v>
      </c>
      <c r="B333" s="5">
        <v>29</v>
      </c>
      <c r="C333" t="s">
        <v>566</v>
      </c>
      <c r="D333" t="s">
        <v>59</v>
      </c>
      <c r="E333" t="s">
        <v>772</v>
      </c>
      <c r="F333">
        <v>3</v>
      </c>
      <c r="G333">
        <v>270</v>
      </c>
      <c r="H333">
        <v>0</v>
      </c>
      <c r="I333">
        <v>0</v>
      </c>
      <c r="J333">
        <v>0</v>
      </c>
      <c r="K333">
        <v>0</v>
      </c>
      <c r="L333" s="1">
        <v>0</v>
      </c>
      <c r="M333">
        <v>0</v>
      </c>
      <c r="N333">
        <v>0</v>
      </c>
      <c r="O333">
        <v>0</v>
      </c>
      <c r="P333">
        <v>175</v>
      </c>
      <c r="Q333">
        <v>0</v>
      </c>
      <c r="R333">
        <v>0</v>
      </c>
      <c r="S333" s="1">
        <v>0</v>
      </c>
      <c r="T333">
        <v>0</v>
      </c>
      <c r="U333">
        <v>0</v>
      </c>
      <c r="V333" s="1">
        <v>0</v>
      </c>
      <c r="W333">
        <v>0</v>
      </c>
      <c r="X333">
        <v>0</v>
      </c>
      <c r="Y333" s="1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5</v>
      </c>
      <c r="AK333">
        <v>0</v>
      </c>
      <c r="AL333">
        <v>0</v>
      </c>
      <c r="AM333">
        <v>0</v>
      </c>
      <c r="AN333">
        <v>0</v>
      </c>
      <c r="AO333">
        <v>0</v>
      </c>
      <c r="AP333" s="1">
        <v>0</v>
      </c>
      <c r="AQ333">
        <v>0</v>
      </c>
      <c r="AR333">
        <v>0</v>
      </c>
      <c r="AS333" s="1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13</v>
      </c>
      <c r="BA333" s="1">
        <v>0</v>
      </c>
      <c r="BB333">
        <v>0</v>
      </c>
      <c r="BC333">
        <v>0</v>
      </c>
      <c r="BD333">
        <v>2</v>
      </c>
      <c r="BE333">
        <v>2</v>
      </c>
      <c r="BF333">
        <v>0</v>
      </c>
      <c r="BG333">
        <f t="shared" si="5"/>
        <v>4.2</v>
      </c>
    </row>
    <row r="334" spans="1:59" x14ac:dyDescent="0.3">
      <c r="A334" t="s">
        <v>86</v>
      </c>
      <c r="B334" s="5">
        <v>35</v>
      </c>
      <c r="C334" t="s">
        <v>58</v>
      </c>
      <c r="D334" t="s">
        <v>66</v>
      </c>
      <c r="E334" t="s">
        <v>772</v>
      </c>
      <c r="F334">
        <v>2</v>
      </c>
      <c r="G334">
        <v>180</v>
      </c>
      <c r="H334">
        <v>0</v>
      </c>
      <c r="I334">
        <v>0</v>
      </c>
      <c r="J334">
        <v>0</v>
      </c>
      <c r="K334">
        <v>0</v>
      </c>
      <c r="L334" s="1">
        <v>0</v>
      </c>
      <c r="M334">
        <v>0</v>
      </c>
      <c r="N334">
        <v>0</v>
      </c>
      <c r="O334">
        <v>0</v>
      </c>
      <c r="P334">
        <v>80</v>
      </c>
      <c r="Q334">
        <v>0</v>
      </c>
      <c r="R334">
        <v>0</v>
      </c>
      <c r="S334" s="1">
        <v>0</v>
      </c>
      <c r="T334">
        <v>0</v>
      </c>
      <c r="U334">
        <v>0</v>
      </c>
      <c r="V334" s="1">
        <v>0</v>
      </c>
      <c r="W334">
        <v>0</v>
      </c>
      <c r="X334">
        <v>0</v>
      </c>
      <c r="Y334" s="1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3</v>
      </c>
      <c r="AK334">
        <v>0</v>
      </c>
      <c r="AL334">
        <v>0</v>
      </c>
      <c r="AM334">
        <v>0</v>
      </c>
      <c r="AN334">
        <v>0</v>
      </c>
      <c r="AO334">
        <v>0</v>
      </c>
      <c r="AP334" s="1">
        <v>0</v>
      </c>
      <c r="AQ334">
        <v>0</v>
      </c>
      <c r="AR334">
        <v>0</v>
      </c>
      <c r="AS334" s="1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11</v>
      </c>
      <c r="BA334" s="1">
        <v>0</v>
      </c>
      <c r="BB334">
        <v>0</v>
      </c>
      <c r="BC334">
        <v>0</v>
      </c>
      <c r="BD334">
        <v>2</v>
      </c>
      <c r="BE334">
        <v>2</v>
      </c>
      <c r="BF334">
        <v>0</v>
      </c>
      <c r="BG334">
        <f t="shared" si="5"/>
        <v>4.2</v>
      </c>
    </row>
    <row r="335" spans="1:59" x14ac:dyDescent="0.3">
      <c r="A335" t="s">
        <v>125</v>
      </c>
      <c r="B335" s="5">
        <v>34</v>
      </c>
      <c r="C335" t="s">
        <v>98</v>
      </c>
      <c r="D335" t="s">
        <v>126</v>
      </c>
      <c r="E335" t="s">
        <v>772</v>
      </c>
      <c r="F335">
        <v>4</v>
      </c>
      <c r="G335">
        <v>225</v>
      </c>
      <c r="H335">
        <v>0</v>
      </c>
      <c r="I335">
        <v>0</v>
      </c>
      <c r="J335">
        <v>0</v>
      </c>
      <c r="K335">
        <v>0</v>
      </c>
      <c r="L335" s="1">
        <v>0</v>
      </c>
      <c r="M335">
        <v>0</v>
      </c>
      <c r="N335">
        <v>0</v>
      </c>
      <c r="O335">
        <v>0</v>
      </c>
      <c r="P335">
        <v>116</v>
      </c>
      <c r="Q335">
        <v>0</v>
      </c>
      <c r="R335">
        <v>0</v>
      </c>
      <c r="S335" s="1">
        <v>0</v>
      </c>
      <c r="T335">
        <v>0</v>
      </c>
      <c r="U335">
        <v>0</v>
      </c>
      <c r="V335" s="1">
        <v>0</v>
      </c>
      <c r="W335">
        <v>0</v>
      </c>
      <c r="X335">
        <v>0</v>
      </c>
      <c r="Y335" s="1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3</v>
      </c>
      <c r="AK335">
        <v>0</v>
      </c>
      <c r="AL335">
        <v>0</v>
      </c>
      <c r="AM335">
        <v>1</v>
      </c>
      <c r="AN335">
        <v>0</v>
      </c>
      <c r="AO335">
        <v>0</v>
      </c>
      <c r="AP335" s="1">
        <v>0</v>
      </c>
      <c r="AQ335">
        <v>0</v>
      </c>
      <c r="AR335">
        <v>0</v>
      </c>
      <c r="AS335" s="1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8</v>
      </c>
      <c r="BA335" s="1">
        <v>0</v>
      </c>
      <c r="BB335">
        <v>0</v>
      </c>
      <c r="BC335">
        <v>0</v>
      </c>
      <c r="BD335">
        <v>1</v>
      </c>
      <c r="BE335">
        <v>3</v>
      </c>
      <c r="BF335">
        <v>0</v>
      </c>
      <c r="BG335">
        <f t="shared" si="5"/>
        <v>4.2</v>
      </c>
    </row>
    <row r="336" spans="1:59" x14ac:dyDescent="0.3">
      <c r="A336" t="s">
        <v>397</v>
      </c>
      <c r="B336" s="5">
        <v>31</v>
      </c>
      <c r="C336" t="s">
        <v>391</v>
      </c>
      <c r="D336" t="s">
        <v>140</v>
      </c>
      <c r="E336" t="s">
        <v>772</v>
      </c>
      <c r="F336">
        <v>2</v>
      </c>
      <c r="G336">
        <v>135</v>
      </c>
      <c r="H336">
        <v>0</v>
      </c>
      <c r="I336">
        <v>0</v>
      </c>
      <c r="J336">
        <v>0</v>
      </c>
      <c r="K336">
        <v>0</v>
      </c>
      <c r="L336" s="1">
        <v>0</v>
      </c>
      <c r="M336">
        <v>0</v>
      </c>
      <c r="N336">
        <v>0</v>
      </c>
      <c r="O336">
        <v>0</v>
      </c>
      <c r="P336">
        <v>59</v>
      </c>
      <c r="Q336">
        <v>0</v>
      </c>
      <c r="R336">
        <v>0</v>
      </c>
      <c r="S336" s="1">
        <v>0</v>
      </c>
      <c r="T336">
        <v>0</v>
      </c>
      <c r="U336">
        <v>0</v>
      </c>
      <c r="V336" s="1">
        <v>0</v>
      </c>
      <c r="W336">
        <v>0</v>
      </c>
      <c r="X336">
        <v>0</v>
      </c>
      <c r="Y336" s="1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 s="1">
        <v>0</v>
      </c>
      <c r="AQ336">
        <v>0</v>
      </c>
      <c r="AR336">
        <v>0</v>
      </c>
      <c r="AS336" s="1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4</v>
      </c>
      <c r="BA336" s="1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f t="shared" si="5"/>
        <v>4.2</v>
      </c>
    </row>
    <row r="337" spans="1:59" x14ac:dyDescent="0.3">
      <c r="A337" t="s">
        <v>222</v>
      </c>
      <c r="B337" s="5">
        <v>33</v>
      </c>
      <c r="C337" t="s">
        <v>205</v>
      </c>
      <c r="D337" t="s">
        <v>59</v>
      </c>
      <c r="E337" t="s">
        <v>772</v>
      </c>
      <c r="F337">
        <v>2</v>
      </c>
      <c r="G337">
        <v>180</v>
      </c>
      <c r="H337">
        <v>0</v>
      </c>
      <c r="I337">
        <v>0</v>
      </c>
      <c r="J337">
        <v>0</v>
      </c>
      <c r="K337">
        <v>0</v>
      </c>
      <c r="L337" s="1">
        <v>0</v>
      </c>
      <c r="M337">
        <v>0</v>
      </c>
      <c r="N337">
        <v>0</v>
      </c>
      <c r="O337">
        <v>0</v>
      </c>
      <c r="P337">
        <v>121</v>
      </c>
      <c r="Q337">
        <v>0</v>
      </c>
      <c r="R337">
        <v>0</v>
      </c>
      <c r="S337" s="1">
        <v>0</v>
      </c>
      <c r="T337">
        <v>0</v>
      </c>
      <c r="U337">
        <v>0</v>
      </c>
      <c r="V337" s="1">
        <v>0</v>
      </c>
      <c r="W337">
        <v>0</v>
      </c>
      <c r="X337">
        <v>0</v>
      </c>
      <c r="Y337" s="1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3</v>
      </c>
      <c r="AK337">
        <v>0</v>
      </c>
      <c r="AL337">
        <v>0</v>
      </c>
      <c r="AM337">
        <v>0</v>
      </c>
      <c r="AN337">
        <v>0</v>
      </c>
      <c r="AO337">
        <v>0</v>
      </c>
      <c r="AP337" s="1">
        <v>0</v>
      </c>
      <c r="AQ337">
        <v>0</v>
      </c>
      <c r="AR337">
        <v>0</v>
      </c>
      <c r="AS337" s="1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3</v>
      </c>
      <c r="BA337" s="1">
        <v>0</v>
      </c>
      <c r="BB337">
        <v>0</v>
      </c>
      <c r="BC337">
        <v>0</v>
      </c>
      <c r="BD337">
        <v>2</v>
      </c>
      <c r="BE337">
        <v>2</v>
      </c>
      <c r="BF337">
        <v>0</v>
      </c>
      <c r="BG337">
        <f t="shared" si="5"/>
        <v>4.2</v>
      </c>
    </row>
    <row r="338" spans="1:59" x14ac:dyDescent="0.3">
      <c r="A338" t="s">
        <v>605</v>
      </c>
      <c r="B338" s="5">
        <v>25</v>
      </c>
      <c r="C338" t="s">
        <v>787</v>
      </c>
      <c r="D338" t="s">
        <v>59</v>
      </c>
      <c r="E338" t="s">
        <v>772</v>
      </c>
      <c r="F338">
        <v>1</v>
      </c>
      <c r="G338">
        <v>90</v>
      </c>
      <c r="H338">
        <v>0</v>
      </c>
      <c r="I338">
        <v>0</v>
      </c>
      <c r="J338">
        <v>0</v>
      </c>
      <c r="K338">
        <v>0</v>
      </c>
      <c r="L338" s="1">
        <v>0</v>
      </c>
      <c r="M338">
        <v>0</v>
      </c>
      <c r="N338">
        <v>0</v>
      </c>
      <c r="O338">
        <v>0</v>
      </c>
      <c r="P338">
        <v>43</v>
      </c>
      <c r="Q338">
        <v>0</v>
      </c>
      <c r="R338">
        <v>0</v>
      </c>
      <c r="S338" s="1">
        <v>0</v>
      </c>
      <c r="T338">
        <v>0</v>
      </c>
      <c r="U338">
        <v>0</v>
      </c>
      <c r="V338" s="1">
        <v>0</v>
      </c>
      <c r="W338">
        <v>0</v>
      </c>
      <c r="X338">
        <v>0</v>
      </c>
      <c r="Y338" s="1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 s="1">
        <v>0</v>
      </c>
      <c r="AQ338">
        <v>0</v>
      </c>
      <c r="AR338">
        <v>0</v>
      </c>
      <c r="AS338" s="1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2</v>
      </c>
      <c r="BA338" s="1">
        <v>0</v>
      </c>
      <c r="BB338">
        <v>0</v>
      </c>
      <c r="BC338">
        <v>0</v>
      </c>
      <c r="BD338">
        <v>0</v>
      </c>
      <c r="BE338">
        <v>5</v>
      </c>
      <c r="BF338">
        <v>0</v>
      </c>
      <c r="BG338">
        <f t="shared" si="5"/>
        <v>4.2</v>
      </c>
    </row>
    <row r="339" spans="1:59" x14ac:dyDescent="0.3">
      <c r="A339" t="s">
        <v>71</v>
      </c>
      <c r="B339" s="5">
        <v>32</v>
      </c>
      <c r="C339" t="s">
        <v>58</v>
      </c>
      <c r="D339" t="s">
        <v>72</v>
      </c>
      <c r="E339" t="s">
        <v>773</v>
      </c>
      <c r="F339">
        <v>15</v>
      </c>
      <c r="G339">
        <v>702</v>
      </c>
      <c r="H339">
        <v>0</v>
      </c>
      <c r="I339">
        <v>0</v>
      </c>
      <c r="J339">
        <v>2</v>
      </c>
      <c r="K339">
        <v>0</v>
      </c>
      <c r="L339" s="1">
        <v>0</v>
      </c>
      <c r="M339">
        <v>0</v>
      </c>
      <c r="N339">
        <v>0</v>
      </c>
      <c r="O339">
        <v>0</v>
      </c>
      <c r="P339">
        <v>550</v>
      </c>
      <c r="Q339">
        <v>0</v>
      </c>
      <c r="R339">
        <v>0</v>
      </c>
      <c r="S339" s="1">
        <v>0</v>
      </c>
      <c r="T339">
        <v>0</v>
      </c>
      <c r="U339">
        <v>0</v>
      </c>
      <c r="V339" s="1">
        <v>0</v>
      </c>
      <c r="W339">
        <v>0</v>
      </c>
      <c r="X339">
        <v>0</v>
      </c>
      <c r="Y339" s="1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9</v>
      </c>
      <c r="AI339">
        <v>1</v>
      </c>
      <c r="AJ339">
        <v>2</v>
      </c>
      <c r="AK339">
        <v>0</v>
      </c>
      <c r="AL339">
        <v>0</v>
      </c>
      <c r="AM339">
        <v>12</v>
      </c>
      <c r="AN339">
        <v>0</v>
      </c>
      <c r="AO339">
        <v>0</v>
      </c>
      <c r="AP339" s="1">
        <v>0</v>
      </c>
      <c r="AQ339">
        <v>0</v>
      </c>
      <c r="AR339">
        <v>0</v>
      </c>
      <c r="AS339" s="1">
        <v>0</v>
      </c>
      <c r="AT339">
        <v>0</v>
      </c>
      <c r="AU339">
        <v>0</v>
      </c>
      <c r="AV339">
        <v>0</v>
      </c>
      <c r="AW339">
        <v>15</v>
      </c>
      <c r="AX339">
        <v>5</v>
      </c>
      <c r="AY339">
        <v>0</v>
      </c>
      <c r="AZ339">
        <v>0</v>
      </c>
      <c r="BA339" s="1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f t="shared" si="5"/>
        <v>4.2</v>
      </c>
    </row>
    <row r="340" spans="1:59" x14ac:dyDescent="0.3">
      <c r="A340" t="s">
        <v>87</v>
      </c>
      <c r="B340" s="5">
        <v>27</v>
      </c>
      <c r="C340" t="s">
        <v>58</v>
      </c>
      <c r="D340" t="s">
        <v>88</v>
      </c>
      <c r="E340" t="s">
        <v>774</v>
      </c>
      <c r="F340">
        <v>15</v>
      </c>
      <c r="G340">
        <v>522</v>
      </c>
      <c r="H340">
        <v>0</v>
      </c>
      <c r="I340">
        <v>1</v>
      </c>
      <c r="J340">
        <v>10</v>
      </c>
      <c r="K340">
        <v>0</v>
      </c>
      <c r="L340" s="1">
        <v>0</v>
      </c>
      <c r="M340">
        <v>0</v>
      </c>
      <c r="N340">
        <v>0</v>
      </c>
      <c r="O340">
        <v>1</v>
      </c>
      <c r="P340">
        <v>511</v>
      </c>
      <c r="Q340">
        <v>0</v>
      </c>
      <c r="R340">
        <v>0</v>
      </c>
      <c r="S340" s="1">
        <v>0</v>
      </c>
      <c r="T340">
        <v>0</v>
      </c>
      <c r="U340">
        <v>0</v>
      </c>
      <c r="V340" s="1">
        <v>0</v>
      </c>
      <c r="W340">
        <v>0</v>
      </c>
      <c r="X340">
        <v>0</v>
      </c>
      <c r="Y340" s="1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</v>
      </c>
      <c r="AJ340">
        <v>9</v>
      </c>
      <c r="AK340">
        <v>0</v>
      </c>
      <c r="AL340">
        <v>0</v>
      </c>
      <c r="AM340">
        <v>6</v>
      </c>
      <c r="AN340">
        <v>0</v>
      </c>
      <c r="AO340">
        <v>0</v>
      </c>
      <c r="AP340" s="1">
        <v>0</v>
      </c>
      <c r="AQ340">
        <v>0</v>
      </c>
      <c r="AR340">
        <v>0</v>
      </c>
      <c r="AS340" s="1">
        <v>0</v>
      </c>
      <c r="AT340">
        <v>0</v>
      </c>
      <c r="AU340">
        <v>0</v>
      </c>
      <c r="AV340">
        <v>0</v>
      </c>
      <c r="AW340">
        <v>8</v>
      </c>
      <c r="AX340">
        <v>1</v>
      </c>
      <c r="AY340">
        <v>0</v>
      </c>
      <c r="AZ340">
        <v>0</v>
      </c>
      <c r="BA340" s="1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f t="shared" si="5"/>
        <v>4.2</v>
      </c>
    </row>
    <row r="341" spans="1:59" x14ac:dyDescent="0.3">
      <c r="A341" t="s">
        <v>89</v>
      </c>
      <c r="B341" s="5">
        <v>29</v>
      </c>
      <c r="C341" t="s">
        <v>58</v>
      </c>
      <c r="D341" t="s">
        <v>59</v>
      </c>
      <c r="E341" t="s">
        <v>773</v>
      </c>
      <c r="F341">
        <v>17</v>
      </c>
      <c r="G341">
        <v>496</v>
      </c>
      <c r="H341">
        <v>0</v>
      </c>
      <c r="I341">
        <v>2</v>
      </c>
      <c r="J341">
        <v>11</v>
      </c>
      <c r="K341">
        <v>0</v>
      </c>
      <c r="L341" s="1">
        <v>0</v>
      </c>
      <c r="M341">
        <v>1</v>
      </c>
      <c r="N341">
        <v>0</v>
      </c>
      <c r="O341">
        <v>4</v>
      </c>
      <c r="P341">
        <v>300</v>
      </c>
      <c r="Q341">
        <v>0</v>
      </c>
      <c r="R341">
        <v>0</v>
      </c>
      <c r="S341" s="1">
        <v>0</v>
      </c>
      <c r="T341">
        <v>0</v>
      </c>
      <c r="U341">
        <v>0</v>
      </c>
      <c r="V341" s="1">
        <v>0</v>
      </c>
      <c r="W341">
        <v>0</v>
      </c>
      <c r="X341">
        <v>0</v>
      </c>
      <c r="Y341" s="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14</v>
      </c>
      <c r="AI341">
        <v>0</v>
      </c>
      <c r="AJ341">
        <v>3</v>
      </c>
      <c r="AK341">
        <v>0</v>
      </c>
      <c r="AL341">
        <v>0</v>
      </c>
      <c r="AM341">
        <v>9</v>
      </c>
      <c r="AN341">
        <v>0</v>
      </c>
      <c r="AO341">
        <v>0</v>
      </c>
      <c r="AP341" s="1">
        <v>0</v>
      </c>
      <c r="AQ341">
        <v>0</v>
      </c>
      <c r="AR341">
        <v>0</v>
      </c>
      <c r="AS341" s="1">
        <v>0</v>
      </c>
      <c r="AT341">
        <v>0</v>
      </c>
      <c r="AU341">
        <v>0</v>
      </c>
      <c r="AV341">
        <v>0</v>
      </c>
      <c r="AW341">
        <v>12</v>
      </c>
      <c r="AX341">
        <v>1</v>
      </c>
      <c r="AY341">
        <v>0</v>
      </c>
      <c r="AZ341">
        <v>0</v>
      </c>
      <c r="BA341" s="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f t="shared" si="5"/>
        <v>4.2</v>
      </c>
    </row>
    <row r="342" spans="1:59" x14ac:dyDescent="0.3">
      <c r="A342" t="s">
        <v>91</v>
      </c>
      <c r="B342" s="5">
        <v>25</v>
      </c>
      <c r="C342" t="s">
        <v>58</v>
      </c>
      <c r="D342" t="s">
        <v>92</v>
      </c>
      <c r="E342" t="s">
        <v>774</v>
      </c>
      <c r="F342">
        <v>1</v>
      </c>
      <c r="G342">
        <v>6</v>
      </c>
      <c r="H342">
        <v>0</v>
      </c>
      <c r="I342">
        <v>0</v>
      </c>
      <c r="J342">
        <v>1</v>
      </c>
      <c r="K342">
        <v>0</v>
      </c>
      <c r="L342" s="1">
        <v>0</v>
      </c>
      <c r="M342">
        <v>0</v>
      </c>
      <c r="N342">
        <v>1</v>
      </c>
      <c r="O342">
        <v>0</v>
      </c>
      <c r="P342">
        <v>8</v>
      </c>
      <c r="Q342">
        <v>0</v>
      </c>
      <c r="R342">
        <v>0</v>
      </c>
      <c r="S342" s="1">
        <v>0</v>
      </c>
      <c r="T342">
        <v>0</v>
      </c>
      <c r="U342">
        <v>0</v>
      </c>
      <c r="V342" s="1">
        <v>0</v>
      </c>
      <c r="W342">
        <v>0</v>
      </c>
      <c r="X342">
        <v>0</v>
      </c>
      <c r="Y342" s="1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 s="1">
        <v>0</v>
      </c>
      <c r="AQ342">
        <v>0</v>
      </c>
      <c r="AR342">
        <v>0</v>
      </c>
      <c r="AS342" s="1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 s="1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f t="shared" si="5"/>
        <v>4.2</v>
      </c>
    </row>
    <row r="343" spans="1:59" x14ac:dyDescent="0.3">
      <c r="A343" t="s">
        <v>99</v>
      </c>
      <c r="B343" s="5">
        <v>21</v>
      </c>
      <c r="C343" t="s">
        <v>98</v>
      </c>
      <c r="D343" t="s">
        <v>62</v>
      </c>
      <c r="E343" t="s">
        <v>774</v>
      </c>
      <c r="F343">
        <v>7</v>
      </c>
      <c r="G343">
        <v>317</v>
      </c>
      <c r="H343">
        <v>0</v>
      </c>
      <c r="I343">
        <v>0</v>
      </c>
      <c r="J343">
        <v>2</v>
      </c>
      <c r="K343">
        <v>0</v>
      </c>
      <c r="L343" s="1">
        <v>0</v>
      </c>
      <c r="M343">
        <v>0</v>
      </c>
      <c r="N343">
        <v>0</v>
      </c>
      <c r="O343">
        <v>0</v>
      </c>
      <c r="P343">
        <v>268</v>
      </c>
      <c r="Q343">
        <v>0</v>
      </c>
      <c r="R343">
        <v>0</v>
      </c>
      <c r="S343" s="1">
        <v>0</v>
      </c>
      <c r="T343">
        <v>0</v>
      </c>
      <c r="U343">
        <v>0</v>
      </c>
      <c r="V343" s="1">
        <v>0</v>
      </c>
      <c r="W343">
        <v>0</v>
      </c>
      <c r="X343">
        <v>0</v>
      </c>
      <c r="Y343" s="1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6</v>
      </c>
      <c r="AI343">
        <v>0</v>
      </c>
      <c r="AJ343">
        <v>8</v>
      </c>
      <c r="AK343">
        <v>0</v>
      </c>
      <c r="AL343">
        <v>0</v>
      </c>
      <c r="AM343">
        <v>9</v>
      </c>
      <c r="AN343">
        <v>0</v>
      </c>
      <c r="AO343">
        <v>0</v>
      </c>
      <c r="AP343" s="1">
        <v>0</v>
      </c>
      <c r="AQ343">
        <v>0</v>
      </c>
      <c r="AR343">
        <v>0</v>
      </c>
      <c r="AS343" s="1">
        <v>0</v>
      </c>
      <c r="AT343">
        <v>0</v>
      </c>
      <c r="AU343">
        <v>0</v>
      </c>
      <c r="AV343">
        <v>0</v>
      </c>
      <c r="AW343">
        <v>1</v>
      </c>
      <c r="AX343">
        <v>0</v>
      </c>
      <c r="AY343">
        <v>0</v>
      </c>
      <c r="AZ343">
        <v>0</v>
      </c>
      <c r="BA343" s="1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f t="shared" si="5"/>
        <v>4.2</v>
      </c>
    </row>
    <row r="344" spans="1:59" x14ac:dyDescent="0.3">
      <c r="A344" t="s">
        <v>100</v>
      </c>
      <c r="B344" s="5">
        <v>26</v>
      </c>
      <c r="C344" t="s">
        <v>98</v>
      </c>
      <c r="D344" t="s">
        <v>96</v>
      </c>
      <c r="E344" t="s">
        <v>774</v>
      </c>
      <c r="F344">
        <v>13</v>
      </c>
      <c r="G344">
        <v>853</v>
      </c>
      <c r="H344">
        <v>0</v>
      </c>
      <c r="I344">
        <v>0</v>
      </c>
      <c r="J344">
        <v>4</v>
      </c>
      <c r="K344">
        <v>0</v>
      </c>
      <c r="L344" s="1">
        <v>0</v>
      </c>
      <c r="M344">
        <v>0</v>
      </c>
      <c r="N344">
        <v>0</v>
      </c>
      <c r="O344">
        <v>2</v>
      </c>
      <c r="P344">
        <v>678</v>
      </c>
      <c r="Q344">
        <v>0</v>
      </c>
      <c r="R344">
        <v>0</v>
      </c>
      <c r="S344" s="1">
        <v>0</v>
      </c>
      <c r="T344">
        <v>0</v>
      </c>
      <c r="U344">
        <v>0</v>
      </c>
      <c r="V344" s="1">
        <v>0</v>
      </c>
      <c r="W344">
        <v>0</v>
      </c>
      <c r="X344">
        <v>0</v>
      </c>
      <c r="Y344" s="1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5</v>
      </c>
      <c r="AI344">
        <v>2</v>
      </c>
      <c r="AJ344">
        <v>28</v>
      </c>
      <c r="AK344">
        <v>0</v>
      </c>
      <c r="AL344">
        <v>0</v>
      </c>
      <c r="AM344">
        <v>15</v>
      </c>
      <c r="AN344">
        <v>0</v>
      </c>
      <c r="AO344">
        <v>0</v>
      </c>
      <c r="AP344" s="1">
        <v>0</v>
      </c>
      <c r="AQ344">
        <v>0</v>
      </c>
      <c r="AR344">
        <v>0</v>
      </c>
      <c r="AS344" s="1">
        <v>0</v>
      </c>
      <c r="AT344">
        <v>0</v>
      </c>
      <c r="AU344">
        <v>0</v>
      </c>
      <c r="AV344">
        <v>0</v>
      </c>
      <c r="AW344">
        <v>5</v>
      </c>
      <c r="AX344">
        <v>3</v>
      </c>
      <c r="AY344">
        <v>0</v>
      </c>
      <c r="AZ344">
        <v>0</v>
      </c>
      <c r="BA344" s="1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f t="shared" si="5"/>
        <v>4.2</v>
      </c>
    </row>
    <row r="345" spans="1:59" x14ac:dyDescent="0.3">
      <c r="A345" t="s">
        <v>102</v>
      </c>
      <c r="B345" s="5">
        <v>31</v>
      </c>
      <c r="C345" t="s">
        <v>98</v>
      </c>
      <c r="D345" t="s">
        <v>66</v>
      </c>
      <c r="E345" t="s">
        <v>774</v>
      </c>
      <c r="F345">
        <v>10</v>
      </c>
      <c r="G345">
        <v>828</v>
      </c>
      <c r="H345">
        <v>0</v>
      </c>
      <c r="I345">
        <v>0</v>
      </c>
      <c r="J345">
        <v>4</v>
      </c>
      <c r="K345">
        <v>0</v>
      </c>
      <c r="L345" s="1">
        <v>0</v>
      </c>
      <c r="M345">
        <v>2</v>
      </c>
      <c r="N345">
        <v>0</v>
      </c>
      <c r="O345">
        <v>1</v>
      </c>
      <c r="P345">
        <v>680</v>
      </c>
      <c r="Q345">
        <v>0</v>
      </c>
      <c r="R345">
        <v>0</v>
      </c>
      <c r="S345" s="1">
        <v>0</v>
      </c>
      <c r="T345">
        <v>0</v>
      </c>
      <c r="U345">
        <v>0</v>
      </c>
      <c r="V345" s="1">
        <v>0</v>
      </c>
      <c r="W345">
        <v>0</v>
      </c>
      <c r="X345">
        <v>0</v>
      </c>
      <c r="Y345" s="1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35</v>
      </c>
      <c r="AK345">
        <v>0</v>
      </c>
      <c r="AL345">
        <v>0</v>
      </c>
      <c r="AM345">
        <v>8</v>
      </c>
      <c r="AN345">
        <v>0</v>
      </c>
      <c r="AO345">
        <v>0</v>
      </c>
      <c r="AP345" s="1">
        <v>0</v>
      </c>
      <c r="AQ345">
        <v>0</v>
      </c>
      <c r="AR345">
        <v>0</v>
      </c>
      <c r="AS345" s="1">
        <v>0</v>
      </c>
      <c r="AT345">
        <v>0</v>
      </c>
      <c r="AU345">
        <v>0</v>
      </c>
      <c r="AV345">
        <v>0</v>
      </c>
      <c r="AW345">
        <v>11</v>
      </c>
      <c r="AX345">
        <v>1</v>
      </c>
      <c r="AY345">
        <v>0</v>
      </c>
      <c r="AZ345">
        <v>0</v>
      </c>
      <c r="BA345" s="1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f t="shared" si="5"/>
        <v>4.2</v>
      </c>
    </row>
    <row r="346" spans="1:59" x14ac:dyDescent="0.3">
      <c r="A346" t="s">
        <v>115</v>
      </c>
      <c r="B346" s="5">
        <v>20</v>
      </c>
      <c r="C346" t="s">
        <v>98</v>
      </c>
      <c r="D346" t="s">
        <v>74</v>
      </c>
      <c r="E346" t="s">
        <v>774</v>
      </c>
      <c r="F346">
        <v>8</v>
      </c>
      <c r="G346">
        <v>475</v>
      </c>
      <c r="H346">
        <v>0</v>
      </c>
      <c r="I346">
        <v>0</v>
      </c>
      <c r="J346">
        <v>1</v>
      </c>
      <c r="K346">
        <v>0</v>
      </c>
      <c r="L346" s="1">
        <v>0</v>
      </c>
      <c r="M346">
        <v>0</v>
      </c>
      <c r="N346">
        <v>0</v>
      </c>
      <c r="O346">
        <v>0</v>
      </c>
      <c r="P346">
        <v>348</v>
      </c>
      <c r="Q346">
        <v>0</v>
      </c>
      <c r="R346">
        <v>0</v>
      </c>
      <c r="S346" s="1">
        <v>0</v>
      </c>
      <c r="T346">
        <v>0</v>
      </c>
      <c r="U346">
        <v>0</v>
      </c>
      <c r="V346" s="1">
        <v>0</v>
      </c>
      <c r="W346">
        <v>0</v>
      </c>
      <c r="X346">
        <v>0</v>
      </c>
      <c r="Y346" s="1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8</v>
      </c>
      <c r="AI346">
        <v>0</v>
      </c>
      <c r="AJ346">
        <v>12</v>
      </c>
      <c r="AK346">
        <v>0</v>
      </c>
      <c r="AL346">
        <v>0</v>
      </c>
      <c r="AM346">
        <v>14</v>
      </c>
      <c r="AN346">
        <v>0</v>
      </c>
      <c r="AO346">
        <v>0</v>
      </c>
      <c r="AP346" s="1">
        <v>0</v>
      </c>
      <c r="AQ346">
        <v>0</v>
      </c>
      <c r="AR346">
        <v>0</v>
      </c>
      <c r="AS346" s="1">
        <v>0</v>
      </c>
      <c r="AT346">
        <v>0</v>
      </c>
      <c r="AU346">
        <v>0</v>
      </c>
      <c r="AV346">
        <v>0</v>
      </c>
      <c r="AW346">
        <v>8</v>
      </c>
      <c r="AX346">
        <v>2</v>
      </c>
      <c r="AY346">
        <v>0</v>
      </c>
      <c r="AZ346">
        <v>0</v>
      </c>
      <c r="BA346" s="1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f t="shared" si="5"/>
        <v>4.2</v>
      </c>
    </row>
    <row r="347" spans="1:59" x14ac:dyDescent="0.3">
      <c r="A347" t="s">
        <v>132</v>
      </c>
      <c r="B347" s="5">
        <v>20</v>
      </c>
      <c r="C347" t="s">
        <v>131</v>
      </c>
      <c r="D347" t="s">
        <v>59</v>
      </c>
      <c r="E347" t="s">
        <v>773</v>
      </c>
      <c r="F347">
        <v>20</v>
      </c>
      <c r="G347">
        <v>751</v>
      </c>
      <c r="H347">
        <v>0</v>
      </c>
      <c r="I347">
        <v>0</v>
      </c>
      <c r="J347">
        <v>15</v>
      </c>
      <c r="K347">
        <v>0</v>
      </c>
      <c r="L347" s="1">
        <v>0</v>
      </c>
      <c r="M347">
        <v>0</v>
      </c>
      <c r="N347">
        <v>0</v>
      </c>
      <c r="O347">
        <v>0</v>
      </c>
      <c r="P347">
        <v>523</v>
      </c>
      <c r="Q347">
        <v>0</v>
      </c>
      <c r="R347">
        <v>0</v>
      </c>
      <c r="S347" s="1">
        <v>0</v>
      </c>
      <c r="T347">
        <v>0</v>
      </c>
      <c r="U347">
        <v>0</v>
      </c>
      <c r="V347" s="1">
        <v>0</v>
      </c>
      <c r="W347">
        <v>0</v>
      </c>
      <c r="X347">
        <v>0</v>
      </c>
      <c r="Y347" s="1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8</v>
      </c>
      <c r="AI347">
        <v>0</v>
      </c>
      <c r="AJ347">
        <v>11</v>
      </c>
      <c r="AK347">
        <v>0</v>
      </c>
      <c r="AL347">
        <v>0</v>
      </c>
      <c r="AM347">
        <v>27</v>
      </c>
      <c r="AN347">
        <v>0</v>
      </c>
      <c r="AO347">
        <v>0</v>
      </c>
      <c r="AP347" s="1">
        <v>0</v>
      </c>
      <c r="AQ347">
        <v>0</v>
      </c>
      <c r="AR347">
        <v>0</v>
      </c>
      <c r="AS347" s="1">
        <v>0</v>
      </c>
      <c r="AT347">
        <v>0</v>
      </c>
      <c r="AU347">
        <v>0</v>
      </c>
      <c r="AV347">
        <v>0</v>
      </c>
      <c r="AW347">
        <v>17</v>
      </c>
      <c r="AX347">
        <v>3</v>
      </c>
      <c r="AY347">
        <v>0</v>
      </c>
      <c r="AZ347">
        <v>0</v>
      </c>
      <c r="BA347" s="1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f t="shared" si="5"/>
        <v>4.2</v>
      </c>
    </row>
    <row r="348" spans="1:59" x14ac:dyDescent="0.3">
      <c r="A348" t="s">
        <v>134</v>
      </c>
      <c r="B348" s="5">
        <v>19</v>
      </c>
      <c r="C348" t="s">
        <v>131</v>
      </c>
      <c r="D348" t="s">
        <v>59</v>
      </c>
      <c r="E348" t="s">
        <v>773</v>
      </c>
      <c r="F348">
        <v>4</v>
      </c>
      <c r="G348">
        <v>22</v>
      </c>
      <c r="H348">
        <v>0</v>
      </c>
      <c r="I348">
        <v>0</v>
      </c>
      <c r="J348">
        <v>0</v>
      </c>
      <c r="K348">
        <v>0</v>
      </c>
      <c r="L348" s="1">
        <v>0</v>
      </c>
      <c r="M348">
        <v>0</v>
      </c>
      <c r="N348">
        <v>0</v>
      </c>
      <c r="O348">
        <v>0</v>
      </c>
      <c r="P348">
        <v>10</v>
      </c>
      <c r="Q348">
        <v>0</v>
      </c>
      <c r="R348">
        <v>0</v>
      </c>
      <c r="S348" s="1">
        <v>0</v>
      </c>
      <c r="T348">
        <v>0</v>
      </c>
      <c r="U348">
        <v>0</v>
      </c>
      <c r="V348" s="1">
        <v>0</v>
      </c>
      <c r="W348">
        <v>0</v>
      </c>
      <c r="X348">
        <v>0</v>
      </c>
      <c r="Y348" s="1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 s="1">
        <v>0</v>
      </c>
      <c r="AQ348">
        <v>0</v>
      </c>
      <c r="AR348">
        <v>0</v>
      </c>
      <c r="AS348" s="1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 s="1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f t="shared" si="5"/>
        <v>4.2</v>
      </c>
    </row>
    <row r="349" spans="1:59" x14ac:dyDescent="0.3">
      <c r="A349" t="s">
        <v>146</v>
      </c>
      <c r="B349" s="5">
        <v>22</v>
      </c>
      <c r="C349" t="s">
        <v>131</v>
      </c>
      <c r="D349" t="s">
        <v>59</v>
      </c>
      <c r="E349" t="s">
        <v>774</v>
      </c>
      <c r="F349">
        <v>10</v>
      </c>
      <c r="G349">
        <v>448</v>
      </c>
      <c r="H349">
        <v>0</v>
      </c>
      <c r="I349">
        <v>1</v>
      </c>
      <c r="J349">
        <v>6</v>
      </c>
      <c r="K349">
        <v>0</v>
      </c>
      <c r="L349" s="1">
        <v>0</v>
      </c>
      <c r="M349">
        <v>0</v>
      </c>
      <c r="N349">
        <v>0</v>
      </c>
      <c r="O349">
        <v>0</v>
      </c>
      <c r="P349">
        <v>330</v>
      </c>
      <c r="Q349">
        <v>0</v>
      </c>
      <c r="R349">
        <v>0</v>
      </c>
      <c r="S349" s="1">
        <v>0</v>
      </c>
      <c r="T349">
        <v>0</v>
      </c>
      <c r="U349">
        <v>0</v>
      </c>
      <c r="V349" s="1">
        <v>0</v>
      </c>
      <c r="W349">
        <v>0</v>
      </c>
      <c r="X349">
        <v>0</v>
      </c>
      <c r="Y349" s="1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31</v>
      </c>
      <c r="AK349">
        <v>0</v>
      </c>
      <c r="AL349">
        <v>0</v>
      </c>
      <c r="AM349">
        <v>15</v>
      </c>
      <c r="AN349">
        <v>0</v>
      </c>
      <c r="AO349">
        <v>0</v>
      </c>
      <c r="AP349" s="1">
        <v>0</v>
      </c>
      <c r="AQ349">
        <v>0</v>
      </c>
      <c r="AR349">
        <v>0</v>
      </c>
      <c r="AS349" s="1">
        <v>0</v>
      </c>
      <c r="AT349">
        <v>0</v>
      </c>
      <c r="AU349">
        <v>0</v>
      </c>
      <c r="AV349">
        <v>0</v>
      </c>
      <c r="AW349">
        <v>7</v>
      </c>
      <c r="AX349">
        <v>1</v>
      </c>
      <c r="AY349">
        <v>0</v>
      </c>
      <c r="AZ349">
        <v>0</v>
      </c>
      <c r="BA349" s="1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f t="shared" si="5"/>
        <v>4.2</v>
      </c>
    </row>
    <row r="350" spans="1:59" x14ac:dyDescent="0.3">
      <c r="A350" t="s">
        <v>149</v>
      </c>
      <c r="B350" s="5">
        <v>19</v>
      </c>
      <c r="C350" t="s">
        <v>131</v>
      </c>
      <c r="D350" t="s">
        <v>105</v>
      </c>
      <c r="E350" t="s">
        <v>774</v>
      </c>
      <c r="F350">
        <v>3</v>
      </c>
      <c r="G350">
        <v>9</v>
      </c>
      <c r="H350">
        <v>0</v>
      </c>
      <c r="I350">
        <v>0</v>
      </c>
      <c r="J350">
        <v>0</v>
      </c>
      <c r="K350">
        <v>0</v>
      </c>
      <c r="L350" s="1">
        <v>0</v>
      </c>
      <c r="M350">
        <v>0</v>
      </c>
      <c r="N350">
        <v>0</v>
      </c>
      <c r="O350">
        <v>0</v>
      </c>
      <c r="P350">
        <v>18</v>
      </c>
      <c r="Q350">
        <v>0</v>
      </c>
      <c r="R350">
        <v>0</v>
      </c>
      <c r="S350" s="1">
        <v>0</v>
      </c>
      <c r="T350">
        <v>0</v>
      </c>
      <c r="U350">
        <v>0</v>
      </c>
      <c r="V350" s="1">
        <v>0</v>
      </c>
      <c r="W350">
        <v>0</v>
      </c>
      <c r="X350">
        <v>0</v>
      </c>
      <c r="Y350" s="1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 s="1">
        <v>0</v>
      </c>
      <c r="AQ350">
        <v>0</v>
      </c>
      <c r="AR350">
        <v>0</v>
      </c>
      <c r="AS350" s="1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 s="1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f t="shared" si="5"/>
        <v>4.2</v>
      </c>
    </row>
    <row r="351" spans="1:59" x14ac:dyDescent="0.3">
      <c r="A351" t="s">
        <v>153</v>
      </c>
      <c r="B351" s="5">
        <v>25</v>
      </c>
      <c r="C351" t="s">
        <v>131</v>
      </c>
      <c r="D351" t="s">
        <v>59</v>
      </c>
      <c r="E351" t="s">
        <v>774</v>
      </c>
      <c r="F351">
        <v>10</v>
      </c>
      <c r="G351">
        <v>301</v>
      </c>
      <c r="H351">
        <v>0</v>
      </c>
      <c r="I351">
        <v>1</v>
      </c>
      <c r="J351">
        <v>3</v>
      </c>
      <c r="K351">
        <v>0</v>
      </c>
      <c r="L351" s="1">
        <v>0</v>
      </c>
      <c r="M351">
        <v>0</v>
      </c>
      <c r="N351">
        <v>0</v>
      </c>
      <c r="O351">
        <v>0</v>
      </c>
      <c r="P351">
        <v>229</v>
      </c>
      <c r="Q351">
        <v>0</v>
      </c>
      <c r="R351">
        <v>0</v>
      </c>
      <c r="S351" s="1">
        <v>0</v>
      </c>
      <c r="T351">
        <v>0</v>
      </c>
      <c r="U351">
        <v>0</v>
      </c>
      <c r="V351" s="1">
        <v>0</v>
      </c>
      <c r="W351">
        <v>0</v>
      </c>
      <c r="X351">
        <v>0</v>
      </c>
      <c r="Y351" s="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15</v>
      </c>
      <c r="AK351">
        <v>0</v>
      </c>
      <c r="AL351">
        <v>0</v>
      </c>
      <c r="AM351">
        <v>5</v>
      </c>
      <c r="AN351">
        <v>0</v>
      </c>
      <c r="AO351">
        <v>0</v>
      </c>
      <c r="AP351" s="1">
        <v>0</v>
      </c>
      <c r="AQ351">
        <v>0</v>
      </c>
      <c r="AR351">
        <v>0</v>
      </c>
      <c r="AS351" s="1">
        <v>0</v>
      </c>
      <c r="AT351">
        <v>0</v>
      </c>
      <c r="AU351">
        <v>0</v>
      </c>
      <c r="AV351">
        <v>0</v>
      </c>
      <c r="AW351">
        <v>5</v>
      </c>
      <c r="AX351">
        <v>2</v>
      </c>
      <c r="AY351">
        <v>0</v>
      </c>
      <c r="AZ351">
        <v>0</v>
      </c>
      <c r="BA351" s="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f t="shared" si="5"/>
        <v>4.2</v>
      </c>
    </row>
    <row r="352" spans="1:59" x14ac:dyDescent="0.3">
      <c r="A352" t="s">
        <v>159</v>
      </c>
      <c r="B352" s="5">
        <v>24</v>
      </c>
      <c r="C352" t="s">
        <v>131</v>
      </c>
      <c r="D352" t="s">
        <v>59</v>
      </c>
      <c r="E352" t="s">
        <v>774</v>
      </c>
      <c r="F352">
        <v>3</v>
      </c>
      <c r="G352">
        <v>85</v>
      </c>
      <c r="H352">
        <v>0</v>
      </c>
      <c r="I352">
        <v>0</v>
      </c>
      <c r="J352">
        <v>0</v>
      </c>
      <c r="K352">
        <v>0</v>
      </c>
      <c r="L352" s="1">
        <v>0</v>
      </c>
      <c r="M352">
        <v>0</v>
      </c>
      <c r="N352">
        <v>0</v>
      </c>
      <c r="O352">
        <v>0</v>
      </c>
      <c r="P352">
        <v>75</v>
      </c>
      <c r="Q352">
        <v>0</v>
      </c>
      <c r="R352">
        <v>0</v>
      </c>
      <c r="S352" s="1">
        <v>0</v>
      </c>
      <c r="T352">
        <v>0</v>
      </c>
      <c r="U352">
        <v>0</v>
      </c>
      <c r="V352" s="1">
        <v>0</v>
      </c>
      <c r="W352">
        <v>0</v>
      </c>
      <c r="X352">
        <v>0</v>
      </c>
      <c r="Y352" s="1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2</v>
      </c>
      <c r="AN352">
        <v>0</v>
      </c>
      <c r="AO352">
        <v>0</v>
      </c>
      <c r="AP352" s="1">
        <v>0</v>
      </c>
      <c r="AQ352">
        <v>0</v>
      </c>
      <c r="AR352">
        <v>0</v>
      </c>
      <c r="AS352" s="1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 s="1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f t="shared" si="5"/>
        <v>4.2</v>
      </c>
    </row>
    <row r="353" spans="1:59" x14ac:dyDescent="0.3">
      <c r="A353" t="s">
        <v>162</v>
      </c>
      <c r="B353" s="5">
        <v>28</v>
      </c>
      <c r="C353" t="s">
        <v>131</v>
      </c>
      <c r="D353" t="s">
        <v>163</v>
      </c>
      <c r="E353" t="s">
        <v>773</v>
      </c>
      <c r="F353">
        <v>10</v>
      </c>
      <c r="G353">
        <v>176</v>
      </c>
      <c r="H353">
        <v>0</v>
      </c>
      <c r="I353">
        <v>0</v>
      </c>
      <c r="J353">
        <v>5</v>
      </c>
      <c r="K353">
        <v>0</v>
      </c>
      <c r="L353" s="1">
        <v>0</v>
      </c>
      <c r="M353">
        <v>0</v>
      </c>
      <c r="N353">
        <v>0</v>
      </c>
      <c r="O353">
        <v>0</v>
      </c>
      <c r="P353">
        <v>155</v>
      </c>
      <c r="Q353">
        <v>0</v>
      </c>
      <c r="R353">
        <v>0</v>
      </c>
      <c r="S353" s="1">
        <v>0</v>
      </c>
      <c r="T353">
        <v>0</v>
      </c>
      <c r="U353">
        <v>0</v>
      </c>
      <c r="V353" s="1">
        <v>0</v>
      </c>
      <c r="W353">
        <v>0</v>
      </c>
      <c r="X353">
        <v>0</v>
      </c>
      <c r="Y353" s="1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4</v>
      </c>
      <c r="AI353">
        <v>0</v>
      </c>
      <c r="AJ353">
        <v>2</v>
      </c>
      <c r="AK353">
        <v>0</v>
      </c>
      <c r="AL353">
        <v>0</v>
      </c>
      <c r="AM353">
        <v>14</v>
      </c>
      <c r="AN353">
        <v>0</v>
      </c>
      <c r="AO353">
        <v>0</v>
      </c>
      <c r="AP353" s="1">
        <v>0</v>
      </c>
      <c r="AQ353">
        <v>0</v>
      </c>
      <c r="AR353">
        <v>0</v>
      </c>
      <c r="AS353" s="1">
        <v>0</v>
      </c>
      <c r="AT353">
        <v>0</v>
      </c>
      <c r="AU353">
        <v>0</v>
      </c>
      <c r="AV353">
        <v>0</v>
      </c>
      <c r="AW353">
        <v>3</v>
      </c>
      <c r="AX353">
        <v>1</v>
      </c>
      <c r="AY353">
        <v>0</v>
      </c>
      <c r="AZ353">
        <v>0</v>
      </c>
      <c r="BA353" s="1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f t="shared" si="5"/>
        <v>4.2</v>
      </c>
    </row>
    <row r="354" spans="1:59" x14ac:dyDescent="0.3">
      <c r="A354" t="s">
        <v>169</v>
      </c>
      <c r="B354" s="5">
        <v>34</v>
      </c>
      <c r="C354" t="s">
        <v>170</v>
      </c>
      <c r="D354" t="s">
        <v>59</v>
      </c>
      <c r="E354" t="s">
        <v>774</v>
      </c>
      <c r="F354">
        <v>7</v>
      </c>
      <c r="G354">
        <v>181</v>
      </c>
      <c r="H354">
        <v>0</v>
      </c>
      <c r="I354">
        <v>0</v>
      </c>
      <c r="J354">
        <v>0</v>
      </c>
      <c r="K354">
        <v>0</v>
      </c>
      <c r="L354" s="1">
        <v>0</v>
      </c>
      <c r="M354">
        <v>0</v>
      </c>
      <c r="N354">
        <v>0</v>
      </c>
      <c r="O354">
        <v>0</v>
      </c>
      <c r="P354">
        <v>139</v>
      </c>
      <c r="Q354">
        <v>0</v>
      </c>
      <c r="R354">
        <v>0</v>
      </c>
      <c r="S354" s="1">
        <v>0</v>
      </c>
      <c r="T354">
        <v>0</v>
      </c>
      <c r="U354">
        <v>0</v>
      </c>
      <c r="V354" s="1">
        <v>0</v>
      </c>
      <c r="W354">
        <v>0</v>
      </c>
      <c r="X354">
        <v>0</v>
      </c>
      <c r="Y354" s="1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7</v>
      </c>
      <c r="AK354">
        <v>0</v>
      </c>
      <c r="AL354">
        <v>0</v>
      </c>
      <c r="AM354">
        <v>2</v>
      </c>
      <c r="AN354">
        <v>0</v>
      </c>
      <c r="AO354">
        <v>0</v>
      </c>
      <c r="AP354" s="1">
        <v>0</v>
      </c>
      <c r="AQ354">
        <v>0</v>
      </c>
      <c r="AR354">
        <v>0</v>
      </c>
      <c r="AS354" s="1">
        <v>0</v>
      </c>
      <c r="AT354">
        <v>0</v>
      </c>
      <c r="AU354">
        <v>0</v>
      </c>
      <c r="AV354">
        <v>0</v>
      </c>
      <c r="AW354">
        <v>5</v>
      </c>
      <c r="AX354">
        <v>2</v>
      </c>
      <c r="AY354">
        <v>0</v>
      </c>
      <c r="AZ354">
        <v>0</v>
      </c>
      <c r="BA354" s="1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f t="shared" si="5"/>
        <v>4.2</v>
      </c>
    </row>
    <row r="355" spans="1:59" x14ac:dyDescent="0.3">
      <c r="A355" t="s">
        <v>177</v>
      </c>
      <c r="B355" s="5">
        <v>26</v>
      </c>
      <c r="C355" t="s">
        <v>170</v>
      </c>
      <c r="D355" t="s">
        <v>178</v>
      </c>
      <c r="E355" t="s">
        <v>773</v>
      </c>
      <c r="F355">
        <v>2</v>
      </c>
      <c r="G355">
        <v>23</v>
      </c>
      <c r="H355">
        <v>0</v>
      </c>
      <c r="I355">
        <v>0</v>
      </c>
      <c r="J355">
        <v>0</v>
      </c>
      <c r="K355">
        <v>0</v>
      </c>
      <c r="L355" s="1">
        <v>0</v>
      </c>
      <c r="M355">
        <v>0</v>
      </c>
      <c r="N355">
        <v>0</v>
      </c>
      <c r="O355">
        <v>0</v>
      </c>
      <c r="P355">
        <v>11</v>
      </c>
      <c r="Q355">
        <v>0</v>
      </c>
      <c r="R355">
        <v>0</v>
      </c>
      <c r="S355" s="1">
        <v>0</v>
      </c>
      <c r="T355">
        <v>0</v>
      </c>
      <c r="U355">
        <v>0</v>
      </c>
      <c r="V355" s="1">
        <v>0</v>
      </c>
      <c r="W355">
        <v>0</v>
      </c>
      <c r="X355">
        <v>0</v>
      </c>
      <c r="Y355" s="1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 s="1">
        <v>0</v>
      </c>
      <c r="AQ355">
        <v>0</v>
      </c>
      <c r="AR355">
        <v>0</v>
      </c>
      <c r="AS355" s="1">
        <v>0</v>
      </c>
      <c r="AT355">
        <v>0</v>
      </c>
      <c r="AU355">
        <v>0</v>
      </c>
      <c r="AV355">
        <v>0</v>
      </c>
      <c r="AW355">
        <v>2</v>
      </c>
      <c r="AX355">
        <v>0</v>
      </c>
      <c r="AY355">
        <v>0</v>
      </c>
      <c r="AZ355">
        <v>0</v>
      </c>
      <c r="BA355" s="1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f t="shared" si="5"/>
        <v>4.2</v>
      </c>
    </row>
    <row r="356" spans="1:59" x14ac:dyDescent="0.3">
      <c r="A356" t="s">
        <v>183</v>
      </c>
      <c r="B356" s="5">
        <v>18</v>
      </c>
      <c r="C356" t="s">
        <v>170</v>
      </c>
      <c r="D356" t="s">
        <v>59</v>
      </c>
      <c r="E356" t="s">
        <v>774</v>
      </c>
      <c r="F356">
        <v>1</v>
      </c>
      <c r="G356">
        <v>4</v>
      </c>
      <c r="H356">
        <v>0</v>
      </c>
      <c r="I356">
        <v>0</v>
      </c>
      <c r="J356">
        <v>0</v>
      </c>
      <c r="K356">
        <v>0</v>
      </c>
      <c r="L356" s="1">
        <v>0</v>
      </c>
      <c r="M356">
        <v>0</v>
      </c>
      <c r="N356">
        <v>0</v>
      </c>
      <c r="O356">
        <v>0</v>
      </c>
      <c r="P356">
        <v>3</v>
      </c>
      <c r="Q356">
        <v>0</v>
      </c>
      <c r="R356">
        <v>0</v>
      </c>
      <c r="S356" s="1">
        <v>0</v>
      </c>
      <c r="T356">
        <v>0</v>
      </c>
      <c r="U356">
        <v>0</v>
      </c>
      <c r="V356" s="1">
        <v>0</v>
      </c>
      <c r="W356">
        <v>0</v>
      </c>
      <c r="X356">
        <v>0</v>
      </c>
      <c r="Y356" s="1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 s="1">
        <v>0</v>
      </c>
      <c r="AQ356">
        <v>0</v>
      </c>
      <c r="AR356">
        <v>0</v>
      </c>
      <c r="AS356" s="1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 s="1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f t="shared" si="5"/>
        <v>4.2</v>
      </c>
    </row>
    <row r="357" spans="1:59" x14ac:dyDescent="0.3">
      <c r="A357" t="s">
        <v>191</v>
      </c>
      <c r="B357" s="5">
        <v>28</v>
      </c>
      <c r="C357" t="s">
        <v>170</v>
      </c>
      <c r="D357" t="s">
        <v>163</v>
      </c>
      <c r="E357" t="s">
        <v>773</v>
      </c>
      <c r="F357">
        <v>24</v>
      </c>
      <c r="G357">
        <v>852</v>
      </c>
      <c r="H357">
        <v>0</v>
      </c>
      <c r="I357">
        <v>2</v>
      </c>
      <c r="J357">
        <v>6</v>
      </c>
      <c r="K357">
        <v>0</v>
      </c>
      <c r="L357" s="1">
        <v>0</v>
      </c>
      <c r="M357">
        <v>0</v>
      </c>
      <c r="N357">
        <v>0</v>
      </c>
      <c r="O357">
        <v>0</v>
      </c>
      <c r="P357">
        <v>601</v>
      </c>
      <c r="Q357">
        <v>0</v>
      </c>
      <c r="R357">
        <v>0</v>
      </c>
      <c r="S357" s="1">
        <v>0</v>
      </c>
      <c r="T357">
        <v>0</v>
      </c>
      <c r="U357">
        <v>0</v>
      </c>
      <c r="V357" s="1">
        <v>0</v>
      </c>
      <c r="W357">
        <v>0</v>
      </c>
      <c r="X357">
        <v>0</v>
      </c>
      <c r="Y357" s="1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7</v>
      </c>
      <c r="AI357">
        <v>1</v>
      </c>
      <c r="AJ357">
        <v>13</v>
      </c>
      <c r="AK357">
        <v>0</v>
      </c>
      <c r="AL357">
        <v>0</v>
      </c>
      <c r="AM357">
        <v>14</v>
      </c>
      <c r="AN357">
        <v>0</v>
      </c>
      <c r="AO357">
        <v>0</v>
      </c>
      <c r="AP357" s="1">
        <v>0</v>
      </c>
      <c r="AQ357">
        <v>0</v>
      </c>
      <c r="AR357">
        <v>0</v>
      </c>
      <c r="AS357" s="1">
        <v>0</v>
      </c>
      <c r="AT357">
        <v>0</v>
      </c>
      <c r="AU357">
        <v>0</v>
      </c>
      <c r="AV357">
        <v>0</v>
      </c>
      <c r="AW357">
        <v>7</v>
      </c>
      <c r="AX357">
        <v>2</v>
      </c>
      <c r="AY357">
        <v>0</v>
      </c>
      <c r="AZ357">
        <v>0</v>
      </c>
      <c r="BA357" s="1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f t="shared" si="5"/>
        <v>4.2</v>
      </c>
    </row>
    <row r="358" spans="1:59" x14ac:dyDescent="0.3">
      <c r="A358" t="s">
        <v>192</v>
      </c>
      <c r="B358" s="5">
        <v>20</v>
      </c>
      <c r="C358" t="s">
        <v>170</v>
      </c>
      <c r="D358" t="s">
        <v>72</v>
      </c>
      <c r="E358" t="s">
        <v>774</v>
      </c>
      <c r="F358">
        <v>12</v>
      </c>
      <c r="G358">
        <v>528</v>
      </c>
      <c r="H358">
        <v>0</v>
      </c>
      <c r="I358">
        <v>1</v>
      </c>
      <c r="J358">
        <v>2</v>
      </c>
      <c r="K358">
        <v>0</v>
      </c>
      <c r="L358" s="1">
        <v>0</v>
      </c>
      <c r="M358">
        <v>0</v>
      </c>
      <c r="N358">
        <v>0</v>
      </c>
      <c r="O358">
        <v>0</v>
      </c>
      <c r="P358">
        <v>337</v>
      </c>
      <c r="Q358">
        <v>0</v>
      </c>
      <c r="R358">
        <v>0</v>
      </c>
      <c r="S358" s="1">
        <v>0</v>
      </c>
      <c r="T358">
        <v>0</v>
      </c>
      <c r="U358">
        <v>0</v>
      </c>
      <c r="V358" s="1">
        <v>0</v>
      </c>
      <c r="W358">
        <v>0</v>
      </c>
      <c r="X358">
        <v>0</v>
      </c>
      <c r="Y358" s="1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</v>
      </c>
      <c r="AJ358">
        <v>17</v>
      </c>
      <c r="AK358">
        <v>0</v>
      </c>
      <c r="AL358">
        <v>0</v>
      </c>
      <c r="AM358">
        <v>17</v>
      </c>
      <c r="AN358">
        <v>0</v>
      </c>
      <c r="AO358">
        <v>0</v>
      </c>
      <c r="AP358" s="1">
        <v>0</v>
      </c>
      <c r="AQ358">
        <v>0</v>
      </c>
      <c r="AR358">
        <v>0</v>
      </c>
      <c r="AS358" s="1">
        <v>0</v>
      </c>
      <c r="AT358">
        <v>0</v>
      </c>
      <c r="AU358">
        <v>0</v>
      </c>
      <c r="AV358">
        <v>0</v>
      </c>
      <c r="AW358">
        <v>8</v>
      </c>
      <c r="AX358">
        <v>2</v>
      </c>
      <c r="AY358">
        <v>0</v>
      </c>
      <c r="AZ358">
        <v>0</v>
      </c>
      <c r="BA358" s="1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f t="shared" si="5"/>
        <v>4.2</v>
      </c>
    </row>
    <row r="359" spans="1:59" x14ac:dyDescent="0.3">
      <c r="A359" t="s">
        <v>196</v>
      </c>
      <c r="B359" s="5">
        <v>27</v>
      </c>
      <c r="C359" t="s">
        <v>170</v>
      </c>
      <c r="D359" t="s">
        <v>59</v>
      </c>
      <c r="E359" t="s">
        <v>774</v>
      </c>
      <c r="F359">
        <v>5</v>
      </c>
      <c r="G359">
        <v>94</v>
      </c>
      <c r="H359">
        <v>0</v>
      </c>
      <c r="I359">
        <v>0</v>
      </c>
      <c r="J359">
        <v>0</v>
      </c>
      <c r="K359">
        <v>0</v>
      </c>
      <c r="L359" s="1">
        <v>0</v>
      </c>
      <c r="M359">
        <v>0</v>
      </c>
      <c r="N359">
        <v>0</v>
      </c>
      <c r="O359">
        <v>0</v>
      </c>
      <c r="P359">
        <v>68</v>
      </c>
      <c r="Q359">
        <v>0</v>
      </c>
      <c r="R359">
        <v>0</v>
      </c>
      <c r="S359" s="1">
        <v>0</v>
      </c>
      <c r="T359">
        <v>0</v>
      </c>
      <c r="U359">
        <v>0</v>
      </c>
      <c r="V359" s="1">
        <v>0</v>
      </c>
      <c r="W359">
        <v>0</v>
      </c>
      <c r="X359">
        <v>0</v>
      </c>
      <c r="Y359" s="1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2</v>
      </c>
      <c r="AK359">
        <v>0</v>
      </c>
      <c r="AL359">
        <v>0</v>
      </c>
      <c r="AM359">
        <v>2</v>
      </c>
      <c r="AN359">
        <v>0</v>
      </c>
      <c r="AO359">
        <v>0</v>
      </c>
      <c r="AP359" s="1">
        <v>0</v>
      </c>
      <c r="AQ359">
        <v>0</v>
      </c>
      <c r="AR359">
        <v>0</v>
      </c>
      <c r="AS359" s="1">
        <v>0</v>
      </c>
      <c r="AT359">
        <v>0</v>
      </c>
      <c r="AU359">
        <v>0</v>
      </c>
      <c r="AV359">
        <v>0</v>
      </c>
      <c r="AW359">
        <v>2</v>
      </c>
      <c r="AX359">
        <v>0</v>
      </c>
      <c r="AY359">
        <v>0</v>
      </c>
      <c r="AZ359">
        <v>0</v>
      </c>
      <c r="BA359" s="1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f t="shared" si="5"/>
        <v>4.2</v>
      </c>
    </row>
    <row r="360" spans="1:59" x14ac:dyDescent="0.3">
      <c r="A360" t="s">
        <v>197</v>
      </c>
      <c r="B360" s="5">
        <v>21</v>
      </c>
      <c r="C360" t="s">
        <v>170</v>
      </c>
      <c r="D360" t="s">
        <v>59</v>
      </c>
      <c r="E360" t="s">
        <v>773</v>
      </c>
      <c r="F360">
        <v>1</v>
      </c>
      <c r="G360">
        <v>3</v>
      </c>
      <c r="H360">
        <v>0</v>
      </c>
      <c r="I360">
        <v>0</v>
      </c>
      <c r="J360">
        <v>0</v>
      </c>
      <c r="K360">
        <v>0</v>
      </c>
      <c r="L360" s="1">
        <v>0</v>
      </c>
      <c r="M360">
        <v>0</v>
      </c>
      <c r="N360">
        <v>0</v>
      </c>
      <c r="O360">
        <v>0</v>
      </c>
      <c r="P360">
        <v>8</v>
      </c>
      <c r="Q360">
        <v>0</v>
      </c>
      <c r="R360">
        <v>0</v>
      </c>
      <c r="S360" s="1">
        <v>0</v>
      </c>
      <c r="T360">
        <v>0</v>
      </c>
      <c r="U360">
        <v>0</v>
      </c>
      <c r="V360" s="1">
        <v>0</v>
      </c>
      <c r="W360">
        <v>0</v>
      </c>
      <c r="X360">
        <v>0</v>
      </c>
      <c r="Y360" s="1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 s="1">
        <v>0</v>
      </c>
      <c r="AQ360">
        <v>0</v>
      </c>
      <c r="AR360">
        <v>0</v>
      </c>
      <c r="AS360" s="1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 s="1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f t="shared" si="5"/>
        <v>4.2</v>
      </c>
    </row>
    <row r="361" spans="1:59" x14ac:dyDescent="0.3">
      <c r="A361" t="s">
        <v>204</v>
      </c>
      <c r="B361" s="5">
        <v>25</v>
      </c>
      <c r="C361" t="s">
        <v>205</v>
      </c>
      <c r="D361" t="s">
        <v>70</v>
      </c>
      <c r="E361" t="s">
        <v>773</v>
      </c>
      <c r="F361">
        <v>4</v>
      </c>
      <c r="G361">
        <v>9</v>
      </c>
      <c r="H361">
        <v>0</v>
      </c>
      <c r="I361">
        <v>0</v>
      </c>
      <c r="J361">
        <v>0</v>
      </c>
      <c r="K361">
        <v>0</v>
      </c>
      <c r="L361" s="1">
        <v>0</v>
      </c>
      <c r="M361">
        <v>0</v>
      </c>
      <c r="N361">
        <v>0</v>
      </c>
      <c r="O361">
        <v>0</v>
      </c>
      <c r="P361">
        <v>27</v>
      </c>
      <c r="Q361">
        <v>0</v>
      </c>
      <c r="R361">
        <v>0</v>
      </c>
      <c r="S361" s="1">
        <v>0</v>
      </c>
      <c r="T361">
        <v>0</v>
      </c>
      <c r="U361">
        <v>0</v>
      </c>
      <c r="V361" s="1">
        <v>0</v>
      </c>
      <c r="W361">
        <v>0</v>
      </c>
      <c r="X361">
        <v>0</v>
      </c>
      <c r="Y361" s="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3</v>
      </c>
      <c r="AK361">
        <v>0</v>
      </c>
      <c r="AL361">
        <v>0</v>
      </c>
      <c r="AM361">
        <v>1</v>
      </c>
      <c r="AN361">
        <v>0</v>
      </c>
      <c r="AO361">
        <v>0</v>
      </c>
      <c r="AP361" s="1">
        <v>0</v>
      </c>
      <c r="AQ361">
        <v>0</v>
      </c>
      <c r="AR361">
        <v>0</v>
      </c>
      <c r="AS361" s="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 s="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f t="shared" si="5"/>
        <v>4.2</v>
      </c>
    </row>
    <row r="362" spans="1:59" x14ac:dyDescent="0.3">
      <c r="A362" t="s">
        <v>206</v>
      </c>
      <c r="B362" s="5">
        <v>38</v>
      </c>
      <c r="C362" t="s">
        <v>205</v>
      </c>
      <c r="D362" t="s">
        <v>59</v>
      </c>
      <c r="E362" t="s">
        <v>773</v>
      </c>
      <c r="F362">
        <v>4</v>
      </c>
      <c r="G362">
        <v>173</v>
      </c>
      <c r="H362">
        <v>0</v>
      </c>
      <c r="I362">
        <v>0</v>
      </c>
      <c r="J362">
        <v>2</v>
      </c>
      <c r="K362">
        <v>0</v>
      </c>
      <c r="L362" s="1">
        <v>0</v>
      </c>
      <c r="M362">
        <v>0</v>
      </c>
      <c r="N362">
        <v>0</v>
      </c>
      <c r="O362">
        <v>0</v>
      </c>
      <c r="P362">
        <v>95</v>
      </c>
      <c r="Q362">
        <v>0</v>
      </c>
      <c r="R362">
        <v>0</v>
      </c>
      <c r="S362" s="1">
        <v>0</v>
      </c>
      <c r="T362">
        <v>0</v>
      </c>
      <c r="U362">
        <v>0</v>
      </c>
      <c r="V362" s="1">
        <v>0</v>
      </c>
      <c r="W362">
        <v>0</v>
      </c>
      <c r="X362">
        <v>0</v>
      </c>
      <c r="Y362" s="1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0</v>
      </c>
      <c r="AL362">
        <v>0</v>
      </c>
      <c r="AM362">
        <v>5</v>
      </c>
      <c r="AN362">
        <v>0</v>
      </c>
      <c r="AO362">
        <v>0</v>
      </c>
      <c r="AP362" s="1">
        <v>0</v>
      </c>
      <c r="AQ362">
        <v>0</v>
      </c>
      <c r="AR362">
        <v>0</v>
      </c>
      <c r="AS362" s="1">
        <v>0</v>
      </c>
      <c r="AT362">
        <v>0</v>
      </c>
      <c r="AU362">
        <v>0</v>
      </c>
      <c r="AV362">
        <v>0</v>
      </c>
      <c r="AW362">
        <v>3</v>
      </c>
      <c r="AX362">
        <v>1</v>
      </c>
      <c r="AY362">
        <v>0</v>
      </c>
      <c r="AZ362">
        <v>0</v>
      </c>
      <c r="BA362" s="1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f t="shared" si="5"/>
        <v>4.2</v>
      </c>
    </row>
    <row r="363" spans="1:59" x14ac:dyDescent="0.3">
      <c r="A363" t="s">
        <v>207</v>
      </c>
      <c r="B363" s="5">
        <v>29</v>
      </c>
      <c r="C363" t="s">
        <v>205</v>
      </c>
      <c r="D363" t="s">
        <v>59</v>
      </c>
      <c r="E363" t="s">
        <v>774</v>
      </c>
      <c r="F363">
        <v>14</v>
      </c>
      <c r="G363">
        <v>888</v>
      </c>
      <c r="H363">
        <v>0</v>
      </c>
      <c r="I363">
        <v>0</v>
      </c>
      <c r="J363">
        <v>5</v>
      </c>
      <c r="K363">
        <v>0</v>
      </c>
      <c r="L363" s="1">
        <v>0</v>
      </c>
      <c r="M363">
        <v>1</v>
      </c>
      <c r="N363">
        <v>0</v>
      </c>
      <c r="O363">
        <v>1</v>
      </c>
      <c r="P363">
        <v>840</v>
      </c>
      <c r="Q363">
        <v>0</v>
      </c>
      <c r="R363">
        <v>0</v>
      </c>
      <c r="S363" s="1">
        <v>0</v>
      </c>
      <c r="T363">
        <v>0</v>
      </c>
      <c r="U363">
        <v>0</v>
      </c>
      <c r="V363" s="1">
        <v>0</v>
      </c>
      <c r="W363">
        <v>0</v>
      </c>
      <c r="X363">
        <v>0</v>
      </c>
      <c r="Y363" s="1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3</v>
      </c>
      <c r="AJ363">
        <v>40</v>
      </c>
      <c r="AK363">
        <v>0</v>
      </c>
      <c r="AL363">
        <v>0</v>
      </c>
      <c r="AM363">
        <v>10</v>
      </c>
      <c r="AN363">
        <v>0</v>
      </c>
      <c r="AO363">
        <v>0</v>
      </c>
      <c r="AP363" s="1">
        <v>0</v>
      </c>
      <c r="AQ363">
        <v>0</v>
      </c>
      <c r="AR363">
        <v>0</v>
      </c>
      <c r="AS363" s="1">
        <v>0</v>
      </c>
      <c r="AT363">
        <v>0</v>
      </c>
      <c r="AU363">
        <v>0</v>
      </c>
      <c r="AV363">
        <v>0</v>
      </c>
      <c r="AW363">
        <v>7</v>
      </c>
      <c r="AX363">
        <v>1</v>
      </c>
      <c r="AY363">
        <v>0</v>
      </c>
      <c r="AZ363">
        <v>0</v>
      </c>
      <c r="BA363" s="1">
        <v>0</v>
      </c>
      <c r="BB363">
        <v>0</v>
      </c>
      <c r="BC363">
        <v>1</v>
      </c>
      <c r="BD363">
        <v>0</v>
      </c>
      <c r="BE363">
        <v>0</v>
      </c>
      <c r="BF363">
        <v>0</v>
      </c>
      <c r="BG363">
        <f t="shared" si="5"/>
        <v>4.2</v>
      </c>
    </row>
    <row r="364" spans="1:59" x14ac:dyDescent="0.3">
      <c r="A364" t="s">
        <v>209</v>
      </c>
      <c r="B364" s="5">
        <v>23</v>
      </c>
      <c r="C364" t="s">
        <v>205</v>
      </c>
      <c r="D364" t="s">
        <v>78</v>
      </c>
      <c r="E364" t="s">
        <v>773</v>
      </c>
      <c r="F364">
        <v>2</v>
      </c>
      <c r="G364">
        <v>97</v>
      </c>
      <c r="H364">
        <v>0</v>
      </c>
      <c r="I364">
        <v>0</v>
      </c>
      <c r="J364">
        <v>1</v>
      </c>
      <c r="K364">
        <v>0</v>
      </c>
      <c r="L364" s="1">
        <v>0</v>
      </c>
      <c r="M364">
        <v>0</v>
      </c>
      <c r="N364">
        <v>0</v>
      </c>
      <c r="O364">
        <v>0</v>
      </c>
      <c r="P364">
        <v>79</v>
      </c>
      <c r="Q364">
        <v>0</v>
      </c>
      <c r="R364">
        <v>0</v>
      </c>
      <c r="S364" s="1">
        <v>0</v>
      </c>
      <c r="T364">
        <v>0</v>
      </c>
      <c r="U364">
        <v>0</v>
      </c>
      <c r="V364" s="1">
        <v>0</v>
      </c>
      <c r="W364">
        <v>0</v>
      </c>
      <c r="X364">
        <v>0</v>
      </c>
      <c r="Y364" s="1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3</v>
      </c>
      <c r="AN364">
        <v>0</v>
      </c>
      <c r="AO364">
        <v>0</v>
      </c>
      <c r="AP364" s="1">
        <v>0</v>
      </c>
      <c r="AQ364">
        <v>0</v>
      </c>
      <c r="AR364">
        <v>0</v>
      </c>
      <c r="AS364" s="1">
        <v>0</v>
      </c>
      <c r="AT364">
        <v>0</v>
      </c>
      <c r="AU364">
        <v>0</v>
      </c>
      <c r="AV364">
        <v>0</v>
      </c>
      <c r="AW364">
        <v>2</v>
      </c>
      <c r="AX364">
        <v>0</v>
      </c>
      <c r="AY364">
        <v>0</v>
      </c>
      <c r="AZ364">
        <v>0</v>
      </c>
      <c r="BA364" s="1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f t="shared" si="5"/>
        <v>4.2</v>
      </c>
    </row>
    <row r="365" spans="1:59" x14ac:dyDescent="0.3">
      <c r="A365" t="s">
        <v>215</v>
      </c>
      <c r="B365" s="5">
        <v>22</v>
      </c>
      <c r="C365" t="s">
        <v>205</v>
      </c>
      <c r="D365" t="s">
        <v>158</v>
      </c>
      <c r="E365" t="s">
        <v>774</v>
      </c>
      <c r="F365">
        <v>2</v>
      </c>
      <c r="G365">
        <v>19</v>
      </c>
      <c r="H365">
        <v>0</v>
      </c>
      <c r="I365">
        <v>0</v>
      </c>
      <c r="J365">
        <v>0</v>
      </c>
      <c r="K365">
        <v>0</v>
      </c>
      <c r="L365" s="1">
        <v>0</v>
      </c>
      <c r="M365">
        <v>0</v>
      </c>
      <c r="N365">
        <v>0</v>
      </c>
      <c r="O365">
        <v>0</v>
      </c>
      <c r="P365">
        <v>32</v>
      </c>
      <c r="Q365">
        <v>0</v>
      </c>
      <c r="R365">
        <v>0</v>
      </c>
      <c r="S365" s="1">
        <v>0</v>
      </c>
      <c r="T365">
        <v>0</v>
      </c>
      <c r="U365">
        <v>0</v>
      </c>
      <c r="V365" s="1">
        <v>0</v>
      </c>
      <c r="W365">
        <v>0</v>
      </c>
      <c r="X365">
        <v>0</v>
      </c>
      <c r="Y365" s="1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2</v>
      </c>
      <c r="AK365">
        <v>0</v>
      </c>
      <c r="AL365">
        <v>0</v>
      </c>
      <c r="AM365">
        <v>0</v>
      </c>
      <c r="AN365">
        <v>0</v>
      </c>
      <c r="AO365">
        <v>0</v>
      </c>
      <c r="AP365" s="1">
        <v>0</v>
      </c>
      <c r="AQ365">
        <v>0</v>
      </c>
      <c r="AR365">
        <v>0</v>
      </c>
      <c r="AS365" s="1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 s="1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f t="shared" si="5"/>
        <v>4.2</v>
      </c>
    </row>
    <row r="366" spans="1:59" x14ac:dyDescent="0.3">
      <c r="A366" t="s">
        <v>218</v>
      </c>
      <c r="B366" s="5">
        <v>15</v>
      </c>
      <c r="C366" t="s">
        <v>205</v>
      </c>
      <c r="D366" t="s">
        <v>59</v>
      </c>
      <c r="E366" t="s">
        <v>773</v>
      </c>
      <c r="F366">
        <v>1</v>
      </c>
      <c r="G366">
        <v>6</v>
      </c>
      <c r="H366">
        <v>0</v>
      </c>
      <c r="I366">
        <v>0</v>
      </c>
      <c r="J366">
        <v>0</v>
      </c>
      <c r="K366">
        <v>0</v>
      </c>
      <c r="L366" s="1">
        <v>0</v>
      </c>
      <c r="M366">
        <v>0</v>
      </c>
      <c r="N366">
        <v>0</v>
      </c>
      <c r="O366">
        <v>0</v>
      </c>
      <c r="P366">
        <v>12</v>
      </c>
      <c r="Q366">
        <v>0</v>
      </c>
      <c r="R366">
        <v>0</v>
      </c>
      <c r="S366" s="1">
        <v>0</v>
      </c>
      <c r="T366">
        <v>0</v>
      </c>
      <c r="U366">
        <v>0</v>
      </c>
      <c r="V366" s="1">
        <v>0</v>
      </c>
      <c r="W366">
        <v>0</v>
      </c>
      <c r="X366">
        <v>0</v>
      </c>
      <c r="Y366" s="1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 s="1">
        <v>0</v>
      </c>
      <c r="AQ366">
        <v>0</v>
      </c>
      <c r="AR366">
        <v>0</v>
      </c>
      <c r="AS366" s="1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 s="1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f t="shared" si="5"/>
        <v>4.2</v>
      </c>
    </row>
    <row r="367" spans="1:59" x14ac:dyDescent="0.3">
      <c r="A367" t="s">
        <v>223</v>
      </c>
      <c r="B367" s="5">
        <v>22</v>
      </c>
      <c r="C367" t="s">
        <v>205</v>
      </c>
      <c r="D367" t="s">
        <v>224</v>
      </c>
      <c r="E367" t="s">
        <v>773</v>
      </c>
      <c r="F367">
        <v>1</v>
      </c>
      <c r="G367">
        <v>8</v>
      </c>
      <c r="H367">
        <v>0</v>
      </c>
      <c r="I367">
        <v>0</v>
      </c>
      <c r="J367">
        <v>0</v>
      </c>
      <c r="K367">
        <v>0</v>
      </c>
      <c r="L367" s="1">
        <v>0</v>
      </c>
      <c r="M367">
        <v>0</v>
      </c>
      <c r="N367">
        <v>0</v>
      </c>
      <c r="O367">
        <v>0</v>
      </c>
      <c r="P367">
        <v>8</v>
      </c>
      <c r="Q367">
        <v>0</v>
      </c>
      <c r="R367">
        <v>0</v>
      </c>
      <c r="S367" s="1">
        <v>0</v>
      </c>
      <c r="T367">
        <v>0</v>
      </c>
      <c r="U367">
        <v>0</v>
      </c>
      <c r="V367" s="1">
        <v>0</v>
      </c>
      <c r="W367">
        <v>0</v>
      </c>
      <c r="X367">
        <v>0</v>
      </c>
      <c r="Y367" s="1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 s="1">
        <v>0</v>
      </c>
      <c r="AQ367">
        <v>0</v>
      </c>
      <c r="AR367">
        <v>0</v>
      </c>
      <c r="AS367" s="1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 s="1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f t="shared" si="5"/>
        <v>4.2</v>
      </c>
    </row>
    <row r="368" spans="1:59" x14ac:dyDescent="0.3">
      <c r="A368" t="s">
        <v>234</v>
      </c>
      <c r="B368" s="5">
        <v>30</v>
      </c>
      <c r="C368" t="s">
        <v>205</v>
      </c>
      <c r="D368" t="s">
        <v>59</v>
      </c>
      <c r="E368" t="s">
        <v>773</v>
      </c>
      <c r="F368">
        <v>8</v>
      </c>
      <c r="G368">
        <v>162</v>
      </c>
      <c r="H368">
        <v>0</v>
      </c>
      <c r="I368">
        <v>0</v>
      </c>
      <c r="J368">
        <v>2</v>
      </c>
      <c r="K368">
        <v>0</v>
      </c>
      <c r="L368" s="1">
        <v>0</v>
      </c>
      <c r="M368">
        <v>0</v>
      </c>
      <c r="N368">
        <v>0</v>
      </c>
      <c r="O368">
        <v>3</v>
      </c>
      <c r="P368">
        <v>126</v>
      </c>
      <c r="Q368">
        <v>0</v>
      </c>
      <c r="R368">
        <v>0</v>
      </c>
      <c r="S368" s="1">
        <v>0</v>
      </c>
      <c r="T368">
        <v>0</v>
      </c>
      <c r="U368">
        <v>0</v>
      </c>
      <c r="V368" s="1">
        <v>0</v>
      </c>
      <c r="W368">
        <v>0</v>
      </c>
      <c r="X368">
        <v>0</v>
      </c>
      <c r="Y368" s="1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6</v>
      </c>
      <c r="AN368">
        <v>0</v>
      </c>
      <c r="AO368">
        <v>0</v>
      </c>
      <c r="AP368" s="1">
        <v>0</v>
      </c>
      <c r="AQ368">
        <v>0</v>
      </c>
      <c r="AR368">
        <v>0</v>
      </c>
      <c r="AS368" s="1">
        <v>0</v>
      </c>
      <c r="AT368">
        <v>0</v>
      </c>
      <c r="AU368">
        <v>0</v>
      </c>
      <c r="AV368">
        <v>0</v>
      </c>
      <c r="AW368">
        <v>2</v>
      </c>
      <c r="AX368">
        <v>2</v>
      </c>
      <c r="AY368">
        <v>0</v>
      </c>
      <c r="AZ368">
        <v>0</v>
      </c>
      <c r="BA368" s="1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f t="shared" si="5"/>
        <v>4.2</v>
      </c>
    </row>
    <row r="369" spans="1:59" x14ac:dyDescent="0.3">
      <c r="A369" t="s">
        <v>239</v>
      </c>
      <c r="B369" s="5">
        <v>23</v>
      </c>
      <c r="C369" t="s">
        <v>240</v>
      </c>
      <c r="D369" t="s">
        <v>96</v>
      </c>
      <c r="E369" t="s">
        <v>774</v>
      </c>
      <c r="F369">
        <v>5</v>
      </c>
      <c r="G369">
        <v>333</v>
      </c>
      <c r="H369">
        <v>0</v>
      </c>
      <c r="I369">
        <v>0</v>
      </c>
      <c r="J369">
        <v>0</v>
      </c>
      <c r="K369">
        <v>0</v>
      </c>
      <c r="L369" s="1">
        <v>0</v>
      </c>
      <c r="M369">
        <v>0</v>
      </c>
      <c r="N369">
        <v>0</v>
      </c>
      <c r="O369">
        <v>0</v>
      </c>
      <c r="P369">
        <v>342</v>
      </c>
      <c r="Q369">
        <v>0</v>
      </c>
      <c r="R369">
        <v>0</v>
      </c>
      <c r="S369" s="1">
        <v>0</v>
      </c>
      <c r="T369">
        <v>0</v>
      </c>
      <c r="U369">
        <v>0</v>
      </c>
      <c r="V369" s="1">
        <v>0</v>
      </c>
      <c r="W369">
        <v>0</v>
      </c>
      <c r="X369">
        <v>0</v>
      </c>
      <c r="Y369" s="1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12</v>
      </c>
      <c r="AK369">
        <v>0</v>
      </c>
      <c r="AL369">
        <v>0</v>
      </c>
      <c r="AM369">
        <v>9</v>
      </c>
      <c r="AN369">
        <v>0</v>
      </c>
      <c r="AO369">
        <v>0</v>
      </c>
      <c r="AP369" s="1">
        <v>0</v>
      </c>
      <c r="AQ369">
        <v>0</v>
      </c>
      <c r="AR369">
        <v>0</v>
      </c>
      <c r="AS369" s="1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 s="1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f t="shared" si="5"/>
        <v>4.2</v>
      </c>
    </row>
    <row r="370" spans="1:59" x14ac:dyDescent="0.3">
      <c r="A370" t="s">
        <v>248</v>
      </c>
      <c r="B370" s="5">
        <v>25</v>
      </c>
      <c r="C370" t="s">
        <v>240</v>
      </c>
      <c r="D370" t="s">
        <v>59</v>
      </c>
      <c r="E370" t="s">
        <v>773</v>
      </c>
      <c r="F370">
        <v>13</v>
      </c>
      <c r="G370">
        <v>259</v>
      </c>
      <c r="H370">
        <v>0</v>
      </c>
      <c r="I370">
        <v>1</v>
      </c>
      <c r="J370">
        <v>1</v>
      </c>
      <c r="K370">
        <v>0</v>
      </c>
      <c r="L370" s="1">
        <v>0</v>
      </c>
      <c r="M370">
        <v>0</v>
      </c>
      <c r="N370">
        <v>0</v>
      </c>
      <c r="O370">
        <v>0</v>
      </c>
      <c r="P370">
        <v>193</v>
      </c>
      <c r="Q370">
        <v>0</v>
      </c>
      <c r="R370">
        <v>0</v>
      </c>
      <c r="S370" s="1">
        <v>0</v>
      </c>
      <c r="T370">
        <v>0</v>
      </c>
      <c r="U370">
        <v>0</v>
      </c>
      <c r="V370" s="1">
        <v>0</v>
      </c>
      <c r="W370">
        <v>0</v>
      </c>
      <c r="X370">
        <v>0</v>
      </c>
      <c r="Y370" s="1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3</v>
      </c>
      <c r="AI370">
        <v>0</v>
      </c>
      <c r="AJ370">
        <v>7</v>
      </c>
      <c r="AK370">
        <v>0</v>
      </c>
      <c r="AL370">
        <v>0</v>
      </c>
      <c r="AM370">
        <v>8</v>
      </c>
      <c r="AN370">
        <v>0</v>
      </c>
      <c r="AO370">
        <v>0</v>
      </c>
      <c r="AP370" s="1">
        <v>0</v>
      </c>
      <c r="AQ370">
        <v>0</v>
      </c>
      <c r="AR370">
        <v>0</v>
      </c>
      <c r="AS370" s="1">
        <v>0</v>
      </c>
      <c r="AT370">
        <v>0</v>
      </c>
      <c r="AU370">
        <v>0</v>
      </c>
      <c r="AV370">
        <v>0</v>
      </c>
      <c r="AW370">
        <v>4</v>
      </c>
      <c r="AX370">
        <v>0</v>
      </c>
      <c r="AY370">
        <v>0</v>
      </c>
      <c r="AZ370">
        <v>0</v>
      </c>
      <c r="BA370" s="1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f t="shared" si="5"/>
        <v>4.2</v>
      </c>
    </row>
    <row r="371" spans="1:59" x14ac:dyDescent="0.3">
      <c r="A371" t="s">
        <v>252</v>
      </c>
      <c r="B371" s="5">
        <v>18</v>
      </c>
      <c r="C371" t="s">
        <v>240</v>
      </c>
      <c r="D371" t="s">
        <v>62</v>
      </c>
      <c r="E371" t="s">
        <v>774</v>
      </c>
      <c r="F371">
        <v>3</v>
      </c>
      <c r="G371">
        <v>71</v>
      </c>
      <c r="H371">
        <v>0</v>
      </c>
      <c r="I371">
        <v>0</v>
      </c>
      <c r="J371">
        <v>0</v>
      </c>
      <c r="K371">
        <v>0</v>
      </c>
      <c r="L371" s="1">
        <v>0</v>
      </c>
      <c r="M371">
        <v>0</v>
      </c>
      <c r="N371">
        <v>0</v>
      </c>
      <c r="O371">
        <v>0</v>
      </c>
      <c r="P371">
        <v>23</v>
      </c>
      <c r="Q371">
        <v>0</v>
      </c>
      <c r="R371">
        <v>0</v>
      </c>
      <c r="S371" s="1">
        <v>0</v>
      </c>
      <c r="T371">
        <v>0</v>
      </c>
      <c r="U371">
        <v>0</v>
      </c>
      <c r="V371" s="1">
        <v>0</v>
      </c>
      <c r="W371">
        <v>0</v>
      </c>
      <c r="X371">
        <v>0</v>
      </c>
      <c r="Y371" s="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 s="1">
        <v>0</v>
      </c>
      <c r="AQ371">
        <v>0</v>
      </c>
      <c r="AR371">
        <v>0</v>
      </c>
      <c r="AS371" s="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 s="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f t="shared" si="5"/>
        <v>4.2</v>
      </c>
    </row>
    <row r="372" spans="1:59" x14ac:dyDescent="0.3">
      <c r="A372" t="s">
        <v>253</v>
      </c>
      <c r="B372" s="5">
        <v>18</v>
      </c>
      <c r="C372" t="s">
        <v>240</v>
      </c>
      <c r="D372" t="s">
        <v>96</v>
      </c>
      <c r="E372" t="s">
        <v>773</v>
      </c>
      <c r="F372">
        <v>1</v>
      </c>
      <c r="G372">
        <v>7</v>
      </c>
      <c r="H372">
        <v>0</v>
      </c>
      <c r="I372">
        <v>0</v>
      </c>
      <c r="J372">
        <v>0</v>
      </c>
      <c r="K372">
        <v>0</v>
      </c>
      <c r="L372" s="1">
        <v>0</v>
      </c>
      <c r="M372">
        <v>0</v>
      </c>
      <c r="N372">
        <v>0</v>
      </c>
      <c r="O372">
        <v>0</v>
      </c>
      <c r="P372">
        <v>10</v>
      </c>
      <c r="Q372">
        <v>0</v>
      </c>
      <c r="R372">
        <v>0</v>
      </c>
      <c r="S372" s="1">
        <v>0</v>
      </c>
      <c r="T372">
        <v>0</v>
      </c>
      <c r="U372">
        <v>0</v>
      </c>
      <c r="V372" s="1">
        <v>0</v>
      </c>
      <c r="W372">
        <v>0</v>
      </c>
      <c r="X372">
        <v>0</v>
      </c>
      <c r="Y372" s="1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 s="1">
        <v>0</v>
      </c>
      <c r="AQ372">
        <v>0</v>
      </c>
      <c r="AR372">
        <v>0</v>
      </c>
      <c r="AS372" s="1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 s="1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f t="shared" si="5"/>
        <v>4.2</v>
      </c>
    </row>
    <row r="373" spans="1:59" x14ac:dyDescent="0.3">
      <c r="A373" t="s">
        <v>255</v>
      </c>
      <c r="B373" s="5">
        <v>23</v>
      </c>
      <c r="C373" t="s">
        <v>240</v>
      </c>
      <c r="D373" t="s">
        <v>88</v>
      </c>
      <c r="E373" t="s">
        <v>773</v>
      </c>
      <c r="F373">
        <v>7</v>
      </c>
      <c r="G373">
        <v>145</v>
      </c>
      <c r="H373">
        <v>0</v>
      </c>
      <c r="I373">
        <v>0</v>
      </c>
      <c r="J373">
        <v>1</v>
      </c>
      <c r="K373">
        <v>0</v>
      </c>
      <c r="L373" s="1">
        <v>0</v>
      </c>
      <c r="M373">
        <v>0</v>
      </c>
      <c r="N373">
        <v>0</v>
      </c>
      <c r="O373">
        <v>1</v>
      </c>
      <c r="P373">
        <v>73</v>
      </c>
      <c r="Q373">
        <v>0</v>
      </c>
      <c r="R373">
        <v>0</v>
      </c>
      <c r="S373" s="1">
        <v>0</v>
      </c>
      <c r="T373">
        <v>0</v>
      </c>
      <c r="U373">
        <v>0</v>
      </c>
      <c r="V373" s="1">
        <v>0</v>
      </c>
      <c r="W373">
        <v>0</v>
      </c>
      <c r="X373">
        <v>0</v>
      </c>
      <c r="Y373" s="1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7</v>
      </c>
      <c r="AI373">
        <v>0</v>
      </c>
      <c r="AJ373">
        <v>1</v>
      </c>
      <c r="AK373">
        <v>0</v>
      </c>
      <c r="AL373">
        <v>0</v>
      </c>
      <c r="AM373">
        <v>2</v>
      </c>
      <c r="AN373">
        <v>0</v>
      </c>
      <c r="AO373">
        <v>0</v>
      </c>
      <c r="AP373" s="1">
        <v>0</v>
      </c>
      <c r="AQ373">
        <v>0</v>
      </c>
      <c r="AR373">
        <v>0</v>
      </c>
      <c r="AS373" s="1">
        <v>0</v>
      </c>
      <c r="AT373">
        <v>0</v>
      </c>
      <c r="AU373">
        <v>0</v>
      </c>
      <c r="AV373">
        <v>0</v>
      </c>
      <c r="AW373">
        <v>2</v>
      </c>
      <c r="AX373">
        <v>0</v>
      </c>
      <c r="AY373">
        <v>0</v>
      </c>
      <c r="AZ373">
        <v>0</v>
      </c>
      <c r="BA373" s="1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f t="shared" si="5"/>
        <v>4.2</v>
      </c>
    </row>
    <row r="374" spans="1:59" x14ac:dyDescent="0.3">
      <c r="A374" t="s">
        <v>261</v>
      </c>
      <c r="B374" s="5">
        <v>21</v>
      </c>
      <c r="C374" t="s">
        <v>240</v>
      </c>
      <c r="D374" t="s">
        <v>176</v>
      </c>
      <c r="E374" t="s">
        <v>773</v>
      </c>
      <c r="F374">
        <v>7</v>
      </c>
      <c r="G374">
        <v>177</v>
      </c>
      <c r="H374">
        <v>0</v>
      </c>
      <c r="I374">
        <v>0</v>
      </c>
      <c r="J374">
        <v>3</v>
      </c>
      <c r="K374">
        <v>0</v>
      </c>
      <c r="L374" s="1">
        <v>0</v>
      </c>
      <c r="M374">
        <v>1</v>
      </c>
      <c r="N374">
        <v>0</v>
      </c>
      <c r="O374">
        <v>1</v>
      </c>
      <c r="P374">
        <v>172</v>
      </c>
      <c r="Q374">
        <v>0</v>
      </c>
      <c r="R374">
        <v>0</v>
      </c>
      <c r="S374" s="1">
        <v>0</v>
      </c>
      <c r="T374">
        <v>0</v>
      </c>
      <c r="U374">
        <v>0</v>
      </c>
      <c r="V374" s="1">
        <v>0</v>
      </c>
      <c r="W374">
        <v>0</v>
      </c>
      <c r="X374">
        <v>0</v>
      </c>
      <c r="Y374" s="1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2</v>
      </c>
      <c r="AK374">
        <v>0</v>
      </c>
      <c r="AL374">
        <v>0</v>
      </c>
      <c r="AM374">
        <v>9</v>
      </c>
      <c r="AN374">
        <v>0</v>
      </c>
      <c r="AO374">
        <v>0</v>
      </c>
      <c r="AP374" s="1">
        <v>0</v>
      </c>
      <c r="AQ374">
        <v>0</v>
      </c>
      <c r="AR374">
        <v>0</v>
      </c>
      <c r="AS374" s="1">
        <v>0</v>
      </c>
      <c r="AT374">
        <v>0</v>
      </c>
      <c r="AU374">
        <v>0</v>
      </c>
      <c r="AV374">
        <v>0</v>
      </c>
      <c r="AW374">
        <v>6</v>
      </c>
      <c r="AX374">
        <v>2</v>
      </c>
      <c r="AY374">
        <v>0</v>
      </c>
      <c r="AZ374">
        <v>0</v>
      </c>
      <c r="BA374" s="1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f t="shared" si="5"/>
        <v>4.2</v>
      </c>
    </row>
    <row r="375" spans="1:59" x14ac:dyDescent="0.3">
      <c r="A375" t="s">
        <v>263</v>
      </c>
      <c r="B375" s="5">
        <v>20</v>
      </c>
      <c r="C375" t="s">
        <v>240</v>
      </c>
      <c r="D375" t="s">
        <v>80</v>
      </c>
      <c r="E375" t="s">
        <v>773</v>
      </c>
      <c r="F375">
        <v>16</v>
      </c>
      <c r="G375">
        <v>801</v>
      </c>
      <c r="H375">
        <v>0</v>
      </c>
      <c r="I375">
        <v>1</v>
      </c>
      <c r="J375">
        <v>2</v>
      </c>
      <c r="K375">
        <v>0</v>
      </c>
      <c r="L375" s="1">
        <v>0</v>
      </c>
      <c r="M375">
        <v>0</v>
      </c>
      <c r="N375">
        <v>0</v>
      </c>
      <c r="O375">
        <v>0</v>
      </c>
      <c r="P375">
        <v>526</v>
      </c>
      <c r="Q375">
        <v>0</v>
      </c>
      <c r="R375">
        <v>0</v>
      </c>
      <c r="S375" s="1">
        <v>0</v>
      </c>
      <c r="T375">
        <v>0</v>
      </c>
      <c r="U375">
        <v>0</v>
      </c>
      <c r="V375" s="1">
        <v>0</v>
      </c>
      <c r="W375">
        <v>0</v>
      </c>
      <c r="X375">
        <v>0</v>
      </c>
      <c r="Y375" s="1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7</v>
      </c>
      <c r="AI375">
        <v>0</v>
      </c>
      <c r="AJ375">
        <v>10</v>
      </c>
      <c r="AK375">
        <v>0</v>
      </c>
      <c r="AL375">
        <v>0</v>
      </c>
      <c r="AM375">
        <v>22</v>
      </c>
      <c r="AN375">
        <v>0</v>
      </c>
      <c r="AO375">
        <v>0</v>
      </c>
      <c r="AP375" s="1">
        <v>0</v>
      </c>
      <c r="AQ375">
        <v>0</v>
      </c>
      <c r="AR375">
        <v>0</v>
      </c>
      <c r="AS375" s="1">
        <v>0</v>
      </c>
      <c r="AT375">
        <v>0</v>
      </c>
      <c r="AU375">
        <v>0</v>
      </c>
      <c r="AV375">
        <v>0</v>
      </c>
      <c r="AW375">
        <v>16</v>
      </c>
      <c r="AX375">
        <v>4</v>
      </c>
      <c r="AY375">
        <v>0</v>
      </c>
      <c r="AZ375">
        <v>0</v>
      </c>
      <c r="BA375" s="1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f t="shared" si="5"/>
        <v>4.2</v>
      </c>
    </row>
    <row r="376" spans="1:59" x14ac:dyDescent="0.3">
      <c r="A376" t="s">
        <v>273</v>
      </c>
      <c r="B376" s="5">
        <v>18</v>
      </c>
      <c r="C376" t="s">
        <v>270</v>
      </c>
      <c r="D376" t="s">
        <v>59</v>
      </c>
      <c r="E376" t="s">
        <v>774</v>
      </c>
      <c r="F376">
        <v>2</v>
      </c>
      <c r="G376">
        <v>11</v>
      </c>
      <c r="H376">
        <v>0</v>
      </c>
      <c r="I376">
        <v>0</v>
      </c>
      <c r="J376">
        <v>0</v>
      </c>
      <c r="K376">
        <v>0</v>
      </c>
      <c r="L376" s="1">
        <v>0</v>
      </c>
      <c r="M376">
        <v>0</v>
      </c>
      <c r="N376">
        <v>0</v>
      </c>
      <c r="O376">
        <v>0</v>
      </c>
      <c r="P376">
        <v>13</v>
      </c>
      <c r="Q376">
        <v>0</v>
      </c>
      <c r="R376">
        <v>0</v>
      </c>
      <c r="S376" s="1">
        <v>0</v>
      </c>
      <c r="T376">
        <v>0</v>
      </c>
      <c r="U376">
        <v>0</v>
      </c>
      <c r="V376" s="1">
        <v>0</v>
      </c>
      <c r="W376">
        <v>0</v>
      </c>
      <c r="X376">
        <v>0</v>
      </c>
      <c r="Y376" s="1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2</v>
      </c>
      <c r="AN376">
        <v>0</v>
      </c>
      <c r="AO376">
        <v>0</v>
      </c>
      <c r="AP376" s="1">
        <v>0</v>
      </c>
      <c r="AQ376">
        <v>0</v>
      </c>
      <c r="AR376">
        <v>0</v>
      </c>
      <c r="AS376" s="1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 s="1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f t="shared" si="5"/>
        <v>4.2</v>
      </c>
    </row>
    <row r="377" spans="1:59" x14ac:dyDescent="0.3">
      <c r="A377" t="s">
        <v>274</v>
      </c>
      <c r="B377" s="5">
        <v>21</v>
      </c>
      <c r="C377" t="s">
        <v>270</v>
      </c>
      <c r="D377" t="s">
        <v>275</v>
      </c>
      <c r="E377" t="s">
        <v>774</v>
      </c>
      <c r="F377">
        <v>1</v>
      </c>
      <c r="G377">
        <v>90</v>
      </c>
      <c r="H377">
        <v>0</v>
      </c>
      <c r="I377">
        <v>0</v>
      </c>
      <c r="J377">
        <v>0</v>
      </c>
      <c r="K377">
        <v>0</v>
      </c>
      <c r="L377" s="1">
        <v>0</v>
      </c>
      <c r="M377">
        <v>0</v>
      </c>
      <c r="N377">
        <v>0</v>
      </c>
      <c r="O377">
        <v>0</v>
      </c>
      <c r="P377">
        <v>91</v>
      </c>
      <c r="Q377">
        <v>0</v>
      </c>
      <c r="R377">
        <v>0</v>
      </c>
      <c r="S377" s="1">
        <v>0</v>
      </c>
      <c r="T377">
        <v>0</v>
      </c>
      <c r="U377">
        <v>0</v>
      </c>
      <c r="V377" s="1">
        <v>0</v>
      </c>
      <c r="W377">
        <v>0</v>
      </c>
      <c r="X377">
        <v>0</v>
      </c>
      <c r="Y377" s="1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5</v>
      </c>
      <c r="AN377">
        <v>0</v>
      </c>
      <c r="AO377">
        <v>0</v>
      </c>
      <c r="AP377" s="1">
        <v>0</v>
      </c>
      <c r="AQ377">
        <v>0</v>
      </c>
      <c r="AR377">
        <v>0</v>
      </c>
      <c r="AS377" s="1">
        <v>0</v>
      </c>
      <c r="AT377">
        <v>0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0</v>
      </c>
      <c r="BA377" s="1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f t="shared" si="5"/>
        <v>4.2</v>
      </c>
    </row>
    <row r="378" spans="1:59" x14ac:dyDescent="0.3">
      <c r="A378" t="s">
        <v>276</v>
      </c>
      <c r="B378" s="5">
        <v>24</v>
      </c>
      <c r="C378" t="s">
        <v>270</v>
      </c>
      <c r="D378" t="s">
        <v>277</v>
      </c>
      <c r="E378" t="s">
        <v>773</v>
      </c>
      <c r="F378">
        <v>13</v>
      </c>
      <c r="G378">
        <v>445</v>
      </c>
      <c r="H378">
        <v>0</v>
      </c>
      <c r="I378">
        <v>0</v>
      </c>
      <c r="J378">
        <v>7</v>
      </c>
      <c r="K378">
        <v>0</v>
      </c>
      <c r="L378" s="1">
        <v>0</v>
      </c>
      <c r="M378">
        <v>0</v>
      </c>
      <c r="N378">
        <v>0</v>
      </c>
      <c r="O378">
        <v>0</v>
      </c>
      <c r="P378">
        <v>286</v>
      </c>
      <c r="Q378">
        <v>0</v>
      </c>
      <c r="R378">
        <v>0</v>
      </c>
      <c r="S378" s="1">
        <v>0</v>
      </c>
      <c r="T378">
        <v>0</v>
      </c>
      <c r="U378">
        <v>0</v>
      </c>
      <c r="V378" s="1">
        <v>0</v>
      </c>
      <c r="W378">
        <v>0</v>
      </c>
      <c r="X378">
        <v>0</v>
      </c>
      <c r="Y378" s="1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7</v>
      </c>
      <c r="AI378">
        <v>0</v>
      </c>
      <c r="AJ378">
        <v>10</v>
      </c>
      <c r="AK378">
        <v>0</v>
      </c>
      <c r="AL378">
        <v>0</v>
      </c>
      <c r="AM378">
        <v>16</v>
      </c>
      <c r="AN378">
        <v>0</v>
      </c>
      <c r="AO378">
        <v>0</v>
      </c>
      <c r="AP378" s="1">
        <v>0</v>
      </c>
      <c r="AQ378">
        <v>0</v>
      </c>
      <c r="AR378">
        <v>0</v>
      </c>
      <c r="AS378" s="1">
        <v>0</v>
      </c>
      <c r="AT378">
        <v>0</v>
      </c>
      <c r="AU378">
        <v>0</v>
      </c>
      <c r="AV378">
        <v>0</v>
      </c>
      <c r="AW378">
        <v>7</v>
      </c>
      <c r="AX378">
        <v>1</v>
      </c>
      <c r="AY378">
        <v>0</v>
      </c>
      <c r="AZ378">
        <v>0</v>
      </c>
      <c r="BA378" s="1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f t="shared" si="5"/>
        <v>4.2</v>
      </c>
    </row>
    <row r="379" spans="1:59" x14ac:dyDescent="0.3">
      <c r="A379" t="s">
        <v>287</v>
      </c>
      <c r="B379" s="5">
        <v>31</v>
      </c>
      <c r="C379" t="s">
        <v>270</v>
      </c>
      <c r="D379" t="s">
        <v>94</v>
      </c>
      <c r="E379" t="s">
        <v>773</v>
      </c>
      <c r="F379">
        <v>12</v>
      </c>
      <c r="G379">
        <v>95</v>
      </c>
      <c r="H379">
        <v>0</v>
      </c>
      <c r="I379">
        <v>0</v>
      </c>
      <c r="J379">
        <v>4</v>
      </c>
      <c r="K379">
        <v>0</v>
      </c>
      <c r="L379" s="1">
        <v>0</v>
      </c>
      <c r="M379">
        <v>0</v>
      </c>
      <c r="N379">
        <v>1</v>
      </c>
      <c r="O379">
        <v>0</v>
      </c>
      <c r="P379">
        <v>80</v>
      </c>
      <c r="Q379">
        <v>0</v>
      </c>
      <c r="R379">
        <v>0</v>
      </c>
      <c r="S379" s="1">
        <v>0</v>
      </c>
      <c r="T379">
        <v>0</v>
      </c>
      <c r="U379">
        <v>0</v>
      </c>
      <c r="V379" s="1">
        <v>0</v>
      </c>
      <c r="W379">
        <v>0</v>
      </c>
      <c r="X379">
        <v>0</v>
      </c>
      <c r="Y379" s="1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2</v>
      </c>
      <c r="AN379">
        <v>0</v>
      </c>
      <c r="AO379">
        <v>0</v>
      </c>
      <c r="AP379" s="1">
        <v>0</v>
      </c>
      <c r="AQ379">
        <v>0</v>
      </c>
      <c r="AR379">
        <v>0</v>
      </c>
      <c r="AS379" s="1">
        <v>0</v>
      </c>
      <c r="AT379">
        <v>0</v>
      </c>
      <c r="AU379">
        <v>0</v>
      </c>
      <c r="AV379">
        <v>0</v>
      </c>
      <c r="AW379">
        <v>1</v>
      </c>
      <c r="AX379">
        <v>0</v>
      </c>
      <c r="AY379">
        <v>0</v>
      </c>
      <c r="AZ379">
        <v>0</v>
      </c>
      <c r="BA379" s="1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f t="shared" si="5"/>
        <v>4.2</v>
      </c>
    </row>
    <row r="380" spans="1:59" x14ac:dyDescent="0.3">
      <c r="A380" t="s">
        <v>288</v>
      </c>
      <c r="B380" s="5">
        <v>34</v>
      </c>
      <c r="C380" t="s">
        <v>270</v>
      </c>
      <c r="D380" t="s">
        <v>59</v>
      </c>
      <c r="E380" t="s">
        <v>774</v>
      </c>
      <c r="F380">
        <v>2</v>
      </c>
      <c r="G380">
        <v>72</v>
      </c>
      <c r="H380">
        <v>0</v>
      </c>
      <c r="I380">
        <v>0</v>
      </c>
      <c r="J380">
        <v>0</v>
      </c>
      <c r="K380">
        <v>0</v>
      </c>
      <c r="L380" s="1">
        <v>0</v>
      </c>
      <c r="M380">
        <v>0</v>
      </c>
      <c r="N380">
        <v>0</v>
      </c>
      <c r="O380">
        <v>0</v>
      </c>
      <c r="P380">
        <v>32</v>
      </c>
      <c r="Q380">
        <v>0</v>
      </c>
      <c r="R380">
        <v>0</v>
      </c>
      <c r="S380" s="1">
        <v>0</v>
      </c>
      <c r="T380">
        <v>0</v>
      </c>
      <c r="U380">
        <v>0</v>
      </c>
      <c r="V380" s="1">
        <v>0</v>
      </c>
      <c r="W380">
        <v>0</v>
      </c>
      <c r="X380">
        <v>0</v>
      </c>
      <c r="Y380" s="1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3</v>
      </c>
      <c r="AK380">
        <v>0</v>
      </c>
      <c r="AL380">
        <v>0</v>
      </c>
      <c r="AM380">
        <v>2</v>
      </c>
      <c r="AN380">
        <v>0</v>
      </c>
      <c r="AO380">
        <v>0</v>
      </c>
      <c r="AP380" s="1">
        <v>0</v>
      </c>
      <c r="AQ380">
        <v>0</v>
      </c>
      <c r="AR380">
        <v>0</v>
      </c>
      <c r="AS380" s="1">
        <v>0</v>
      </c>
      <c r="AT380">
        <v>0</v>
      </c>
      <c r="AU380">
        <v>0</v>
      </c>
      <c r="AV380">
        <v>0</v>
      </c>
      <c r="AW380">
        <v>4</v>
      </c>
      <c r="AX380">
        <v>1</v>
      </c>
      <c r="AY380">
        <v>0</v>
      </c>
      <c r="AZ380">
        <v>0</v>
      </c>
      <c r="BA380" s="1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f t="shared" si="5"/>
        <v>4.2</v>
      </c>
    </row>
    <row r="381" spans="1:59" x14ac:dyDescent="0.3">
      <c r="A381" t="s">
        <v>295</v>
      </c>
      <c r="B381" s="5">
        <v>33</v>
      </c>
      <c r="C381" t="s">
        <v>270</v>
      </c>
      <c r="D381" t="s">
        <v>59</v>
      </c>
      <c r="E381" t="s">
        <v>774</v>
      </c>
      <c r="F381">
        <v>13</v>
      </c>
      <c r="G381">
        <v>481</v>
      </c>
      <c r="H381">
        <v>0</v>
      </c>
      <c r="I381">
        <v>0</v>
      </c>
      <c r="J381">
        <v>2</v>
      </c>
      <c r="K381">
        <v>0</v>
      </c>
      <c r="L381" s="1">
        <v>0</v>
      </c>
      <c r="M381">
        <v>0</v>
      </c>
      <c r="N381">
        <v>0</v>
      </c>
      <c r="O381">
        <v>0</v>
      </c>
      <c r="P381">
        <v>276</v>
      </c>
      <c r="Q381">
        <v>0</v>
      </c>
      <c r="R381">
        <v>0</v>
      </c>
      <c r="S381" s="1">
        <v>0</v>
      </c>
      <c r="T381">
        <v>0</v>
      </c>
      <c r="U381">
        <v>0</v>
      </c>
      <c r="V381" s="1">
        <v>0</v>
      </c>
      <c r="W381">
        <v>0</v>
      </c>
      <c r="X381">
        <v>0</v>
      </c>
      <c r="Y381" s="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2</v>
      </c>
      <c r="AI381">
        <v>0</v>
      </c>
      <c r="AJ381">
        <v>13</v>
      </c>
      <c r="AK381">
        <v>0</v>
      </c>
      <c r="AL381">
        <v>0</v>
      </c>
      <c r="AM381">
        <v>12</v>
      </c>
      <c r="AN381">
        <v>0</v>
      </c>
      <c r="AO381">
        <v>0</v>
      </c>
      <c r="AP381" s="1">
        <v>0</v>
      </c>
      <c r="AQ381">
        <v>0</v>
      </c>
      <c r="AR381">
        <v>0</v>
      </c>
      <c r="AS381" s="1">
        <v>0</v>
      </c>
      <c r="AT381">
        <v>0</v>
      </c>
      <c r="AU381">
        <v>0</v>
      </c>
      <c r="AV381">
        <v>0</v>
      </c>
      <c r="AW381">
        <v>2</v>
      </c>
      <c r="AX381">
        <v>1</v>
      </c>
      <c r="AY381">
        <v>0</v>
      </c>
      <c r="AZ381">
        <v>0</v>
      </c>
      <c r="BA381" s="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f t="shared" si="5"/>
        <v>4.2</v>
      </c>
    </row>
    <row r="382" spans="1:59" x14ac:dyDescent="0.3">
      <c r="A382" t="s">
        <v>310</v>
      </c>
      <c r="B382" s="5">
        <v>17</v>
      </c>
      <c r="C382" t="s">
        <v>300</v>
      </c>
      <c r="D382" t="s">
        <v>59</v>
      </c>
      <c r="E382" t="s">
        <v>773</v>
      </c>
      <c r="F382">
        <v>3</v>
      </c>
      <c r="G382">
        <v>47</v>
      </c>
      <c r="H382">
        <v>0</v>
      </c>
      <c r="I382">
        <v>0</v>
      </c>
      <c r="J382">
        <v>1</v>
      </c>
      <c r="K382">
        <v>0</v>
      </c>
      <c r="L382" s="1">
        <v>0</v>
      </c>
      <c r="M382">
        <v>1</v>
      </c>
      <c r="N382">
        <v>0</v>
      </c>
      <c r="O382">
        <v>0</v>
      </c>
      <c r="P382">
        <v>26</v>
      </c>
      <c r="Q382">
        <v>0</v>
      </c>
      <c r="R382">
        <v>0</v>
      </c>
      <c r="S382" s="1">
        <v>0</v>
      </c>
      <c r="T382">
        <v>0</v>
      </c>
      <c r="U382">
        <v>0</v>
      </c>
      <c r="V382" s="1">
        <v>0</v>
      </c>
      <c r="W382">
        <v>0</v>
      </c>
      <c r="X382">
        <v>0</v>
      </c>
      <c r="Y382" s="1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3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 s="1">
        <v>0</v>
      </c>
      <c r="AQ382">
        <v>0</v>
      </c>
      <c r="AR382">
        <v>0</v>
      </c>
      <c r="AS382" s="1">
        <v>0</v>
      </c>
      <c r="AT382">
        <v>0</v>
      </c>
      <c r="AU382">
        <v>0</v>
      </c>
      <c r="AV382">
        <v>0</v>
      </c>
      <c r="AW382">
        <v>2</v>
      </c>
      <c r="AX382">
        <v>1</v>
      </c>
      <c r="AY382">
        <v>0</v>
      </c>
      <c r="AZ382">
        <v>0</v>
      </c>
      <c r="BA382" s="1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f t="shared" si="5"/>
        <v>4.2</v>
      </c>
    </row>
    <row r="383" spans="1:59" x14ac:dyDescent="0.3">
      <c r="A383" t="s">
        <v>321</v>
      </c>
      <c r="B383" s="5">
        <v>22</v>
      </c>
      <c r="C383" t="s">
        <v>300</v>
      </c>
      <c r="D383" t="s">
        <v>78</v>
      </c>
      <c r="E383" t="s">
        <v>774</v>
      </c>
      <c r="F383">
        <v>10</v>
      </c>
      <c r="G383">
        <v>345</v>
      </c>
      <c r="H383">
        <v>0</v>
      </c>
      <c r="I383">
        <v>1</v>
      </c>
      <c r="J383">
        <v>1</v>
      </c>
      <c r="K383">
        <v>0</v>
      </c>
      <c r="L383" s="1">
        <v>0</v>
      </c>
      <c r="M383">
        <v>0</v>
      </c>
      <c r="N383">
        <v>0</v>
      </c>
      <c r="O383">
        <v>0</v>
      </c>
      <c r="P383">
        <v>226</v>
      </c>
      <c r="Q383">
        <v>0</v>
      </c>
      <c r="R383">
        <v>0</v>
      </c>
      <c r="S383" s="1">
        <v>0</v>
      </c>
      <c r="T383">
        <v>0</v>
      </c>
      <c r="U383">
        <v>0</v>
      </c>
      <c r="V383" s="1">
        <v>0</v>
      </c>
      <c r="W383">
        <v>0</v>
      </c>
      <c r="X383">
        <v>0</v>
      </c>
      <c r="Y383" s="1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5</v>
      </c>
      <c r="AK383">
        <v>0</v>
      </c>
      <c r="AL383">
        <v>0</v>
      </c>
      <c r="AM383">
        <v>11</v>
      </c>
      <c r="AN383">
        <v>0</v>
      </c>
      <c r="AO383">
        <v>0</v>
      </c>
      <c r="AP383" s="1">
        <v>0</v>
      </c>
      <c r="AQ383">
        <v>0</v>
      </c>
      <c r="AR383">
        <v>0</v>
      </c>
      <c r="AS383" s="1">
        <v>0</v>
      </c>
      <c r="AT383">
        <v>0</v>
      </c>
      <c r="AU383">
        <v>0</v>
      </c>
      <c r="AV383">
        <v>0</v>
      </c>
      <c r="AW383">
        <v>6</v>
      </c>
      <c r="AX383">
        <v>1</v>
      </c>
      <c r="AY383">
        <v>0</v>
      </c>
      <c r="AZ383">
        <v>0</v>
      </c>
      <c r="BA383" s="1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f t="shared" si="5"/>
        <v>4.2</v>
      </c>
    </row>
    <row r="384" spans="1:59" x14ac:dyDescent="0.3">
      <c r="A384" t="s">
        <v>323</v>
      </c>
      <c r="B384" s="5">
        <v>19</v>
      </c>
      <c r="C384" t="s">
        <v>300</v>
      </c>
      <c r="D384" t="s">
        <v>59</v>
      </c>
      <c r="E384" t="s">
        <v>774</v>
      </c>
      <c r="F384">
        <v>1</v>
      </c>
      <c r="G384">
        <v>90</v>
      </c>
      <c r="H384">
        <v>0</v>
      </c>
      <c r="I384">
        <v>0</v>
      </c>
      <c r="J384">
        <v>0</v>
      </c>
      <c r="K384">
        <v>0</v>
      </c>
      <c r="L384" s="1">
        <v>0</v>
      </c>
      <c r="M384">
        <v>0</v>
      </c>
      <c r="N384">
        <v>0</v>
      </c>
      <c r="O384">
        <v>0</v>
      </c>
      <c r="P384">
        <v>38</v>
      </c>
      <c r="Q384">
        <v>0</v>
      </c>
      <c r="R384">
        <v>0</v>
      </c>
      <c r="S384" s="1">
        <v>0</v>
      </c>
      <c r="T384">
        <v>0</v>
      </c>
      <c r="U384">
        <v>0</v>
      </c>
      <c r="V384" s="1">
        <v>0</v>
      </c>
      <c r="W384">
        <v>0</v>
      </c>
      <c r="X384">
        <v>0</v>
      </c>
      <c r="Y384" s="1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2</v>
      </c>
      <c r="AK384">
        <v>0</v>
      </c>
      <c r="AL384">
        <v>0</v>
      </c>
      <c r="AM384">
        <v>5</v>
      </c>
      <c r="AN384">
        <v>0</v>
      </c>
      <c r="AO384">
        <v>0</v>
      </c>
      <c r="AP384" s="1">
        <v>0</v>
      </c>
      <c r="AQ384">
        <v>0</v>
      </c>
      <c r="AR384">
        <v>0</v>
      </c>
      <c r="AS384" s="1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 s="1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f t="shared" si="5"/>
        <v>4.2</v>
      </c>
    </row>
    <row r="385" spans="1:59" x14ac:dyDescent="0.3">
      <c r="A385" t="s">
        <v>324</v>
      </c>
      <c r="B385" s="5">
        <v>35</v>
      </c>
      <c r="C385" t="s">
        <v>300</v>
      </c>
      <c r="D385" t="s">
        <v>158</v>
      </c>
      <c r="E385" t="s">
        <v>774</v>
      </c>
      <c r="F385">
        <v>5</v>
      </c>
      <c r="G385">
        <v>215</v>
      </c>
      <c r="H385">
        <v>0</v>
      </c>
      <c r="I385">
        <v>0</v>
      </c>
      <c r="J385">
        <v>1</v>
      </c>
      <c r="K385">
        <v>0</v>
      </c>
      <c r="L385" s="1">
        <v>0</v>
      </c>
      <c r="M385">
        <v>1</v>
      </c>
      <c r="N385">
        <v>0</v>
      </c>
      <c r="O385">
        <v>0</v>
      </c>
      <c r="P385">
        <v>127</v>
      </c>
      <c r="Q385">
        <v>0</v>
      </c>
      <c r="R385">
        <v>0</v>
      </c>
      <c r="S385" s="1">
        <v>0</v>
      </c>
      <c r="T385">
        <v>0</v>
      </c>
      <c r="U385">
        <v>0</v>
      </c>
      <c r="V385" s="1">
        <v>0</v>
      </c>
      <c r="W385">
        <v>0</v>
      </c>
      <c r="X385">
        <v>0</v>
      </c>
      <c r="Y385" s="1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7</v>
      </c>
      <c r="AK385">
        <v>0</v>
      </c>
      <c r="AL385">
        <v>0</v>
      </c>
      <c r="AM385">
        <v>3</v>
      </c>
      <c r="AN385">
        <v>0</v>
      </c>
      <c r="AO385">
        <v>0</v>
      </c>
      <c r="AP385" s="1">
        <v>0</v>
      </c>
      <c r="AQ385">
        <v>0</v>
      </c>
      <c r="AR385">
        <v>0</v>
      </c>
      <c r="AS385" s="1">
        <v>0</v>
      </c>
      <c r="AT385">
        <v>0</v>
      </c>
      <c r="AU385">
        <v>0</v>
      </c>
      <c r="AV385">
        <v>0</v>
      </c>
      <c r="AW385">
        <v>0</v>
      </c>
      <c r="AX385">
        <v>1</v>
      </c>
      <c r="AY385">
        <v>0</v>
      </c>
      <c r="AZ385">
        <v>0</v>
      </c>
      <c r="BA385" s="1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f t="shared" si="5"/>
        <v>4.2</v>
      </c>
    </row>
    <row r="386" spans="1:59" x14ac:dyDescent="0.3">
      <c r="A386" t="s">
        <v>325</v>
      </c>
      <c r="B386" s="5">
        <v>21</v>
      </c>
      <c r="C386" t="s">
        <v>300</v>
      </c>
      <c r="D386" t="s">
        <v>59</v>
      </c>
      <c r="E386" t="s">
        <v>773</v>
      </c>
      <c r="F386">
        <v>18</v>
      </c>
      <c r="G386">
        <v>564</v>
      </c>
      <c r="H386">
        <v>0</v>
      </c>
      <c r="I386">
        <v>1</v>
      </c>
      <c r="J386">
        <v>5</v>
      </c>
      <c r="K386">
        <v>0</v>
      </c>
      <c r="L386" s="1">
        <v>0</v>
      </c>
      <c r="M386">
        <v>0</v>
      </c>
      <c r="N386">
        <v>0</v>
      </c>
      <c r="O386">
        <v>0</v>
      </c>
      <c r="P386">
        <v>311</v>
      </c>
      <c r="Q386">
        <v>0</v>
      </c>
      <c r="R386">
        <v>0</v>
      </c>
      <c r="S386" s="1">
        <v>0</v>
      </c>
      <c r="T386">
        <v>0</v>
      </c>
      <c r="U386">
        <v>0</v>
      </c>
      <c r="V386" s="1">
        <v>0</v>
      </c>
      <c r="W386">
        <v>0</v>
      </c>
      <c r="X386">
        <v>0</v>
      </c>
      <c r="Y386" s="1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18</v>
      </c>
      <c r="AI386">
        <v>0</v>
      </c>
      <c r="AJ386">
        <v>11</v>
      </c>
      <c r="AK386">
        <v>0</v>
      </c>
      <c r="AL386">
        <v>0</v>
      </c>
      <c r="AM386">
        <v>29</v>
      </c>
      <c r="AN386">
        <v>0</v>
      </c>
      <c r="AO386">
        <v>0</v>
      </c>
      <c r="AP386" s="1">
        <v>0</v>
      </c>
      <c r="AQ386">
        <v>0</v>
      </c>
      <c r="AR386">
        <v>0</v>
      </c>
      <c r="AS386" s="1">
        <v>0</v>
      </c>
      <c r="AT386">
        <v>0</v>
      </c>
      <c r="AU386">
        <v>0</v>
      </c>
      <c r="AV386">
        <v>0</v>
      </c>
      <c r="AW386">
        <v>15</v>
      </c>
      <c r="AX386">
        <v>4</v>
      </c>
      <c r="AY386">
        <v>0</v>
      </c>
      <c r="AZ386">
        <v>0</v>
      </c>
      <c r="BA386" s="1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f t="shared" ref="BG386:BG449" si="6">BF386+4.2</f>
        <v>4.2</v>
      </c>
    </row>
    <row r="387" spans="1:59" x14ac:dyDescent="0.3">
      <c r="A387" t="s">
        <v>335</v>
      </c>
      <c r="B387" s="5">
        <v>29</v>
      </c>
      <c r="C387" t="s">
        <v>329</v>
      </c>
      <c r="D387" t="s">
        <v>66</v>
      </c>
      <c r="E387" t="s">
        <v>773</v>
      </c>
      <c r="F387">
        <v>3</v>
      </c>
      <c r="G387">
        <v>13</v>
      </c>
      <c r="H387">
        <v>0</v>
      </c>
      <c r="I387">
        <v>0</v>
      </c>
      <c r="J387">
        <v>1</v>
      </c>
      <c r="K387">
        <v>0</v>
      </c>
      <c r="L387" s="1">
        <v>0</v>
      </c>
      <c r="M387">
        <v>0</v>
      </c>
      <c r="N387">
        <v>0</v>
      </c>
      <c r="O387">
        <v>0</v>
      </c>
      <c r="P387">
        <v>10</v>
      </c>
      <c r="Q387">
        <v>0</v>
      </c>
      <c r="R387">
        <v>0</v>
      </c>
      <c r="S387" s="1">
        <v>0</v>
      </c>
      <c r="T387">
        <v>0</v>
      </c>
      <c r="U387">
        <v>0</v>
      </c>
      <c r="V387" s="1">
        <v>0</v>
      </c>
      <c r="W387">
        <v>0</v>
      </c>
      <c r="X387">
        <v>0</v>
      </c>
      <c r="Y387" s="1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 s="1">
        <v>0</v>
      </c>
      <c r="AQ387">
        <v>0</v>
      </c>
      <c r="AR387">
        <v>0</v>
      </c>
      <c r="AS387" s="1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 s="1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f t="shared" si="6"/>
        <v>4.2</v>
      </c>
    </row>
    <row r="388" spans="1:59" x14ac:dyDescent="0.3">
      <c r="A388" t="s">
        <v>337</v>
      </c>
      <c r="B388" s="5">
        <v>29</v>
      </c>
      <c r="C388" t="s">
        <v>329</v>
      </c>
      <c r="D388" t="s">
        <v>59</v>
      </c>
      <c r="E388" t="s">
        <v>773</v>
      </c>
      <c r="F388">
        <v>12</v>
      </c>
      <c r="G388">
        <v>92</v>
      </c>
      <c r="H388">
        <v>0</v>
      </c>
      <c r="I388">
        <v>0</v>
      </c>
      <c r="J388">
        <v>3</v>
      </c>
      <c r="K388">
        <v>0</v>
      </c>
      <c r="L388" s="1">
        <v>0</v>
      </c>
      <c r="M388">
        <v>0</v>
      </c>
      <c r="N388">
        <v>0</v>
      </c>
      <c r="O388">
        <v>0</v>
      </c>
      <c r="P388">
        <v>81</v>
      </c>
      <c r="Q388">
        <v>0</v>
      </c>
      <c r="R388">
        <v>0</v>
      </c>
      <c r="S388" s="1">
        <v>0</v>
      </c>
      <c r="T388">
        <v>0</v>
      </c>
      <c r="U388">
        <v>0</v>
      </c>
      <c r="V388" s="1">
        <v>0</v>
      </c>
      <c r="W388">
        <v>0</v>
      </c>
      <c r="X388">
        <v>0</v>
      </c>
      <c r="Y388" s="1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2</v>
      </c>
      <c r="AK388">
        <v>0</v>
      </c>
      <c r="AL388">
        <v>0</v>
      </c>
      <c r="AM388">
        <v>6</v>
      </c>
      <c r="AN388">
        <v>0</v>
      </c>
      <c r="AO388">
        <v>0</v>
      </c>
      <c r="AP388" s="1">
        <v>0</v>
      </c>
      <c r="AQ388">
        <v>0</v>
      </c>
      <c r="AR388">
        <v>0</v>
      </c>
      <c r="AS388" s="1">
        <v>0</v>
      </c>
      <c r="AT388">
        <v>0</v>
      </c>
      <c r="AU388">
        <v>0</v>
      </c>
      <c r="AV388">
        <v>0</v>
      </c>
      <c r="AW388">
        <v>6</v>
      </c>
      <c r="AX388">
        <v>2</v>
      </c>
      <c r="AY388">
        <v>0</v>
      </c>
      <c r="AZ388">
        <v>0</v>
      </c>
      <c r="BA388" s="1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f t="shared" si="6"/>
        <v>4.2</v>
      </c>
    </row>
    <row r="389" spans="1:59" x14ac:dyDescent="0.3">
      <c r="A389" t="s">
        <v>342</v>
      </c>
      <c r="B389" s="5">
        <v>24</v>
      </c>
      <c r="C389" t="s">
        <v>329</v>
      </c>
      <c r="D389" t="s">
        <v>62</v>
      </c>
      <c r="E389" t="s">
        <v>774</v>
      </c>
      <c r="F389">
        <v>8</v>
      </c>
      <c r="G389">
        <v>350</v>
      </c>
      <c r="H389">
        <v>0</v>
      </c>
      <c r="I389">
        <v>0</v>
      </c>
      <c r="J389">
        <v>1</v>
      </c>
      <c r="K389">
        <v>0</v>
      </c>
      <c r="L389" s="1">
        <v>0</v>
      </c>
      <c r="M389">
        <v>0</v>
      </c>
      <c r="N389">
        <v>0</v>
      </c>
      <c r="O389">
        <v>0</v>
      </c>
      <c r="P389">
        <v>218</v>
      </c>
      <c r="Q389">
        <v>0</v>
      </c>
      <c r="R389">
        <v>0</v>
      </c>
      <c r="S389" s="1">
        <v>0</v>
      </c>
      <c r="T389">
        <v>0</v>
      </c>
      <c r="U389">
        <v>0</v>
      </c>
      <c r="V389" s="1">
        <v>0</v>
      </c>
      <c r="W389">
        <v>0</v>
      </c>
      <c r="X389">
        <v>0</v>
      </c>
      <c r="Y389" s="1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26</v>
      </c>
      <c r="AK389">
        <v>0</v>
      </c>
      <c r="AL389">
        <v>0</v>
      </c>
      <c r="AM389">
        <v>6</v>
      </c>
      <c r="AN389">
        <v>0</v>
      </c>
      <c r="AO389">
        <v>0</v>
      </c>
      <c r="AP389" s="1">
        <v>0</v>
      </c>
      <c r="AQ389">
        <v>0</v>
      </c>
      <c r="AR389">
        <v>0</v>
      </c>
      <c r="AS389" s="1">
        <v>0</v>
      </c>
      <c r="AT389">
        <v>0</v>
      </c>
      <c r="AU389">
        <v>0</v>
      </c>
      <c r="AV389">
        <v>0</v>
      </c>
      <c r="AW389">
        <v>2</v>
      </c>
      <c r="AX389">
        <v>0</v>
      </c>
      <c r="AY389">
        <v>0</v>
      </c>
      <c r="AZ389">
        <v>0</v>
      </c>
      <c r="BA389" s="1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f t="shared" si="6"/>
        <v>4.2</v>
      </c>
    </row>
    <row r="390" spans="1:59" x14ac:dyDescent="0.3">
      <c r="A390" t="s">
        <v>347</v>
      </c>
      <c r="B390" s="5">
        <v>24</v>
      </c>
      <c r="C390" t="s">
        <v>329</v>
      </c>
      <c r="D390" t="s">
        <v>59</v>
      </c>
      <c r="E390" t="s">
        <v>773</v>
      </c>
      <c r="F390">
        <v>12</v>
      </c>
      <c r="G390">
        <v>488</v>
      </c>
      <c r="H390">
        <v>0</v>
      </c>
      <c r="I390">
        <v>0</v>
      </c>
      <c r="J390">
        <v>12</v>
      </c>
      <c r="K390">
        <v>0</v>
      </c>
      <c r="L390" s="1">
        <v>0</v>
      </c>
      <c r="M390">
        <v>1</v>
      </c>
      <c r="N390">
        <v>0</v>
      </c>
      <c r="O390">
        <v>1</v>
      </c>
      <c r="P390">
        <v>376</v>
      </c>
      <c r="Q390">
        <v>0</v>
      </c>
      <c r="R390">
        <v>0</v>
      </c>
      <c r="S390" s="1">
        <v>0</v>
      </c>
      <c r="T390">
        <v>0</v>
      </c>
      <c r="U390">
        <v>0</v>
      </c>
      <c r="V390" s="1">
        <v>0</v>
      </c>
      <c r="W390">
        <v>0</v>
      </c>
      <c r="X390">
        <v>0</v>
      </c>
      <c r="Y390" s="1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8</v>
      </c>
      <c r="AI390">
        <v>0</v>
      </c>
      <c r="AJ390">
        <v>2</v>
      </c>
      <c r="AK390">
        <v>0</v>
      </c>
      <c r="AL390">
        <v>0</v>
      </c>
      <c r="AM390">
        <v>9</v>
      </c>
      <c r="AN390">
        <v>0</v>
      </c>
      <c r="AO390">
        <v>0</v>
      </c>
      <c r="AP390" s="1">
        <v>0</v>
      </c>
      <c r="AQ390">
        <v>0</v>
      </c>
      <c r="AR390">
        <v>0</v>
      </c>
      <c r="AS390" s="1">
        <v>0</v>
      </c>
      <c r="AT390">
        <v>0</v>
      </c>
      <c r="AU390">
        <v>0</v>
      </c>
      <c r="AV390">
        <v>0</v>
      </c>
      <c r="AW390">
        <v>7</v>
      </c>
      <c r="AX390">
        <v>1</v>
      </c>
      <c r="AY390">
        <v>0</v>
      </c>
      <c r="AZ390">
        <v>0</v>
      </c>
      <c r="BA390" s="1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f t="shared" si="6"/>
        <v>4.2</v>
      </c>
    </row>
    <row r="391" spans="1:59" x14ac:dyDescent="0.3">
      <c r="A391" t="s">
        <v>362</v>
      </c>
      <c r="B391" s="5">
        <v>26</v>
      </c>
      <c r="C391" t="s">
        <v>356</v>
      </c>
      <c r="D391" t="s">
        <v>59</v>
      </c>
      <c r="E391" t="s">
        <v>774</v>
      </c>
      <c r="F391">
        <v>3</v>
      </c>
      <c r="G391">
        <v>159</v>
      </c>
      <c r="H391">
        <v>0</v>
      </c>
      <c r="I391">
        <v>0</v>
      </c>
      <c r="J391">
        <v>0</v>
      </c>
      <c r="K391">
        <v>0</v>
      </c>
      <c r="L391" s="1">
        <v>0</v>
      </c>
      <c r="M391">
        <v>0</v>
      </c>
      <c r="N391">
        <v>0</v>
      </c>
      <c r="O391">
        <v>0</v>
      </c>
      <c r="P391">
        <v>69</v>
      </c>
      <c r="Q391">
        <v>0</v>
      </c>
      <c r="R391">
        <v>0</v>
      </c>
      <c r="S391" s="1">
        <v>0</v>
      </c>
      <c r="T391">
        <v>0</v>
      </c>
      <c r="U391">
        <v>0</v>
      </c>
      <c r="V391" s="1">
        <v>0</v>
      </c>
      <c r="W391">
        <v>0</v>
      </c>
      <c r="X391">
        <v>0</v>
      </c>
      <c r="Y391" s="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3</v>
      </c>
      <c r="AK391">
        <v>0</v>
      </c>
      <c r="AL391">
        <v>0</v>
      </c>
      <c r="AM391">
        <v>1</v>
      </c>
      <c r="AN391">
        <v>0</v>
      </c>
      <c r="AO391">
        <v>0</v>
      </c>
      <c r="AP391" s="1">
        <v>0</v>
      </c>
      <c r="AQ391">
        <v>0</v>
      </c>
      <c r="AR391">
        <v>0</v>
      </c>
      <c r="AS391" s="1">
        <v>0</v>
      </c>
      <c r="AT391">
        <v>0</v>
      </c>
      <c r="AU391">
        <v>0</v>
      </c>
      <c r="AV391">
        <v>0</v>
      </c>
      <c r="AW391">
        <v>1</v>
      </c>
      <c r="AX391">
        <v>1</v>
      </c>
      <c r="AY391">
        <v>0</v>
      </c>
      <c r="AZ391">
        <v>0</v>
      </c>
      <c r="BA391" s="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f t="shared" si="6"/>
        <v>4.2</v>
      </c>
    </row>
    <row r="392" spans="1:59" x14ac:dyDescent="0.3">
      <c r="A392" t="s">
        <v>368</v>
      </c>
      <c r="B392" s="5">
        <v>31</v>
      </c>
      <c r="C392" t="s">
        <v>356</v>
      </c>
      <c r="D392" t="s">
        <v>59</v>
      </c>
      <c r="E392" t="s">
        <v>774</v>
      </c>
      <c r="F392">
        <v>6</v>
      </c>
      <c r="G392">
        <v>335</v>
      </c>
      <c r="H392">
        <v>0</v>
      </c>
      <c r="I392">
        <v>1</v>
      </c>
      <c r="J392">
        <v>1</v>
      </c>
      <c r="K392">
        <v>0</v>
      </c>
      <c r="L392" s="1">
        <v>0</v>
      </c>
      <c r="M392">
        <v>0</v>
      </c>
      <c r="N392">
        <v>0</v>
      </c>
      <c r="O392">
        <v>0</v>
      </c>
      <c r="P392">
        <v>180</v>
      </c>
      <c r="Q392">
        <v>0</v>
      </c>
      <c r="R392">
        <v>0</v>
      </c>
      <c r="S392" s="1">
        <v>0</v>
      </c>
      <c r="T392">
        <v>0</v>
      </c>
      <c r="U392">
        <v>0</v>
      </c>
      <c r="V392" s="1">
        <v>0</v>
      </c>
      <c r="W392">
        <v>0</v>
      </c>
      <c r="X392">
        <v>0</v>
      </c>
      <c r="Y392" s="1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2</v>
      </c>
      <c r="AI392">
        <v>0</v>
      </c>
      <c r="AJ392">
        <v>14</v>
      </c>
      <c r="AK392">
        <v>0</v>
      </c>
      <c r="AL392">
        <v>0</v>
      </c>
      <c r="AM392">
        <v>11</v>
      </c>
      <c r="AN392">
        <v>0</v>
      </c>
      <c r="AO392">
        <v>0</v>
      </c>
      <c r="AP392" s="1">
        <v>0</v>
      </c>
      <c r="AQ392">
        <v>0</v>
      </c>
      <c r="AR392">
        <v>0</v>
      </c>
      <c r="AS392" s="1">
        <v>0</v>
      </c>
      <c r="AT392">
        <v>0</v>
      </c>
      <c r="AU392">
        <v>0</v>
      </c>
      <c r="AV392">
        <v>0</v>
      </c>
      <c r="AW392">
        <v>2</v>
      </c>
      <c r="AX392">
        <v>1</v>
      </c>
      <c r="AY392">
        <v>0</v>
      </c>
      <c r="AZ392">
        <v>0</v>
      </c>
      <c r="BA392" s="1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f t="shared" si="6"/>
        <v>4.2</v>
      </c>
    </row>
    <row r="393" spans="1:59" x14ac:dyDescent="0.3">
      <c r="A393" t="s">
        <v>370</v>
      </c>
      <c r="B393" s="5">
        <v>26</v>
      </c>
      <c r="C393" t="s">
        <v>356</v>
      </c>
      <c r="D393" t="s">
        <v>59</v>
      </c>
      <c r="E393" t="s">
        <v>774</v>
      </c>
      <c r="F393">
        <v>1</v>
      </c>
      <c r="G393">
        <v>1</v>
      </c>
      <c r="H393">
        <v>0</v>
      </c>
      <c r="I393">
        <v>0</v>
      </c>
      <c r="J393">
        <v>0</v>
      </c>
      <c r="K393">
        <v>0</v>
      </c>
      <c r="L393" s="1">
        <v>0</v>
      </c>
      <c r="M393">
        <v>0</v>
      </c>
      <c r="N393">
        <v>0</v>
      </c>
      <c r="O393">
        <v>0</v>
      </c>
      <c r="P393">
        <v>3</v>
      </c>
      <c r="Q393">
        <v>0</v>
      </c>
      <c r="R393">
        <v>0</v>
      </c>
      <c r="S393" s="1">
        <v>0</v>
      </c>
      <c r="T393">
        <v>0</v>
      </c>
      <c r="U393">
        <v>0</v>
      </c>
      <c r="V393" s="1">
        <v>0</v>
      </c>
      <c r="W393">
        <v>0</v>
      </c>
      <c r="X393">
        <v>0</v>
      </c>
      <c r="Y393" s="1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 s="1">
        <v>0</v>
      </c>
      <c r="AQ393">
        <v>0</v>
      </c>
      <c r="AR393">
        <v>0</v>
      </c>
      <c r="AS393" s="1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 s="1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f t="shared" si="6"/>
        <v>4.2</v>
      </c>
    </row>
    <row r="394" spans="1:59" x14ac:dyDescent="0.3">
      <c r="A394" t="s">
        <v>372</v>
      </c>
      <c r="B394" s="5">
        <v>23</v>
      </c>
      <c r="C394" t="s">
        <v>356</v>
      </c>
      <c r="D394" t="s">
        <v>59</v>
      </c>
      <c r="E394" t="s">
        <v>774</v>
      </c>
      <c r="F394">
        <v>7</v>
      </c>
      <c r="G394">
        <v>378</v>
      </c>
      <c r="H394">
        <v>0</v>
      </c>
      <c r="I394">
        <v>0</v>
      </c>
      <c r="J394">
        <v>1</v>
      </c>
      <c r="K394">
        <v>0</v>
      </c>
      <c r="L394" s="1">
        <v>0</v>
      </c>
      <c r="M394">
        <v>0</v>
      </c>
      <c r="N394">
        <v>0</v>
      </c>
      <c r="O394">
        <v>0</v>
      </c>
      <c r="P394">
        <v>278</v>
      </c>
      <c r="Q394">
        <v>0</v>
      </c>
      <c r="R394">
        <v>0</v>
      </c>
      <c r="S394" s="1">
        <v>0</v>
      </c>
      <c r="T394">
        <v>0</v>
      </c>
      <c r="U394">
        <v>0</v>
      </c>
      <c r="V394" s="1">
        <v>0</v>
      </c>
      <c r="W394">
        <v>0</v>
      </c>
      <c r="X394">
        <v>0</v>
      </c>
      <c r="Y394" s="1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2</v>
      </c>
      <c r="AI394">
        <v>0</v>
      </c>
      <c r="AJ394">
        <v>12</v>
      </c>
      <c r="AK394">
        <v>0</v>
      </c>
      <c r="AL394">
        <v>0</v>
      </c>
      <c r="AM394">
        <v>5</v>
      </c>
      <c r="AN394">
        <v>0</v>
      </c>
      <c r="AO394">
        <v>0</v>
      </c>
      <c r="AP394" s="1">
        <v>0</v>
      </c>
      <c r="AQ394">
        <v>0</v>
      </c>
      <c r="AR394">
        <v>0</v>
      </c>
      <c r="AS394" s="1">
        <v>0</v>
      </c>
      <c r="AT394">
        <v>0</v>
      </c>
      <c r="AU394">
        <v>0</v>
      </c>
      <c r="AV394">
        <v>0</v>
      </c>
      <c r="AW394">
        <v>5</v>
      </c>
      <c r="AX394">
        <v>1</v>
      </c>
      <c r="AY394">
        <v>1</v>
      </c>
      <c r="AZ394">
        <v>0</v>
      </c>
      <c r="BA394" s="1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f t="shared" si="6"/>
        <v>4.2</v>
      </c>
    </row>
    <row r="395" spans="1:59" x14ac:dyDescent="0.3">
      <c r="A395" t="s">
        <v>383</v>
      </c>
      <c r="B395" s="5">
        <v>28</v>
      </c>
      <c r="C395" t="s">
        <v>356</v>
      </c>
      <c r="D395" t="s">
        <v>158</v>
      </c>
      <c r="E395" t="s">
        <v>773</v>
      </c>
      <c r="F395">
        <v>2</v>
      </c>
      <c r="G395">
        <v>43</v>
      </c>
      <c r="H395">
        <v>0</v>
      </c>
      <c r="I395">
        <v>0</v>
      </c>
      <c r="J395">
        <v>0</v>
      </c>
      <c r="K395">
        <v>0</v>
      </c>
      <c r="L395" s="1">
        <v>0</v>
      </c>
      <c r="M395">
        <v>0</v>
      </c>
      <c r="N395">
        <v>0</v>
      </c>
      <c r="O395">
        <v>0</v>
      </c>
      <c r="P395">
        <v>22</v>
      </c>
      <c r="Q395">
        <v>0</v>
      </c>
      <c r="R395">
        <v>0</v>
      </c>
      <c r="S395" s="1">
        <v>0</v>
      </c>
      <c r="T395">
        <v>0</v>
      </c>
      <c r="U395">
        <v>0</v>
      </c>
      <c r="V395" s="1">
        <v>0</v>
      </c>
      <c r="W395">
        <v>0</v>
      </c>
      <c r="X395">
        <v>0</v>
      </c>
      <c r="Y395" s="1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1</v>
      </c>
      <c r="AN395">
        <v>0</v>
      </c>
      <c r="AO395">
        <v>0</v>
      </c>
      <c r="AP395" s="1">
        <v>0</v>
      </c>
      <c r="AQ395">
        <v>0</v>
      </c>
      <c r="AR395">
        <v>0</v>
      </c>
      <c r="AS395" s="1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 s="1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f t="shared" si="6"/>
        <v>4.2</v>
      </c>
    </row>
    <row r="396" spans="1:59" x14ac:dyDescent="0.3">
      <c r="A396" t="s">
        <v>384</v>
      </c>
      <c r="B396" s="5">
        <v>31</v>
      </c>
      <c r="C396" t="s">
        <v>356</v>
      </c>
      <c r="D396" t="s">
        <v>365</v>
      </c>
      <c r="E396" t="s">
        <v>773</v>
      </c>
      <c r="F396">
        <v>11</v>
      </c>
      <c r="G396">
        <v>197</v>
      </c>
      <c r="H396">
        <v>0</v>
      </c>
      <c r="I396">
        <v>0</v>
      </c>
      <c r="J396">
        <v>0</v>
      </c>
      <c r="K396">
        <v>0</v>
      </c>
      <c r="L396" s="1">
        <v>0</v>
      </c>
      <c r="M396">
        <v>0</v>
      </c>
      <c r="N396">
        <v>0</v>
      </c>
      <c r="O396">
        <v>0</v>
      </c>
      <c r="P396">
        <v>93</v>
      </c>
      <c r="Q396">
        <v>0</v>
      </c>
      <c r="R396">
        <v>0</v>
      </c>
      <c r="S396" s="1">
        <v>0</v>
      </c>
      <c r="T396">
        <v>0</v>
      </c>
      <c r="U396">
        <v>0</v>
      </c>
      <c r="V396" s="1">
        <v>0</v>
      </c>
      <c r="W396">
        <v>0</v>
      </c>
      <c r="X396">
        <v>0</v>
      </c>
      <c r="Y396" s="1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3</v>
      </c>
      <c r="AI396">
        <v>0</v>
      </c>
      <c r="AJ396">
        <v>2</v>
      </c>
      <c r="AK396">
        <v>0</v>
      </c>
      <c r="AL396">
        <v>0</v>
      </c>
      <c r="AM396">
        <v>9</v>
      </c>
      <c r="AN396">
        <v>0</v>
      </c>
      <c r="AO396">
        <v>0</v>
      </c>
      <c r="AP396" s="1">
        <v>0</v>
      </c>
      <c r="AQ396">
        <v>0</v>
      </c>
      <c r="AR396">
        <v>0</v>
      </c>
      <c r="AS396" s="1">
        <v>0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 s="1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f t="shared" si="6"/>
        <v>4.2</v>
      </c>
    </row>
    <row r="397" spans="1:59" x14ac:dyDescent="0.3">
      <c r="A397" t="s">
        <v>399</v>
      </c>
      <c r="B397" s="5">
        <v>26</v>
      </c>
      <c r="C397" t="s">
        <v>391</v>
      </c>
      <c r="D397" t="s">
        <v>400</v>
      </c>
      <c r="E397" t="s">
        <v>773</v>
      </c>
      <c r="F397">
        <v>4</v>
      </c>
      <c r="G397">
        <v>130</v>
      </c>
      <c r="H397">
        <v>0</v>
      </c>
      <c r="I397">
        <v>0</v>
      </c>
      <c r="J397">
        <v>0</v>
      </c>
      <c r="K397">
        <v>0</v>
      </c>
      <c r="L397" s="1">
        <v>0</v>
      </c>
      <c r="M397">
        <v>0</v>
      </c>
      <c r="N397">
        <v>0</v>
      </c>
      <c r="O397">
        <v>0</v>
      </c>
      <c r="P397">
        <v>103</v>
      </c>
      <c r="Q397">
        <v>0</v>
      </c>
      <c r="R397">
        <v>0</v>
      </c>
      <c r="S397" s="1">
        <v>0</v>
      </c>
      <c r="T397">
        <v>0</v>
      </c>
      <c r="U397">
        <v>0</v>
      </c>
      <c r="V397" s="1">
        <v>0</v>
      </c>
      <c r="W397">
        <v>0</v>
      </c>
      <c r="X397">
        <v>0</v>
      </c>
      <c r="Y397" s="1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2</v>
      </c>
      <c r="AK397">
        <v>0</v>
      </c>
      <c r="AL397">
        <v>0</v>
      </c>
      <c r="AM397">
        <v>1</v>
      </c>
      <c r="AN397">
        <v>0</v>
      </c>
      <c r="AO397">
        <v>0</v>
      </c>
      <c r="AP397" s="1">
        <v>0</v>
      </c>
      <c r="AQ397">
        <v>0</v>
      </c>
      <c r="AR397">
        <v>0</v>
      </c>
      <c r="AS397" s="1">
        <v>0</v>
      </c>
      <c r="AT397">
        <v>0</v>
      </c>
      <c r="AU397">
        <v>0</v>
      </c>
      <c r="AV397">
        <v>0</v>
      </c>
      <c r="AW397">
        <v>1</v>
      </c>
      <c r="AX397">
        <v>0</v>
      </c>
      <c r="AY397">
        <v>0</v>
      </c>
      <c r="AZ397">
        <v>0</v>
      </c>
      <c r="BA397" s="1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f t="shared" si="6"/>
        <v>4.2</v>
      </c>
    </row>
    <row r="398" spans="1:59" x14ac:dyDescent="0.3">
      <c r="A398" t="s">
        <v>411</v>
      </c>
      <c r="B398" s="5">
        <v>18</v>
      </c>
      <c r="C398" t="s">
        <v>391</v>
      </c>
      <c r="D398" t="s">
        <v>59</v>
      </c>
      <c r="E398" t="s">
        <v>773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0</v>
      </c>
      <c r="L398" s="1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1">
        <v>0</v>
      </c>
      <c r="T398">
        <v>0</v>
      </c>
      <c r="U398">
        <v>0</v>
      </c>
      <c r="V398" s="1">
        <v>0</v>
      </c>
      <c r="W398">
        <v>0</v>
      </c>
      <c r="X398">
        <v>0</v>
      </c>
      <c r="Y398" s="1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 s="1">
        <v>0</v>
      </c>
      <c r="AQ398">
        <v>0</v>
      </c>
      <c r="AR398">
        <v>0</v>
      </c>
      <c r="AS398" s="1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 s="1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f t="shared" si="6"/>
        <v>4.2</v>
      </c>
    </row>
    <row r="399" spans="1:59" x14ac:dyDescent="0.3">
      <c r="A399" t="s">
        <v>413</v>
      </c>
      <c r="B399" s="5">
        <v>18</v>
      </c>
      <c r="C399" t="s">
        <v>391</v>
      </c>
      <c r="D399" t="s">
        <v>59</v>
      </c>
      <c r="E399" t="s">
        <v>774</v>
      </c>
      <c r="F399">
        <v>1</v>
      </c>
      <c r="G399">
        <v>1</v>
      </c>
      <c r="H399">
        <v>0</v>
      </c>
      <c r="I399">
        <v>0</v>
      </c>
      <c r="J399">
        <v>0</v>
      </c>
      <c r="K399">
        <v>0</v>
      </c>
      <c r="L399" s="1">
        <v>0</v>
      </c>
      <c r="M399">
        <v>0</v>
      </c>
      <c r="N399">
        <v>0</v>
      </c>
      <c r="O399">
        <v>0</v>
      </c>
      <c r="P399">
        <v>9</v>
      </c>
      <c r="Q399">
        <v>0</v>
      </c>
      <c r="R399">
        <v>0</v>
      </c>
      <c r="S399" s="1">
        <v>0</v>
      </c>
      <c r="T399">
        <v>0</v>
      </c>
      <c r="U399">
        <v>0</v>
      </c>
      <c r="V399" s="1">
        <v>0</v>
      </c>
      <c r="W399">
        <v>0</v>
      </c>
      <c r="X399">
        <v>0</v>
      </c>
      <c r="Y399" s="1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0</v>
      </c>
      <c r="AO399">
        <v>0</v>
      </c>
      <c r="AP399" s="1">
        <v>0</v>
      </c>
      <c r="AQ399">
        <v>0</v>
      </c>
      <c r="AR399">
        <v>0</v>
      </c>
      <c r="AS399" s="1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 s="1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f t="shared" si="6"/>
        <v>4.2</v>
      </c>
    </row>
    <row r="400" spans="1:59" x14ac:dyDescent="0.3">
      <c r="A400" t="s">
        <v>417</v>
      </c>
      <c r="B400" s="5">
        <v>30</v>
      </c>
      <c r="C400" t="s">
        <v>391</v>
      </c>
      <c r="D400" t="s">
        <v>176</v>
      </c>
      <c r="E400" t="s">
        <v>774</v>
      </c>
      <c r="F400">
        <v>10</v>
      </c>
      <c r="G400">
        <v>385</v>
      </c>
      <c r="H400">
        <v>0</v>
      </c>
      <c r="I400">
        <v>0</v>
      </c>
      <c r="J400">
        <v>2</v>
      </c>
      <c r="K400">
        <v>0</v>
      </c>
      <c r="L400" s="1">
        <v>0</v>
      </c>
      <c r="M400">
        <v>0</v>
      </c>
      <c r="N400">
        <v>0</v>
      </c>
      <c r="O400">
        <v>0</v>
      </c>
      <c r="P400">
        <v>317</v>
      </c>
      <c r="Q400">
        <v>0</v>
      </c>
      <c r="R400">
        <v>0</v>
      </c>
      <c r="S400" s="1">
        <v>0</v>
      </c>
      <c r="T400">
        <v>0</v>
      </c>
      <c r="U400">
        <v>0</v>
      </c>
      <c r="V400" s="1">
        <v>0</v>
      </c>
      <c r="W400">
        <v>0</v>
      </c>
      <c r="X400">
        <v>0</v>
      </c>
      <c r="Y400" s="1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11</v>
      </c>
      <c r="AK400">
        <v>0</v>
      </c>
      <c r="AL400">
        <v>0</v>
      </c>
      <c r="AM400">
        <v>13</v>
      </c>
      <c r="AN400">
        <v>0</v>
      </c>
      <c r="AO400">
        <v>0</v>
      </c>
      <c r="AP400" s="1">
        <v>0</v>
      </c>
      <c r="AQ400">
        <v>0</v>
      </c>
      <c r="AR400">
        <v>0</v>
      </c>
      <c r="AS400" s="1">
        <v>0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 s="1">
        <v>0</v>
      </c>
      <c r="BB400">
        <v>0</v>
      </c>
      <c r="BC400">
        <v>1</v>
      </c>
      <c r="BD400">
        <v>0</v>
      </c>
      <c r="BE400">
        <v>0</v>
      </c>
      <c r="BF400">
        <v>0</v>
      </c>
      <c r="BG400">
        <f t="shared" si="6"/>
        <v>4.2</v>
      </c>
    </row>
    <row r="401" spans="1:59" x14ac:dyDescent="0.3">
      <c r="A401" t="s">
        <v>423</v>
      </c>
      <c r="B401" s="5">
        <v>25</v>
      </c>
      <c r="C401" t="s">
        <v>391</v>
      </c>
      <c r="D401" t="s">
        <v>96</v>
      </c>
      <c r="E401" t="s">
        <v>774</v>
      </c>
      <c r="F401">
        <v>4</v>
      </c>
      <c r="G401">
        <v>107</v>
      </c>
      <c r="H401">
        <v>0</v>
      </c>
      <c r="I401">
        <v>0</v>
      </c>
      <c r="J401">
        <v>2</v>
      </c>
      <c r="K401">
        <v>0</v>
      </c>
      <c r="L401" s="1">
        <v>0</v>
      </c>
      <c r="M401">
        <v>0</v>
      </c>
      <c r="N401">
        <v>0</v>
      </c>
      <c r="O401">
        <v>0</v>
      </c>
      <c r="P401">
        <v>81</v>
      </c>
      <c r="Q401">
        <v>0</v>
      </c>
      <c r="R401">
        <v>0</v>
      </c>
      <c r="S401" s="1">
        <v>0</v>
      </c>
      <c r="T401">
        <v>0</v>
      </c>
      <c r="U401">
        <v>0</v>
      </c>
      <c r="V401" s="1">
        <v>0</v>
      </c>
      <c r="W401">
        <v>0</v>
      </c>
      <c r="X401">
        <v>0</v>
      </c>
      <c r="Y401" s="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6</v>
      </c>
      <c r="AN401">
        <v>0</v>
      </c>
      <c r="AO401">
        <v>0</v>
      </c>
      <c r="AP401" s="1">
        <v>0</v>
      </c>
      <c r="AQ401">
        <v>0</v>
      </c>
      <c r="AR401">
        <v>0</v>
      </c>
      <c r="AS401" s="1">
        <v>0</v>
      </c>
      <c r="AT401">
        <v>0</v>
      </c>
      <c r="AU401">
        <v>0</v>
      </c>
      <c r="AV401">
        <v>0</v>
      </c>
      <c r="AW401">
        <v>2</v>
      </c>
      <c r="AX401">
        <v>1</v>
      </c>
      <c r="AY401">
        <v>0</v>
      </c>
      <c r="AZ401">
        <v>0</v>
      </c>
      <c r="BA401" s="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f t="shared" si="6"/>
        <v>4.2</v>
      </c>
    </row>
    <row r="402" spans="1:59" x14ac:dyDescent="0.3">
      <c r="A402" t="s">
        <v>430</v>
      </c>
      <c r="B402" s="5">
        <v>21</v>
      </c>
      <c r="C402" t="s">
        <v>425</v>
      </c>
      <c r="D402" t="s">
        <v>291</v>
      </c>
      <c r="E402" t="s">
        <v>774</v>
      </c>
      <c r="F402">
        <v>19</v>
      </c>
      <c r="G402">
        <v>748</v>
      </c>
      <c r="H402">
        <v>0</v>
      </c>
      <c r="I402">
        <v>2</v>
      </c>
      <c r="J402">
        <v>10</v>
      </c>
      <c r="K402">
        <v>0</v>
      </c>
      <c r="L402" s="1">
        <v>0</v>
      </c>
      <c r="M402">
        <v>1</v>
      </c>
      <c r="N402">
        <v>0</v>
      </c>
      <c r="O402">
        <v>1</v>
      </c>
      <c r="P402">
        <v>696</v>
      </c>
      <c r="Q402">
        <v>0</v>
      </c>
      <c r="R402">
        <v>0</v>
      </c>
      <c r="S402" s="1">
        <v>0</v>
      </c>
      <c r="T402">
        <v>0</v>
      </c>
      <c r="U402">
        <v>0</v>
      </c>
      <c r="V402" s="1">
        <v>0</v>
      </c>
      <c r="W402">
        <v>0</v>
      </c>
      <c r="X402">
        <v>0</v>
      </c>
      <c r="Y402" s="1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5</v>
      </c>
      <c r="AI402">
        <v>0</v>
      </c>
      <c r="AJ402">
        <v>25</v>
      </c>
      <c r="AK402">
        <v>0</v>
      </c>
      <c r="AL402">
        <v>0</v>
      </c>
      <c r="AM402">
        <v>14</v>
      </c>
      <c r="AN402">
        <v>0</v>
      </c>
      <c r="AO402">
        <v>0</v>
      </c>
      <c r="AP402" s="1">
        <v>0</v>
      </c>
      <c r="AQ402">
        <v>0</v>
      </c>
      <c r="AR402">
        <v>0</v>
      </c>
      <c r="AS402" s="1">
        <v>0</v>
      </c>
      <c r="AT402">
        <v>0</v>
      </c>
      <c r="AU402">
        <v>0</v>
      </c>
      <c r="AV402">
        <v>0</v>
      </c>
      <c r="AW402">
        <v>12</v>
      </c>
      <c r="AX402">
        <v>4</v>
      </c>
      <c r="AY402">
        <v>0</v>
      </c>
      <c r="AZ402">
        <v>0</v>
      </c>
      <c r="BA402" s="1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f t="shared" si="6"/>
        <v>4.2</v>
      </c>
    </row>
    <row r="403" spans="1:59" x14ac:dyDescent="0.3">
      <c r="A403" t="s">
        <v>439</v>
      </c>
      <c r="B403" s="5">
        <v>21</v>
      </c>
      <c r="C403" t="s">
        <v>425</v>
      </c>
      <c r="D403" t="s">
        <v>59</v>
      </c>
      <c r="E403" t="s">
        <v>774</v>
      </c>
      <c r="F403">
        <v>13</v>
      </c>
      <c r="G403">
        <v>488</v>
      </c>
      <c r="H403">
        <v>0</v>
      </c>
      <c r="I403">
        <v>0</v>
      </c>
      <c r="J403">
        <v>1</v>
      </c>
      <c r="K403">
        <v>0</v>
      </c>
      <c r="L403" s="1">
        <v>0</v>
      </c>
      <c r="M403">
        <v>0</v>
      </c>
      <c r="N403">
        <v>0</v>
      </c>
      <c r="O403">
        <v>0</v>
      </c>
      <c r="P403">
        <v>470</v>
      </c>
      <c r="Q403">
        <v>0</v>
      </c>
      <c r="R403">
        <v>0</v>
      </c>
      <c r="S403" s="1">
        <v>0</v>
      </c>
      <c r="T403">
        <v>0</v>
      </c>
      <c r="U403">
        <v>0</v>
      </c>
      <c r="V403" s="1">
        <v>0</v>
      </c>
      <c r="W403">
        <v>0</v>
      </c>
      <c r="X403">
        <v>0</v>
      </c>
      <c r="Y403" s="1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27</v>
      </c>
      <c r="AK403">
        <v>0</v>
      </c>
      <c r="AL403">
        <v>0</v>
      </c>
      <c r="AM403">
        <v>12</v>
      </c>
      <c r="AN403">
        <v>0</v>
      </c>
      <c r="AO403">
        <v>0</v>
      </c>
      <c r="AP403" s="1">
        <v>0</v>
      </c>
      <c r="AQ403">
        <v>0</v>
      </c>
      <c r="AR403">
        <v>0</v>
      </c>
      <c r="AS403" s="1">
        <v>0</v>
      </c>
      <c r="AT403">
        <v>0</v>
      </c>
      <c r="AU403">
        <v>0</v>
      </c>
      <c r="AV403">
        <v>1</v>
      </c>
      <c r="AW403">
        <v>9</v>
      </c>
      <c r="AX403">
        <v>2</v>
      </c>
      <c r="AY403">
        <v>0</v>
      </c>
      <c r="AZ403">
        <v>0</v>
      </c>
      <c r="BA403" s="1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f t="shared" si="6"/>
        <v>4.2</v>
      </c>
    </row>
    <row r="404" spans="1:59" x14ac:dyDescent="0.3">
      <c r="A404" t="s">
        <v>440</v>
      </c>
      <c r="B404" s="5">
        <v>18</v>
      </c>
      <c r="C404" t="s">
        <v>425</v>
      </c>
      <c r="D404" t="s">
        <v>59</v>
      </c>
      <c r="E404" t="s">
        <v>773</v>
      </c>
      <c r="F404">
        <v>1</v>
      </c>
      <c r="G404">
        <v>10</v>
      </c>
      <c r="H404">
        <v>0</v>
      </c>
      <c r="I404">
        <v>0</v>
      </c>
      <c r="J404">
        <v>0</v>
      </c>
      <c r="K404">
        <v>0</v>
      </c>
      <c r="L404" s="1">
        <v>0</v>
      </c>
      <c r="M404">
        <v>0</v>
      </c>
      <c r="N404">
        <v>0</v>
      </c>
      <c r="O404">
        <v>0</v>
      </c>
      <c r="P404">
        <v>3</v>
      </c>
      <c r="Q404">
        <v>0</v>
      </c>
      <c r="R404">
        <v>0</v>
      </c>
      <c r="S404" s="1">
        <v>0</v>
      </c>
      <c r="T404">
        <v>0</v>
      </c>
      <c r="U404">
        <v>0</v>
      </c>
      <c r="V404" s="1">
        <v>0</v>
      </c>
      <c r="W404">
        <v>0</v>
      </c>
      <c r="X404">
        <v>0</v>
      </c>
      <c r="Y404" s="1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 s="1">
        <v>0</v>
      </c>
      <c r="AQ404">
        <v>0</v>
      </c>
      <c r="AR404">
        <v>0</v>
      </c>
      <c r="AS404" s="1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 s="1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f t="shared" si="6"/>
        <v>4.2</v>
      </c>
    </row>
    <row r="405" spans="1:59" x14ac:dyDescent="0.3">
      <c r="A405" t="s">
        <v>441</v>
      </c>
      <c r="B405" s="5">
        <v>27</v>
      </c>
      <c r="C405" t="s">
        <v>425</v>
      </c>
      <c r="D405" t="s">
        <v>59</v>
      </c>
      <c r="E405" t="s">
        <v>774</v>
      </c>
      <c r="F405">
        <v>9</v>
      </c>
      <c r="G405">
        <v>519</v>
      </c>
      <c r="H405">
        <v>0</v>
      </c>
      <c r="I405">
        <v>0</v>
      </c>
      <c r="J405">
        <v>3</v>
      </c>
      <c r="K405">
        <v>0</v>
      </c>
      <c r="L405" s="1">
        <v>0</v>
      </c>
      <c r="M405">
        <v>1</v>
      </c>
      <c r="N405">
        <v>0</v>
      </c>
      <c r="O405">
        <v>0</v>
      </c>
      <c r="P405">
        <v>491</v>
      </c>
      <c r="Q405">
        <v>0</v>
      </c>
      <c r="R405">
        <v>0</v>
      </c>
      <c r="S405" s="1">
        <v>0</v>
      </c>
      <c r="T405">
        <v>0</v>
      </c>
      <c r="U405">
        <v>0</v>
      </c>
      <c r="V405" s="1">
        <v>0</v>
      </c>
      <c r="W405">
        <v>0</v>
      </c>
      <c r="X405">
        <v>0</v>
      </c>
      <c r="Y405" s="1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</v>
      </c>
      <c r="AI405">
        <v>1</v>
      </c>
      <c r="AJ405">
        <v>19</v>
      </c>
      <c r="AK405">
        <v>0</v>
      </c>
      <c r="AL405">
        <v>0</v>
      </c>
      <c r="AM405">
        <v>13</v>
      </c>
      <c r="AN405">
        <v>0</v>
      </c>
      <c r="AO405">
        <v>0</v>
      </c>
      <c r="AP405" s="1">
        <v>0</v>
      </c>
      <c r="AQ405">
        <v>0</v>
      </c>
      <c r="AR405">
        <v>0</v>
      </c>
      <c r="AS405" s="1">
        <v>0</v>
      </c>
      <c r="AT405">
        <v>0</v>
      </c>
      <c r="AU405">
        <v>0</v>
      </c>
      <c r="AV405">
        <v>0</v>
      </c>
      <c r="AW405">
        <v>2</v>
      </c>
      <c r="AX405">
        <v>1</v>
      </c>
      <c r="AY405">
        <v>0</v>
      </c>
      <c r="AZ405">
        <v>0</v>
      </c>
      <c r="BA405" s="1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f t="shared" si="6"/>
        <v>4.2</v>
      </c>
    </row>
    <row r="406" spans="1:59" x14ac:dyDescent="0.3">
      <c r="A406" t="s">
        <v>442</v>
      </c>
      <c r="B406" s="5">
        <v>28</v>
      </c>
      <c r="C406" t="s">
        <v>425</v>
      </c>
      <c r="D406" t="s">
        <v>443</v>
      </c>
      <c r="E406" t="s">
        <v>774</v>
      </c>
      <c r="F406">
        <v>18</v>
      </c>
      <c r="G406">
        <v>833</v>
      </c>
      <c r="H406">
        <v>0</v>
      </c>
      <c r="I406">
        <v>1</v>
      </c>
      <c r="J406">
        <v>4</v>
      </c>
      <c r="K406">
        <v>0</v>
      </c>
      <c r="L406" s="1">
        <v>0</v>
      </c>
      <c r="M406">
        <v>1</v>
      </c>
      <c r="N406">
        <v>0</v>
      </c>
      <c r="O406">
        <v>1</v>
      </c>
      <c r="P406">
        <v>765</v>
      </c>
      <c r="Q406">
        <v>0</v>
      </c>
      <c r="R406">
        <v>0</v>
      </c>
      <c r="S406" s="1">
        <v>0</v>
      </c>
      <c r="T406">
        <v>0</v>
      </c>
      <c r="U406">
        <v>0</v>
      </c>
      <c r="V406" s="1">
        <v>0</v>
      </c>
      <c r="W406">
        <v>0</v>
      </c>
      <c r="X406">
        <v>0</v>
      </c>
      <c r="Y406" s="1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4</v>
      </c>
      <c r="AI406">
        <v>2</v>
      </c>
      <c r="AJ406">
        <v>17</v>
      </c>
      <c r="AK406">
        <v>0</v>
      </c>
      <c r="AL406">
        <v>0</v>
      </c>
      <c r="AM406">
        <v>31</v>
      </c>
      <c r="AN406">
        <v>0</v>
      </c>
      <c r="AO406">
        <v>0</v>
      </c>
      <c r="AP406" s="1">
        <v>0</v>
      </c>
      <c r="AQ406">
        <v>0</v>
      </c>
      <c r="AR406">
        <v>0</v>
      </c>
      <c r="AS406" s="1">
        <v>0</v>
      </c>
      <c r="AT406">
        <v>0</v>
      </c>
      <c r="AU406">
        <v>0</v>
      </c>
      <c r="AV406">
        <v>0</v>
      </c>
      <c r="AW406">
        <v>9</v>
      </c>
      <c r="AX406">
        <v>2</v>
      </c>
      <c r="AY406">
        <v>0</v>
      </c>
      <c r="AZ406">
        <v>0</v>
      </c>
      <c r="BA406" s="1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f t="shared" si="6"/>
        <v>4.2</v>
      </c>
    </row>
    <row r="407" spans="1:59" x14ac:dyDescent="0.3">
      <c r="A407" t="s">
        <v>451</v>
      </c>
      <c r="B407" s="5">
        <v>31</v>
      </c>
      <c r="C407" t="s">
        <v>425</v>
      </c>
      <c r="D407" t="s">
        <v>92</v>
      </c>
      <c r="E407" t="s">
        <v>773</v>
      </c>
      <c r="F407">
        <v>20</v>
      </c>
      <c r="G407">
        <v>261</v>
      </c>
      <c r="H407">
        <v>0</v>
      </c>
      <c r="I407">
        <v>0</v>
      </c>
      <c r="J407">
        <v>0</v>
      </c>
      <c r="K407">
        <v>0</v>
      </c>
      <c r="L407" s="1">
        <v>0</v>
      </c>
      <c r="M407">
        <v>0</v>
      </c>
      <c r="N407">
        <v>0</v>
      </c>
      <c r="O407">
        <v>0</v>
      </c>
      <c r="P407">
        <v>253</v>
      </c>
      <c r="Q407">
        <v>0</v>
      </c>
      <c r="R407">
        <v>0</v>
      </c>
      <c r="S407" s="1">
        <v>0</v>
      </c>
      <c r="T407">
        <v>0</v>
      </c>
      <c r="U407">
        <v>0</v>
      </c>
      <c r="V407" s="1">
        <v>0</v>
      </c>
      <c r="W407">
        <v>0</v>
      </c>
      <c r="X407">
        <v>0</v>
      </c>
      <c r="Y407" s="1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3</v>
      </c>
      <c r="AI407">
        <v>0</v>
      </c>
      <c r="AJ407">
        <v>8</v>
      </c>
      <c r="AK407">
        <v>0</v>
      </c>
      <c r="AL407">
        <v>0</v>
      </c>
      <c r="AM407">
        <v>12</v>
      </c>
      <c r="AN407">
        <v>0</v>
      </c>
      <c r="AO407">
        <v>0</v>
      </c>
      <c r="AP407" s="1">
        <v>0</v>
      </c>
      <c r="AQ407">
        <v>0</v>
      </c>
      <c r="AR407">
        <v>0</v>
      </c>
      <c r="AS407" s="1">
        <v>0</v>
      </c>
      <c r="AT407">
        <v>0</v>
      </c>
      <c r="AU407">
        <v>0</v>
      </c>
      <c r="AV407">
        <v>0</v>
      </c>
      <c r="AW407">
        <v>15</v>
      </c>
      <c r="AX407">
        <v>0</v>
      </c>
      <c r="AY407">
        <v>0</v>
      </c>
      <c r="AZ407">
        <v>0</v>
      </c>
      <c r="BA407" s="1">
        <v>0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f t="shared" si="6"/>
        <v>4.2</v>
      </c>
    </row>
    <row r="408" spans="1:59" x14ac:dyDescent="0.3">
      <c r="A408" t="s">
        <v>452</v>
      </c>
      <c r="B408" s="5">
        <v>20</v>
      </c>
      <c r="C408" t="s">
        <v>453</v>
      </c>
      <c r="D408" t="s">
        <v>454</v>
      </c>
      <c r="E408" t="s">
        <v>774</v>
      </c>
      <c r="F408">
        <v>6</v>
      </c>
      <c r="G408">
        <v>504</v>
      </c>
      <c r="H408">
        <v>0</v>
      </c>
      <c r="I408">
        <v>0</v>
      </c>
      <c r="J408">
        <v>1</v>
      </c>
      <c r="K408">
        <v>0</v>
      </c>
      <c r="L408" s="1">
        <v>0</v>
      </c>
      <c r="M408">
        <v>0</v>
      </c>
      <c r="N408">
        <v>0</v>
      </c>
      <c r="O408">
        <v>0</v>
      </c>
      <c r="P408">
        <v>450</v>
      </c>
      <c r="Q408">
        <v>0</v>
      </c>
      <c r="R408">
        <v>0</v>
      </c>
      <c r="S408" s="1">
        <v>0</v>
      </c>
      <c r="T408">
        <v>0</v>
      </c>
      <c r="U408">
        <v>0</v>
      </c>
      <c r="V408" s="1">
        <v>0</v>
      </c>
      <c r="W408">
        <v>0</v>
      </c>
      <c r="X408">
        <v>0</v>
      </c>
      <c r="Y408" s="1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2</v>
      </c>
      <c r="AJ408">
        <v>28</v>
      </c>
      <c r="AK408">
        <v>0</v>
      </c>
      <c r="AL408">
        <v>0</v>
      </c>
      <c r="AM408">
        <v>5</v>
      </c>
      <c r="AN408">
        <v>0</v>
      </c>
      <c r="AO408">
        <v>0</v>
      </c>
      <c r="AP408" s="1">
        <v>0</v>
      </c>
      <c r="AQ408">
        <v>0</v>
      </c>
      <c r="AR408">
        <v>0</v>
      </c>
      <c r="AS408" s="1">
        <v>0</v>
      </c>
      <c r="AT408">
        <v>0</v>
      </c>
      <c r="AU408">
        <v>0</v>
      </c>
      <c r="AV408">
        <v>1</v>
      </c>
      <c r="AW408">
        <v>3</v>
      </c>
      <c r="AX408">
        <v>1</v>
      </c>
      <c r="AY408">
        <v>0</v>
      </c>
      <c r="AZ408">
        <v>0</v>
      </c>
      <c r="BA408" s="1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f t="shared" si="6"/>
        <v>4.2</v>
      </c>
    </row>
    <row r="409" spans="1:59" x14ac:dyDescent="0.3">
      <c r="A409" t="s">
        <v>462</v>
      </c>
      <c r="B409" s="5">
        <v>18</v>
      </c>
      <c r="C409" t="s">
        <v>453</v>
      </c>
      <c r="D409" t="s">
        <v>59</v>
      </c>
      <c r="E409" t="s">
        <v>774</v>
      </c>
      <c r="F409">
        <v>2</v>
      </c>
      <c r="G409">
        <v>95</v>
      </c>
      <c r="H409">
        <v>0</v>
      </c>
      <c r="I409">
        <v>0</v>
      </c>
      <c r="J409">
        <v>0</v>
      </c>
      <c r="K409">
        <v>0</v>
      </c>
      <c r="L409" s="1">
        <v>0</v>
      </c>
      <c r="M409">
        <v>0</v>
      </c>
      <c r="N409">
        <v>0</v>
      </c>
      <c r="O409">
        <v>0</v>
      </c>
      <c r="P409">
        <v>125</v>
      </c>
      <c r="Q409">
        <v>0</v>
      </c>
      <c r="R409">
        <v>0</v>
      </c>
      <c r="S409" s="1">
        <v>0</v>
      </c>
      <c r="T409">
        <v>0</v>
      </c>
      <c r="U409">
        <v>0</v>
      </c>
      <c r="V409" s="1">
        <v>0</v>
      </c>
      <c r="W409">
        <v>0</v>
      </c>
      <c r="X409">
        <v>0</v>
      </c>
      <c r="Y409" s="1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</v>
      </c>
      <c r="AK409">
        <v>0</v>
      </c>
      <c r="AL409">
        <v>0</v>
      </c>
      <c r="AM409">
        <v>1</v>
      </c>
      <c r="AN409">
        <v>0</v>
      </c>
      <c r="AO409">
        <v>0</v>
      </c>
      <c r="AP409" s="1">
        <v>0</v>
      </c>
      <c r="AQ409">
        <v>0</v>
      </c>
      <c r="AR409">
        <v>0</v>
      </c>
      <c r="AS409" s="1">
        <v>0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 s="1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f t="shared" si="6"/>
        <v>4.2</v>
      </c>
    </row>
    <row r="410" spans="1:59" x14ac:dyDescent="0.3">
      <c r="A410" t="s">
        <v>474</v>
      </c>
      <c r="B410" s="5">
        <v>29</v>
      </c>
      <c r="C410" t="s">
        <v>453</v>
      </c>
      <c r="D410" t="s">
        <v>74</v>
      </c>
      <c r="E410" t="s">
        <v>774</v>
      </c>
      <c r="F410">
        <v>10</v>
      </c>
      <c r="G410">
        <v>682</v>
      </c>
      <c r="H410">
        <v>0</v>
      </c>
      <c r="I410">
        <v>0</v>
      </c>
      <c r="J410">
        <v>3</v>
      </c>
      <c r="K410">
        <v>0</v>
      </c>
      <c r="L410" s="1">
        <v>0</v>
      </c>
      <c r="M410">
        <v>0</v>
      </c>
      <c r="N410">
        <v>0</v>
      </c>
      <c r="O410">
        <v>0</v>
      </c>
      <c r="P410">
        <v>602</v>
      </c>
      <c r="Q410">
        <v>0</v>
      </c>
      <c r="R410">
        <v>0</v>
      </c>
      <c r="S410" s="1">
        <v>0</v>
      </c>
      <c r="T410">
        <v>0</v>
      </c>
      <c r="U410">
        <v>0</v>
      </c>
      <c r="V410" s="1">
        <v>0</v>
      </c>
      <c r="W410">
        <v>0</v>
      </c>
      <c r="X410">
        <v>0</v>
      </c>
      <c r="Y410" s="1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3</v>
      </c>
      <c r="AI410">
        <v>0</v>
      </c>
      <c r="AJ410">
        <v>22</v>
      </c>
      <c r="AK410">
        <v>0</v>
      </c>
      <c r="AL410">
        <v>0</v>
      </c>
      <c r="AM410">
        <v>9</v>
      </c>
      <c r="AN410">
        <v>0</v>
      </c>
      <c r="AO410">
        <v>0</v>
      </c>
      <c r="AP410" s="1">
        <v>0</v>
      </c>
      <c r="AQ410">
        <v>0</v>
      </c>
      <c r="AR410">
        <v>0</v>
      </c>
      <c r="AS410" s="1">
        <v>0</v>
      </c>
      <c r="AT410">
        <v>0</v>
      </c>
      <c r="AU410">
        <v>0</v>
      </c>
      <c r="AV410">
        <v>0</v>
      </c>
      <c r="AW410">
        <v>2</v>
      </c>
      <c r="AX410">
        <v>0</v>
      </c>
      <c r="AY410">
        <v>0</v>
      </c>
      <c r="AZ410">
        <v>0</v>
      </c>
      <c r="BA410" s="1">
        <v>0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f t="shared" si="6"/>
        <v>4.2</v>
      </c>
    </row>
    <row r="411" spans="1:59" x14ac:dyDescent="0.3">
      <c r="A411" t="s">
        <v>478</v>
      </c>
      <c r="B411" s="5">
        <v>21</v>
      </c>
      <c r="C411" t="s">
        <v>453</v>
      </c>
      <c r="D411" t="s">
        <v>82</v>
      </c>
      <c r="E411" t="s">
        <v>773</v>
      </c>
      <c r="F411">
        <v>3</v>
      </c>
      <c r="G411">
        <v>14</v>
      </c>
      <c r="H411">
        <v>0</v>
      </c>
      <c r="I411">
        <v>0</v>
      </c>
      <c r="J411">
        <v>0</v>
      </c>
      <c r="K411">
        <v>0</v>
      </c>
      <c r="L411" s="1">
        <v>0</v>
      </c>
      <c r="M411">
        <v>0</v>
      </c>
      <c r="N411">
        <v>0</v>
      </c>
      <c r="O411">
        <v>0</v>
      </c>
      <c r="P411">
        <v>18</v>
      </c>
      <c r="Q411">
        <v>0</v>
      </c>
      <c r="R411">
        <v>0</v>
      </c>
      <c r="S411" s="1">
        <v>0</v>
      </c>
      <c r="T411">
        <v>0</v>
      </c>
      <c r="U411">
        <v>0</v>
      </c>
      <c r="V411" s="1">
        <v>0</v>
      </c>
      <c r="W411">
        <v>0</v>
      </c>
      <c r="X411">
        <v>0</v>
      </c>
      <c r="Y411" s="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 s="1">
        <v>0</v>
      </c>
      <c r="AQ411">
        <v>0</v>
      </c>
      <c r="AR411">
        <v>0</v>
      </c>
      <c r="AS411" s="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 s="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f t="shared" si="6"/>
        <v>4.2</v>
      </c>
    </row>
    <row r="412" spans="1:59" x14ac:dyDescent="0.3">
      <c r="A412" t="s">
        <v>481</v>
      </c>
      <c r="B412" s="5">
        <v>28</v>
      </c>
      <c r="C412" t="s">
        <v>453</v>
      </c>
      <c r="D412" t="s">
        <v>62</v>
      </c>
      <c r="E412" t="s">
        <v>773</v>
      </c>
      <c r="F412">
        <v>3</v>
      </c>
      <c r="G412">
        <v>73</v>
      </c>
      <c r="H412">
        <v>0</v>
      </c>
      <c r="I412">
        <v>0</v>
      </c>
      <c r="J412">
        <v>0</v>
      </c>
      <c r="K412">
        <v>0</v>
      </c>
      <c r="L412" s="1">
        <v>0</v>
      </c>
      <c r="M412">
        <v>0</v>
      </c>
      <c r="N412">
        <v>0</v>
      </c>
      <c r="O412">
        <v>0</v>
      </c>
      <c r="P412">
        <v>77</v>
      </c>
      <c r="Q412">
        <v>0</v>
      </c>
      <c r="R412">
        <v>0</v>
      </c>
      <c r="S412" s="1">
        <v>0</v>
      </c>
      <c r="T412">
        <v>0</v>
      </c>
      <c r="U412">
        <v>0</v>
      </c>
      <c r="V412" s="1">
        <v>0</v>
      </c>
      <c r="W412">
        <v>0</v>
      </c>
      <c r="X412">
        <v>0</v>
      </c>
      <c r="Y412" s="1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2</v>
      </c>
      <c r="AN412">
        <v>0</v>
      </c>
      <c r="AO412">
        <v>0</v>
      </c>
      <c r="AP412" s="1">
        <v>0</v>
      </c>
      <c r="AQ412">
        <v>0</v>
      </c>
      <c r="AR412">
        <v>0</v>
      </c>
      <c r="AS412" s="1">
        <v>0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 s="1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f t="shared" si="6"/>
        <v>4.2</v>
      </c>
    </row>
    <row r="413" spans="1:59" x14ac:dyDescent="0.3">
      <c r="A413" t="s">
        <v>485</v>
      </c>
      <c r="B413" s="5">
        <v>18</v>
      </c>
      <c r="C413" t="s">
        <v>453</v>
      </c>
      <c r="D413" t="s">
        <v>66</v>
      </c>
      <c r="E413" t="s">
        <v>774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 s="1">
        <v>0</v>
      </c>
      <c r="M413">
        <v>0</v>
      </c>
      <c r="N413">
        <v>0</v>
      </c>
      <c r="O413">
        <v>0</v>
      </c>
      <c r="P413">
        <v>4</v>
      </c>
      <c r="Q413">
        <v>0</v>
      </c>
      <c r="R413">
        <v>0</v>
      </c>
      <c r="S413" s="1">
        <v>0</v>
      </c>
      <c r="T413">
        <v>0</v>
      </c>
      <c r="U413">
        <v>0</v>
      </c>
      <c r="V413" s="1">
        <v>0</v>
      </c>
      <c r="W413">
        <v>0</v>
      </c>
      <c r="X413">
        <v>0</v>
      </c>
      <c r="Y413" s="1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 s="1">
        <v>0</v>
      </c>
      <c r="AQ413">
        <v>0</v>
      </c>
      <c r="AR413">
        <v>0</v>
      </c>
      <c r="AS413" s="1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 s="1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f t="shared" si="6"/>
        <v>4.2</v>
      </c>
    </row>
    <row r="414" spans="1:59" x14ac:dyDescent="0.3">
      <c r="A414" t="s">
        <v>491</v>
      </c>
      <c r="B414" s="5">
        <v>24</v>
      </c>
      <c r="C414" t="s">
        <v>790</v>
      </c>
      <c r="D414" t="s">
        <v>66</v>
      </c>
      <c r="E414" t="s">
        <v>774</v>
      </c>
      <c r="F414">
        <v>8</v>
      </c>
      <c r="G414">
        <v>135</v>
      </c>
      <c r="H414">
        <v>0</v>
      </c>
      <c r="I414">
        <v>0</v>
      </c>
      <c r="J414">
        <v>6</v>
      </c>
      <c r="K414">
        <v>0</v>
      </c>
      <c r="L414" s="1">
        <v>0</v>
      </c>
      <c r="M414">
        <v>1</v>
      </c>
      <c r="N414">
        <v>0</v>
      </c>
      <c r="O414">
        <v>0</v>
      </c>
      <c r="P414">
        <v>109</v>
      </c>
      <c r="Q414">
        <v>0</v>
      </c>
      <c r="R414">
        <v>0</v>
      </c>
      <c r="S414" s="1">
        <v>0</v>
      </c>
      <c r="T414">
        <v>0</v>
      </c>
      <c r="U414">
        <v>0</v>
      </c>
      <c r="V414" s="1">
        <v>0</v>
      </c>
      <c r="W414">
        <v>0</v>
      </c>
      <c r="X414">
        <v>0</v>
      </c>
      <c r="Y414" s="1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6</v>
      </c>
      <c r="AN414">
        <v>0</v>
      </c>
      <c r="AO414">
        <v>0</v>
      </c>
      <c r="AP414" s="1">
        <v>0</v>
      </c>
      <c r="AQ414">
        <v>0</v>
      </c>
      <c r="AR414">
        <v>0</v>
      </c>
      <c r="AS414" s="1">
        <v>0</v>
      </c>
      <c r="AT414">
        <v>0</v>
      </c>
      <c r="AU414">
        <v>0</v>
      </c>
      <c r="AV414">
        <v>0</v>
      </c>
      <c r="AW414">
        <v>2</v>
      </c>
      <c r="AX414">
        <v>0</v>
      </c>
      <c r="AY414">
        <v>0</v>
      </c>
      <c r="AZ414">
        <v>0</v>
      </c>
      <c r="BA414" s="1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f t="shared" si="6"/>
        <v>4.2</v>
      </c>
    </row>
    <row r="415" spans="1:59" x14ac:dyDescent="0.3">
      <c r="A415" t="s">
        <v>492</v>
      </c>
      <c r="B415" s="5">
        <v>17</v>
      </c>
      <c r="C415" t="s">
        <v>790</v>
      </c>
      <c r="D415" t="s">
        <v>59</v>
      </c>
      <c r="E415" t="s">
        <v>774</v>
      </c>
      <c r="F415">
        <v>4</v>
      </c>
      <c r="G415">
        <v>171</v>
      </c>
      <c r="H415">
        <v>0</v>
      </c>
      <c r="I415">
        <v>0</v>
      </c>
      <c r="J415">
        <v>2</v>
      </c>
      <c r="K415">
        <v>0</v>
      </c>
      <c r="L415" s="1">
        <v>0</v>
      </c>
      <c r="M415">
        <v>0</v>
      </c>
      <c r="N415">
        <v>0</v>
      </c>
      <c r="O415">
        <v>0</v>
      </c>
      <c r="P415">
        <v>144</v>
      </c>
      <c r="Q415">
        <v>0</v>
      </c>
      <c r="R415">
        <v>0</v>
      </c>
      <c r="S415" s="1">
        <v>0</v>
      </c>
      <c r="T415">
        <v>0</v>
      </c>
      <c r="U415">
        <v>0</v>
      </c>
      <c r="V415" s="1">
        <v>0</v>
      </c>
      <c r="W415">
        <v>0</v>
      </c>
      <c r="X415">
        <v>0</v>
      </c>
      <c r="Y415" s="1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8</v>
      </c>
      <c r="AK415">
        <v>0</v>
      </c>
      <c r="AL415">
        <v>0</v>
      </c>
      <c r="AM415">
        <v>4</v>
      </c>
      <c r="AN415">
        <v>0</v>
      </c>
      <c r="AO415">
        <v>0</v>
      </c>
      <c r="AP415" s="1">
        <v>0</v>
      </c>
      <c r="AQ415">
        <v>0</v>
      </c>
      <c r="AR415">
        <v>0</v>
      </c>
      <c r="AS415" s="1">
        <v>0</v>
      </c>
      <c r="AT415">
        <v>0</v>
      </c>
      <c r="AU415">
        <v>0</v>
      </c>
      <c r="AV415">
        <v>0</v>
      </c>
      <c r="AW415">
        <v>4</v>
      </c>
      <c r="AX415">
        <v>1</v>
      </c>
      <c r="AY415">
        <v>0</v>
      </c>
      <c r="AZ415">
        <v>0</v>
      </c>
      <c r="BA415" s="1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f t="shared" si="6"/>
        <v>4.2</v>
      </c>
    </row>
    <row r="416" spans="1:59" x14ac:dyDescent="0.3">
      <c r="A416" t="s">
        <v>498</v>
      </c>
      <c r="B416" s="5">
        <v>17</v>
      </c>
      <c r="C416" t="s">
        <v>790</v>
      </c>
      <c r="D416" t="s">
        <v>59</v>
      </c>
      <c r="E416" t="s">
        <v>774</v>
      </c>
      <c r="F416">
        <v>5</v>
      </c>
      <c r="G416">
        <v>346</v>
      </c>
      <c r="H416">
        <v>0</v>
      </c>
      <c r="I416">
        <v>0</v>
      </c>
      <c r="J416">
        <v>3</v>
      </c>
      <c r="K416">
        <v>0</v>
      </c>
      <c r="L416" s="1">
        <v>0</v>
      </c>
      <c r="M416">
        <v>0</v>
      </c>
      <c r="N416">
        <v>0</v>
      </c>
      <c r="O416">
        <v>1</v>
      </c>
      <c r="P416">
        <v>263</v>
      </c>
      <c r="Q416">
        <v>0</v>
      </c>
      <c r="R416">
        <v>0</v>
      </c>
      <c r="S416" s="1">
        <v>0</v>
      </c>
      <c r="T416">
        <v>0</v>
      </c>
      <c r="U416">
        <v>0</v>
      </c>
      <c r="V416" s="1">
        <v>0</v>
      </c>
      <c r="W416">
        <v>0</v>
      </c>
      <c r="X416">
        <v>0</v>
      </c>
      <c r="Y416" s="1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5</v>
      </c>
      <c r="AI416">
        <v>0</v>
      </c>
      <c r="AJ416">
        <v>9</v>
      </c>
      <c r="AK416">
        <v>0</v>
      </c>
      <c r="AL416">
        <v>0</v>
      </c>
      <c r="AM416">
        <v>6</v>
      </c>
      <c r="AN416">
        <v>0</v>
      </c>
      <c r="AO416">
        <v>0</v>
      </c>
      <c r="AP416" s="1">
        <v>0</v>
      </c>
      <c r="AQ416">
        <v>0</v>
      </c>
      <c r="AR416">
        <v>0</v>
      </c>
      <c r="AS416" s="1">
        <v>0</v>
      </c>
      <c r="AT416">
        <v>0</v>
      </c>
      <c r="AU416">
        <v>0</v>
      </c>
      <c r="AV416">
        <v>0</v>
      </c>
      <c r="AW416">
        <v>2</v>
      </c>
      <c r="AX416">
        <v>0</v>
      </c>
      <c r="AY416">
        <v>0</v>
      </c>
      <c r="AZ416">
        <v>0</v>
      </c>
      <c r="BA416" s="1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f t="shared" si="6"/>
        <v>4.2</v>
      </c>
    </row>
    <row r="417" spans="1:59" x14ac:dyDescent="0.3">
      <c r="A417" t="s">
        <v>500</v>
      </c>
      <c r="B417" s="5">
        <v>36</v>
      </c>
      <c r="C417" t="s">
        <v>790</v>
      </c>
      <c r="D417" t="s">
        <v>291</v>
      </c>
      <c r="E417" t="s">
        <v>774</v>
      </c>
      <c r="F417">
        <v>7</v>
      </c>
      <c r="G417">
        <v>314</v>
      </c>
      <c r="H417">
        <v>0</v>
      </c>
      <c r="I417">
        <v>0</v>
      </c>
      <c r="J417">
        <v>2</v>
      </c>
      <c r="K417">
        <v>0</v>
      </c>
      <c r="L417" s="1">
        <v>0</v>
      </c>
      <c r="M417">
        <v>0</v>
      </c>
      <c r="N417">
        <v>0</v>
      </c>
      <c r="O417">
        <v>0</v>
      </c>
      <c r="P417">
        <v>260</v>
      </c>
      <c r="Q417">
        <v>0</v>
      </c>
      <c r="R417">
        <v>0</v>
      </c>
      <c r="S417" s="1">
        <v>0</v>
      </c>
      <c r="T417">
        <v>0</v>
      </c>
      <c r="U417">
        <v>0</v>
      </c>
      <c r="V417" s="1">
        <v>0</v>
      </c>
      <c r="W417">
        <v>0</v>
      </c>
      <c r="X417">
        <v>0</v>
      </c>
      <c r="Y417" s="1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15</v>
      </c>
      <c r="AK417">
        <v>0</v>
      </c>
      <c r="AL417">
        <v>0</v>
      </c>
      <c r="AM417">
        <v>8</v>
      </c>
      <c r="AN417">
        <v>0</v>
      </c>
      <c r="AO417">
        <v>0</v>
      </c>
      <c r="AP417" s="1">
        <v>0</v>
      </c>
      <c r="AQ417">
        <v>0</v>
      </c>
      <c r="AR417">
        <v>0</v>
      </c>
      <c r="AS417" s="1">
        <v>0</v>
      </c>
      <c r="AT417">
        <v>0</v>
      </c>
      <c r="AU417">
        <v>0</v>
      </c>
      <c r="AV417">
        <v>0</v>
      </c>
      <c r="AW417">
        <v>5</v>
      </c>
      <c r="AX417">
        <v>1</v>
      </c>
      <c r="AY417">
        <v>0</v>
      </c>
      <c r="AZ417">
        <v>0</v>
      </c>
      <c r="BA417" s="1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f t="shared" si="6"/>
        <v>4.2</v>
      </c>
    </row>
    <row r="418" spans="1:59" x14ac:dyDescent="0.3">
      <c r="A418" t="s">
        <v>505</v>
      </c>
      <c r="B418" s="5">
        <v>29</v>
      </c>
      <c r="C418" t="s">
        <v>790</v>
      </c>
      <c r="D418" t="s">
        <v>59</v>
      </c>
      <c r="E418" t="s">
        <v>774</v>
      </c>
      <c r="F418">
        <v>7</v>
      </c>
      <c r="G418">
        <v>348</v>
      </c>
      <c r="H418">
        <v>0</v>
      </c>
      <c r="I418">
        <v>0</v>
      </c>
      <c r="J418">
        <v>1</v>
      </c>
      <c r="K418">
        <v>0</v>
      </c>
      <c r="L418" s="1">
        <v>0</v>
      </c>
      <c r="M418">
        <v>0</v>
      </c>
      <c r="N418">
        <v>0</v>
      </c>
      <c r="O418">
        <v>0</v>
      </c>
      <c r="P418">
        <v>321</v>
      </c>
      <c r="Q418">
        <v>0</v>
      </c>
      <c r="R418">
        <v>0</v>
      </c>
      <c r="S418" s="1">
        <v>0</v>
      </c>
      <c r="T418">
        <v>0</v>
      </c>
      <c r="U418">
        <v>0</v>
      </c>
      <c r="V418" s="1">
        <v>0</v>
      </c>
      <c r="W418">
        <v>0</v>
      </c>
      <c r="X418">
        <v>0</v>
      </c>
      <c r="Y418" s="1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7</v>
      </c>
      <c r="AK418">
        <v>0</v>
      </c>
      <c r="AL418">
        <v>0</v>
      </c>
      <c r="AM418">
        <v>4</v>
      </c>
      <c r="AN418">
        <v>0</v>
      </c>
      <c r="AO418">
        <v>0</v>
      </c>
      <c r="AP418" s="1">
        <v>0</v>
      </c>
      <c r="AQ418">
        <v>0</v>
      </c>
      <c r="AR418">
        <v>0</v>
      </c>
      <c r="AS418" s="1">
        <v>0</v>
      </c>
      <c r="AT418">
        <v>0</v>
      </c>
      <c r="AU418">
        <v>0</v>
      </c>
      <c r="AV418">
        <v>1</v>
      </c>
      <c r="AW418">
        <v>3</v>
      </c>
      <c r="AX418">
        <v>1</v>
      </c>
      <c r="AY418">
        <v>0</v>
      </c>
      <c r="AZ418">
        <v>0</v>
      </c>
      <c r="BA418" s="1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f t="shared" si="6"/>
        <v>4.2</v>
      </c>
    </row>
    <row r="419" spans="1:59" x14ac:dyDescent="0.3">
      <c r="A419" t="s">
        <v>510</v>
      </c>
      <c r="B419" s="5">
        <v>19</v>
      </c>
      <c r="C419" t="s">
        <v>790</v>
      </c>
      <c r="D419" t="s">
        <v>163</v>
      </c>
      <c r="E419" t="s">
        <v>774</v>
      </c>
      <c r="F419">
        <v>12</v>
      </c>
      <c r="G419">
        <v>842</v>
      </c>
      <c r="H419">
        <v>0</v>
      </c>
      <c r="I419">
        <v>0</v>
      </c>
      <c r="J419">
        <v>10</v>
      </c>
      <c r="K419">
        <v>0</v>
      </c>
      <c r="L419" s="1">
        <v>0</v>
      </c>
      <c r="M419">
        <v>0</v>
      </c>
      <c r="N419">
        <v>0</v>
      </c>
      <c r="O419">
        <v>3</v>
      </c>
      <c r="P419">
        <v>648</v>
      </c>
      <c r="Q419">
        <v>0</v>
      </c>
      <c r="R419">
        <v>0</v>
      </c>
      <c r="S419" s="1">
        <v>0</v>
      </c>
      <c r="T419">
        <v>0</v>
      </c>
      <c r="U419">
        <v>0</v>
      </c>
      <c r="V419" s="1">
        <v>0</v>
      </c>
      <c r="W419">
        <v>0</v>
      </c>
      <c r="X419">
        <v>0</v>
      </c>
      <c r="Y419" s="1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10</v>
      </c>
      <c r="AI419">
        <v>2</v>
      </c>
      <c r="AJ419">
        <v>19</v>
      </c>
      <c r="AK419">
        <v>0</v>
      </c>
      <c r="AL419">
        <v>0</v>
      </c>
      <c r="AM419">
        <v>31</v>
      </c>
      <c r="AN419">
        <v>0</v>
      </c>
      <c r="AO419">
        <v>0</v>
      </c>
      <c r="AP419" s="1">
        <v>0</v>
      </c>
      <c r="AQ419">
        <v>0</v>
      </c>
      <c r="AR419">
        <v>0</v>
      </c>
      <c r="AS419" s="1">
        <v>0</v>
      </c>
      <c r="AT419">
        <v>0</v>
      </c>
      <c r="AU419">
        <v>0</v>
      </c>
      <c r="AV419">
        <v>0</v>
      </c>
      <c r="AW419">
        <v>17</v>
      </c>
      <c r="AX419">
        <v>3</v>
      </c>
      <c r="AY419">
        <v>1</v>
      </c>
      <c r="AZ419">
        <v>0</v>
      </c>
      <c r="BA419" s="1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f t="shared" si="6"/>
        <v>4.2</v>
      </c>
    </row>
    <row r="420" spans="1:59" x14ac:dyDescent="0.3">
      <c r="A420" t="s">
        <v>512</v>
      </c>
      <c r="B420" s="5">
        <v>27</v>
      </c>
      <c r="C420" t="s">
        <v>790</v>
      </c>
      <c r="D420" t="s">
        <v>78</v>
      </c>
      <c r="E420" t="s">
        <v>773</v>
      </c>
      <c r="F420">
        <v>2</v>
      </c>
      <c r="G420">
        <v>17</v>
      </c>
      <c r="H420">
        <v>0</v>
      </c>
      <c r="I420">
        <v>0</v>
      </c>
      <c r="J420">
        <v>1</v>
      </c>
      <c r="K420">
        <v>0</v>
      </c>
      <c r="L420" s="1">
        <v>0</v>
      </c>
      <c r="M420">
        <v>0</v>
      </c>
      <c r="N420">
        <v>0</v>
      </c>
      <c r="O420">
        <v>0</v>
      </c>
      <c r="P420">
        <v>15</v>
      </c>
      <c r="Q420">
        <v>0</v>
      </c>
      <c r="R420">
        <v>0</v>
      </c>
      <c r="S420" s="1">
        <v>0</v>
      </c>
      <c r="T420">
        <v>0</v>
      </c>
      <c r="U420">
        <v>0</v>
      </c>
      <c r="V420" s="1">
        <v>0</v>
      </c>
      <c r="W420">
        <v>0</v>
      </c>
      <c r="X420">
        <v>0</v>
      </c>
      <c r="Y420" s="1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 s="1">
        <v>0</v>
      </c>
      <c r="AQ420">
        <v>0</v>
      </c>
      <c r="AR420">
        <v>0</v>
      </c>
      <c r="AS420" s="1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 s="1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f t="shared" si="6"/>
        <v>4.2</v>
      </c>
    </row>
    <row r="421" spans="1:59" x14ac:dyDescent="0.3">
      <c r="A421" t="s">
        <v>513</v>
      </c>
      <c r="B421" s="5">
        <v>20</v>
      </c>
      <c r="C421" t="s">
        <v>790</v>
      </c>
      <c r="D421" t="s">
        <v>59</v>
      </c>
      <c r="E421" t="s">
        <v>773</v>
      </c>
      <c r="F421">
        <v>6</v>
      </c>
      <c r="G421">
        <v>175</v>
      </c>
      <c r="H421">
        <v>0</v>
      </c>
      <c r="I421">
        <v>0</v>
      </c>
      <c r="J421">
        <v>1</v>
      </c>
      <c r="K421">
        <v>0</v>
      </c>
      <c r="L421" s="1">
        <v>0</v>
      </c>
      <c r="M421">
        <v>0</v>
      </c>
      <c r="N421">
        <v>0</v>
      </c>
      <c r="O421">
        <v>0</v>
      </c>
      <c r="P421">
        <v>136</v>
      </c>
      <c r="Q421">
        <v>0</v>
      </c>
      <c r="R421">
        <v>0</v>
      </c>
      <c r="S421" s="1">
        <v>0</v>
      </c>
      <c r="T421">
        <v>0</v>
      </c>
      <c r="U421">
        <v>0</v>
      </c>
      <c r="V421" s="1">
        <v>0</v>
      </c>
      <c r="W421">
        <v>0</v>
      </c>
      <c r="X421">
        <v>0</v>
      </c>
      <c r="Y421" s="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3</v>
      </c>
      <c r="AK421">
        <v>0</v>
      </c>
      <c r="AL421">
        <v>0</v>
      </c>
      <c r="AM421">
        <v>12</v>
      </c>
      <c r="AN421">
        <v>0</v>
      </c>
      <c r="AO421">
        <v>0</v>
      </c>
      <c r="AP421" s="1">
        <v>0</v>
      </c>
      <c r="AQ421">
        <v>0</v>
      </c>
      <c r="AR421">
        <v>0</v>
      </c>
      <c r="AS421" s="1">
        <v>0</v>
      </c>
      <c r="AT421">
        <v>0</v>
      </c>
      <c r="AU421">
        <v>0</v>
      </c>
      <c r="AV421">
        <v>0</v>
      </c>
      <c r="AW421">
        <v>2</v>
      </c>
      <c r="AX421">
        <v>0</v>
      </c>
      <c r="AY421">
        <v>0</v>
      </c>
      <c r="AZ421">
        <v>0</v>
      </c>
      <c r="BA421" s="1">
        <v>0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f t="shared" si="6"/>
        <v>4.2</v>
      </c>
    </row>
    <row r="422" spans="1:59" x14ac:dyDescent="0.3">
      <c r="A422" t="s">
        <v>514</v>
      </c>
      <c r="B422" s="5">
        <v>19</v>
      </c>
      <c r="C422" t="s">
        <v>790</v>
      </c>
      <c r="D422" t="s">
        <v>59</v>
      </c>
      <c r="E422" t="s">
        <v>774</v>
      </c>
      <c r="F422">
        <v>2</v>
      </c>
      <c r="G422">
        <v>166</v>
      </c>
      <c r="H422">
        <v>0</v>
      </c>
      <c r="I422">
        <v>0</v>
      </c>
      <c r="J422">
        <v>0</v>
      </c>
      <c r="K422">
        <v>0</v>
      </c>
      <c r="L422" s="1">
        <v>0</v>
      </c>
      <c r="M422">
        <v>0</v>
      </c>
      <c r="N422">
        <v>0</v>
      </c>
      <c r="O422">
        <v>0</v>
      </c>
      <c r="P422">
        <v>149</v>
      </c>
      <c r="Q422">
        <v>0</v>
      </c>
      <c r="R422">
        <v>0</v>
      </c>
      <c r="S422" s="1">
        <v>0</v>
      </c>
      <c r="T422">
        <v>0</v>
      </c>
      <c r="U422">
        <v>0</v>
      </c>
      <c r="V422" s="1">
        <v>0</v>
      </c>
      <c r="W422">
        <v>0</v>
      </c>
      <c r="X422">
        <v>0</v>
      </c>
      <c r="Y422" s="1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11</v>
      </c>
      <c r="AK422">
        <v>0</v>
      </c>
      <c r="AL422">
        <v>0</v>
      </c>
      <c r="AM422">
        <v>5</v>
      </c>
      <c r="AN422">
        <v>0</v>
      </c>
      <c r="AO422">
        <v>0</v>
      </c>
      <c r="AP422" s="1">
        <v>0</v>
      </c>
      <c r="AQ422">
        <v>0</v>
      </c>
      <c r="AR422">
        <v>0</v>
      </c>
      <c r="AS422" s="1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 s="1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f t="shared" si="6"/>
        <v>4.2</v>
      </c>
    </row>
    <row r="423" spans="1:59" x14ac:dyDescent="0.3">
      <c r="A423" t="s">
        <v>515</v>
      </c>
      <c r="B423" s="5">
        <v>24</v>
      </c>
      <c r="C423" t="s">
        <v>790</v>
      </c>
      <c r="D423" t="s">
        <v>74</v>
      </c>
      <c r="E423" t="s">
        <v>774</v>
      </c>
      <c r="F423">
        <v>3</v>
      </c>
      <c r="G423">
        <v>99</v>
      </c>
      <c r="H423">
        <v>0</v>
      </c>
      <c r="I423">
        <v>0</v>
      </c>
      <c r="J423">
        <v>0</v>
      </c>
      <c r="K423">
        <v>0</v>
      </c>
      <c r="L423" s="1">
        <v>0</v>
      </c>
      <c r="M423">
        <v>0</v>
      </c>
      <c r="N423">
        <v>0</v>
      </c>
      <c r="O423">
        <v>0</v>
      </c>
      <c r="P423">
        <v>67</v>
      </c>
      <c r="Q423">
        <v>0</v>
      </c>
      <c r="R423">
        <v>0</v>
      </c>
      <c r="S423" s="1">
        <v>0</v>
      </c>
      <c r="T423">
        <v>0</v>
      </c>
      <c r="U423">
        <v>0</v>
      </c>
      <c r="V423" s="1">
        <v>0</v>
      </c>
      <c r="W423">
        <v>0</v>
      </c>
      <c r="X423">
        <v>0</v>
      </c>
      <c r="Y423" s="1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2</v>
      </c>
      <c r="AN423">
        <v>0</v>
      </c>
      <c r="AO423">
        <v>0</v>
      </c>
      <c r="AP423" s="1">
        <v>0</v>
      </c>
      <c r="AQ423">
        <v>0</v>
      </c>
      <c r="AR423">
        <v>0</v>
      </c>
      <c r="AS423" s="1">
        <v>0</v>
      </c>
      <c r="AT423">
        <v>0</v>
      </c>
      <c r="AU423">
        <v>0</v>
      </c>
      <c r="AV423">
        <v>0</v>
      </c>
      <c r="AW423">
        <v>3</v>
      </c>
      <c r="AX423">
        <v>1</v>
      </c>
      <c r="AY423">
        <v>0</v>
      </c>
      <c r="AZ423">
        <v>0</v>
      </c>
      <c r="BA423" s="1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f t="shared" si="6"/>
        <v>4.2</v>
      </c>
    </row>
    <row r="424" spans="1:59" x14ac:dyDescent="0.3">
      <c r="A424" t="s">
        <v>516</v>
      </c>
      <c r="B424" s="5">
        <v>30</v>
      </c>
      <c r="C424" t="s">
        <v>790</v>
      </c>
      <c r="D424" t="s">
        <v>126</v>
      </c>
      <c r="E424" t="s">
        <v>774</v>
      </c>
      <c r="F424">
        <v>16</v>
      </c>
      <c r="G424">
        <v>697</v>
      </c>
      <c r="H424">
        <v>0</v>
      </c>
      <c r="I424">
        <v>0</v>
      </c>
      <c r="J424">
        <v>0</v>
      </c>
      <c r="K424">
        <v>0</v>
      </c>
      <c r="L424" s="1">
        <v>0</v>
      </c>
      <c r="M424">
        <v>0</v>
      </c>
      <c r="N424">
        <v>0</v>
      </c>
      <c r="O424">
        <v>0</v>
      </c>
      <c r="P424">
        <v>454</v>
      </c>
      <c r="Q424">
        <v>0</v>
      </c>
      <c r="R424">
        <v>0</v>
      </c>
      <c r="S424" s="1">
        <v>0</v>
      </c>
      <c r="T424">
        <v>0</v>
      </c>
      <c r="U424">
        <v>0</v>
      </c>
      <c r="V424" s="1">
        <v>0</v>
      </c>
      <c r="W424">
        <v>0</v>
      </c>
      <c r="X424">
        <v>0</v>
      </c>
      <c r="Y424" s="1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2</v>
      </c>
      <c r="AJ424">
        <v>36</v>
      </c>
      <c r="AK424">
        <v>0</v>
      </c>
      <c r="AL424">
        <v>0</v>
      </c>
      <c r="AM424">
        <v>7</v>
      </c>
      <c r="AN424">
        <v>0</v>
      </c>
      <c r="AO424">
        <v>0</v>
      </c>
      <c r="AP424" s="1">
        <v>0</v>
      </c>
      <c r="AQ424">
        <v>0</v>
      </c>
      <c r="AR424">
        <v>0</v>
      </c>
      <c r="AS424" s="1">
        <v>0</v>
      </c>
      <c r="AT424">
        <v>0</v>
      </c>
      <c r="AU424">
        <v>0</v>
      </c>
      <c r="AV424">
        <v>0</v>
      </c>
      <c r="AW424">
        <v>8</v>
      </c>
      <c r="AX424">
        <v>1</v>
      </c>
      <c r="AY424">
        <v>0</v>
      </c>
      <c r="AZ424">
        <v>0</v>
      </c>
      <c r="BA424" s="1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f t="shared" si="6"/>
        <v>4.2</v>
      </c>
    </row>
    <row r="425" spans="1:59" x14ac:dyDescent="0.3">
      <c r="A425" t="s">
        <v>522</v>
      </c>
      <c r="B425" s="5">
        <v>29</v>
      </c>
      <c r="C425" t="s">
        <v>789</v>
      </c>
      <c r="D425" t="s">
        <v>126</v>
      </c>
      <c r="E425" t="s">
        <v>774</v>
      </c>
      <c r="F425">
        <v>12</v>
      </c>
      <c r="G425">
        <v>334</v>
      </c>
      <c r="H425">
        <v>0</v>
      </c>
      <c r="I425">
        <v>0</v>
      </c>
      <c r="J425">
        <v>1</v>
      </c>
      <c r="K425">
        <v>0</v>
      </c>
      <c r="L425" s="1">
        <v>0</v>
      </c>
      <c r="M425">
        <v>0</v>
      </c>
      <c r="N425">
        <v>0</v>
      </c>
      <c r="O425">
        <v>0</v>
      </c>
      <c r="P425">
        <v>205</v>
      </c>
      <c r="Q425">
        <v>0</v>
      </c>
      <c r="R425">
        <v>0</v>
      </c>
      <c r="S425" s="1">
        <v>0</v>
      </c>
      <c r="T425">
        <v>0</v>
      </c>
      <c r="U425">
        <v>0</v>
      </c>
      <c r="V425" s="1">
        <v>0</v>
      </c>
      <c r="W425">
        <v>0</v>
      </c>
      <c r="X425">
        <v>0</v>
      </c>
      <c r="Y425" s="1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16</v>
      </c>
      <c r="AK425">
        <v>0</v>
      </c>
      <c r="AL425">
        <v>0</v>
      </c>
      <c r="AM425">
        <v>4</v>
      </c>
      <c r="AN425">
        <v>0</v>
      </c>
      <c r="AO425">
        <v>0</v>
      </c>
      <c r="AP425" s="1">
        <v>0</v>
      </c>
      <c r="AQ425">
        <v>0</v>
      </c>
      <c r="AR425">
        <v>0</v>
      </c>
      <c r="AS425" s="1">
        <v>0</v>
      </c>
      <c r="AT425">
        <v>0</v>
      </c>
      <c r="AU425">
        <v>0</v>
      </c>
      <c r="AV425">
        <v>0</v>
      </c>
      <c r="AW425">
        <v>5</v>
      </c>
      <c r="AX425">
        <v>2</v>
      </c>
      <c r="AY425">
        <v>0</v>
      </c>
      <c r="AZ425">
        <v>0</v>
      </c>
      <c r="BA425" s="1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f t="shared" si="6"/>
        <v>4.2</v>
      </c>
    </row>
    <row r="426" spans="1:59" x14ac:dyDescent="0.3">
      <c r="A426" t="s">
        <v>533</v>
      </c>
      <c r="B426" s="5">
        <v>28</v>
      </c>
      <c r="C426" t="s">
        <v>789</v>
      </c>
      <c r="D426" t="s">
        <v>59</v>
      </c>
      <c r="E426" t="s">
        <v>774</v>
      </c>
      <c r="F426">
        <v>2</v>
      </c>
      <c r="G426">
        <v>20</v>
      </c>
      <c r="H426">
        <v>0</v>
      </c>
      <c r="I426">
        <v>0</v>
      </c>
      <c r="J426">
        <v>0</v>
      </c>
      <c r="K426">
        <v>0</v>
      </c>
      <c r="L426" s="1">
        <v>0</v>
      </c>
      <c r="M426">
        <v>0</v>
      </c>
      <c r="N426">
        <v>0</v>
      </c>
      <c r="O426">
        <v>0</v>
      </c>
      <c r="P426">
        <v>18</v>
      </c>
      <c r="Q426">
        <v>0</v>
      </c>
      <c r="R426">
        <v>0</v>
      </c>
      <c r="S426" s="1">
        <v>0</v>
      </c>
      <c r="T426">
        <v>0</v>
      </c>
      <c r="U426">
        <v>0</v>
      </c>
      <c r="V426" s="1">
        <v>0</v>
      </c>
      <c r="W426">
        <v>0</v>
      </c>
      <c r="X426">
        <v>0</v>
      </c>
      <c r="Y426" s="1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 s="1">
        <v>0</v>
      </c>
      <c r="AQ426">
        <v>0</v>
      </c>
      <c r="AR426">
        <v>0</v>
      </c>
      <c r="AS426" s="1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 s="1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f t="shared" si="6"/>
        <v>4.2</v>
      </c>
    </row>
    <row r="427" spans="1:59" x14ac:dyDescent="0.3">
      <c r="A427" t="s">
        <v>534</v>
      </c>
      <c r="B427" s="5">
        <v>30</v>
      </c>
      <c r="C427" t="s">
        <v>789</v>
      </c>
      <c r="D427" t="s">
        <v>214</v>
      </c>
      <c r="E427" t="s">
        <v>773</v>
      </c>
      <c r="F427">
        <v>9</v>
      </c>
      <c r="G427">
        <v>151</v>
      </c>
      <c r="H427">
        <v>0</v>
      </c>
      <c r="I427">
        <v>0</v>
      </c>
      <c r="J427">
        <v>6</v>
      </c>
      <c r="K427">
        <v>0</v>
      </c>
      <c r="L427" s="1">
        <v>0</v>
      </c>
      <c r="M427">
        <v>0</v>
      </c>
      <c r="N427">
        <v>0</v>
      </c>
      <c r="O427">
        <v>2</v>
      </c>
      <c r="P427">
        <v>88</v>
      </c>
      <c r="Q427">
        <v>0</v>
      </c>
      <c r="R427">
        <v>0</v>
      </c>
      <c r="S427" s="1">
        <v>0</v>
      </c>
      <c r="T427">
        <v>0</v>
      </c>
      <c r="U427">
        <v>0</v>
      </c>
      <c r="V427" s="1">
        <v>0</v>
      </c>
      <c r="W427">
        <v>0</v>
      </c>
      <c r="X427">
        <v>0</v>
      </c>
      <c r="Y427" s="1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2</v>
      </c>
      <c r="AI427">
        <v>0</v>
      </c>
      <c r="AJ427">
        <v>0</v>
      </c>
      <c r="AK427">
        <v>0</v>
      </c>
      <c r="AL427">
        <v>0</v>
      </c>
      <c r="AM427">
        <v>3</v>
      </c>
      <c r="AN427">
        <v>0</v>
      </c>
      <c r="AO427">
        <v>0</v>
      </c>
      <c r="AP427" s="1">
        <v>0</v>
      </c>
      <c r="AQ427">
        <v>0</v>
      </c>
      <c r="AR427">
        <v>0</v>
      </c>
      <c r="AS427" s="1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 s="1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f t="shared" si="6"/>
        <v>4.2</v>
      </c>
    </row>
    <row r="428" spans="1:59" x14ac:dyDescent="0.3">
      <c r="A428" t="s">
        <v>537</v>
      </c>
      <c r="B428" s="5">
        <v>26</v>
      </c>
      <c r="C428" t="s">
        <v>789</v>
      </c>
      <c r="D428" t="s">
        <v>59</v>
      </c>
      <c r="E428" t="s">
        <v>773</v>
      </c>
      <c r="F428">
        <v>25</v>
      </c>
      <c r="G428">
        <v>786</v>
      </c>
      <c r="H428">
        <v>0</v>
      </c>
      <c r="I428">
        <v>0</v>
      </c>
      <c r="J428">
        <v>6</v>
      </c>
      <c r="K428">
        <v>0</v>
      </c>
      <c r="L428" s="1">
        <v>0</v>
      </c>
      <c r="M428">
        <v>0</v>
      </c>
      <c r="N428">
        <v>1</v>
      </c>
      <c r="O428">
        <v>0</v>
      </c>
      <c r="P428">
        <v>455</v>
      </c>
      <c r="Q428">
        <v>0</v>
      </c>
      <c r="R428">
        <v>0</v>
      </c>
      <c r="S428" s="1">
        <v>0</v>
      </c>
      <c r="T428">
        <v>0</v>
      </c>
      <c r="U428">
        <v>0</v>
      </c>
      <c r="V428" s="1">
        <v>0</v>
      </c>
      <c r="W428">
        <v>0</v>
      </c>
      <c r="X428">
        <v>0</v>
      </c>
      <c r="Y428" s="1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7</v>
      </c>
      <c r="AI428">
        <v>2</v>
      </c>
      <c r="AJ428">
        <v>8</v>
      </c>
      <c r="AK428">
        <v>0</v>
      </c>
      <c r="AL428">
        <v>0</v>
      </c>
      <c r="AM428">
        <v>27</v>
      </c>
      <c r="AN428">
        <v>0</v>
      </c>
      <c r="AO428">
        <v>0</v>
      </c>
      <c r="AP428" s="1">
        <v>0</v>
      </c>
      <c r="AQ428">
        <v>0</v>
      </c>
      <c r="AR428">
        <v>0</v>
      </c>
      <c r="AS428" s="1">
        <v>0</v>
      </c>
      <c r="AT428">
        <v>0</v>
      </c>
      <c r="AU428">
        <v>0</v>
      </c>
      <c r="AV428">
        <v>0</v>
      </c>
      <c r="AW428">
        <v>9</v>
      </c>
      <c r="AX428">
        <v>2</v>
      </c>
      <c r="AY428">
        <v>0</v>
      </c>
      <c r="AZ428">
        <v>0</v>
      </c>
      <c r="BA428" s="1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f t="shared" si="6"/>
        <v>4.2</v>
      </c>
    </row>
    <row r="429" spans="1:59" x14ac:dyDescent="0.3">
      <c r="A429" t="s">
        <v>538</v>
      </c>
      <c r="B429" s="5">
        <v>24</v>
      </c>
      <c r="C429" t="s">
        <v>789</v>
      </c>
      <c r="D429" t="s">
        <v>74</v>
      </c>
      <c r="E429" t="s">
        <v>774</v>
      </c>
      <c r="F429">
        <v>8</v>
      </c>
      <c r="G429">
        <v>414</v>
      </c>
      <c r="H429">
        <v>0</v>
      </c>
      <c r="I429">
        <v>0</v>
      </c>
      <c r="J429">
        <v>5</v>
      </c>
      <c r="K429">
        <v>0</v>
      </c>
      <c r="L429" s="1">
        <v>0</v>
      </c>
      <c r="M429">
        <v>1</v>
      </c>
      <c r="N429">
        <v>0</v>
      </c>
      <c r="O429">
        <v>0</v>
      </c>
      <c r="P429">
        <v>315</v>
      </c>
      <c r="Q429">
        <v>0</v>
      </c>
      <c r="R429">
        <v>0</v>
      </c>
      <c r="S429" s="1">
        <v>0</v>
      </c>
      <c r="T429">
        <v>0</v>
      </c>
      <c r="U429">
        <v>0</v>
      </c>
      <c r="V429" s="1">
        <v>0</v>
      </c>
      <c r="W429">
        <v>0</v>
      </c>
      <c r="X429">
        <v>0</v>
      </c>
      <c r="Y429" s="1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1</v>
      </c>
      <c r="AJ429">
        <v>25</v>
      </c>
      <c r="AK429">
        <v>0</v>
      </c>
      <c r="AL429">
        <v>0</v>
      </c>
      <c r="AM429">
        <v>12</v>
      </c>
      <c r="AN429">
        <v>0</v>
      </c>
      <c r="AO429">
        <v>0</v>
      </c>
      <c r="AP429" s="1">
        <v>0</v>
      </c>
      <c r="AQ429">
        <v>0</v>
      </c>
      <c r="AR429">
        <v>0</v>
      </c>
      <c r="AS429" s="1">
        <v>0</v>
      </c>
      <c r="AT429">
        <v>0</v>
      </c>
      <c r="AU429">
        <v>0</v>
      </c>
      <c r="AV429">
        <v>0</v>
      </c>
      <c r="AW429">
        <v>5</v>
      </c>
      <c r="AX429">
        <v>1</v>
      </c>
      <c r="AY429">
        <v>0</v>
      </c>
      <c r="AZ429">
        <v>0</v>
      </c>
      <c r="BA429" s="1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f t="shared" si="6"/>
        <v>4.2</v>
      </c>
    </row>
    <row r="430" spans="1:59" x14ac:dyDescent="0.3">
      <c r="A430" t="s">
        <v>546</v>
      </c>
      <c r="B430" s="5">
        <v>23</v>
      </c>
      <c r="C430" t="s">
        <v>788</v>
      </c>
      <c r="D430" t="s">
        <v>66</v>
      </c>
      <c r="E430" t="s">
        <v>773</v>
      </c>
      <c r="F430">
        <v>8</v>
      </c>
      <c r="G430">
        <v>275</v>
      </c>
      <c r="H430">
        <v>0</v>
      </c>
      <c r="I430">
        <v>0</v>
      </c>
      <c r="J430">
        <v>0</v>
      </c>
      <c r="K430">
        <v>0</v>
      </c>
      <c r="L430" s="1">
        <v>0</v>
      </c>
      <c r="M430">
        <v>0</v>
      </c>
      <c r="N430">
        <v>0</v>
      </c>
      <c r="O430">
        <v>0</v>
      </c>
      <c r="P430">
        <v>156</v>
      </c>
      <c r="Q430">
        <v>0</v>
      </c>
      <c r="R430">
        <v>0</v>
      </c>
      <c r="S430" s="1">
        <v>0</v>
      </c>
      <c r="T430">
        <v>0</v>
      </c>
      <c r="U430">
        <v>0</v>
      </c>
      <c r="V430" s="1">
        <v>0</v>
      </c>
      <c r="W430">
        <v>0</v>
      </c>
      <c r="X430">
        <v>0</v>
      </c>
      <c r="Y430" s="1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</v>
      </c>
      <c r="AK430">
        <v>0</v>
      </c>
      <c r="AL430">
        <v>0</v>
      </c>
      <c r="AM430">
        <v>8</v>
      </c>
      <c r="AN430">
        <v>0</v>
      </c>
      <c r="AO430">
        <v>0</v>
      </c>
      <c r="AP430" s="1">
        <v>0</v>
      </c>
      <c r="AQ430">
        <v>0</v>
      </c>
      <c r="AR430">
        <v>0</v>
      </c>
      <c r="AS430" s="1">
        <v>0</v>
      </c>
      <c r="AT430">
        <v>0</v>
      </c>
      <c r="AU430">
        <v>0</v>
      </c>
      <c r="AV430">
        <v>0</v>
      </c>
      <c r="AW430">
        <v>2</v>
      </c>
      <c r="AX430">
        <v>0</v>
      </c>
      <c r="AY430">
        <v>0</v>
      </c>
      <c r="AZ430">
        <v>0</v>
      </c>
      <c r="BA430" s="1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f t="shared" si="6"/>
        <v>4.2</v>
      </c>
    </row>
    <row r="431" spans="1:59" x14ac:dyDescent="0.3">
      <c r="A431" t="s">
        <v>548</v>
      </c>
      <c r="B431" s="5">
        <v>18</v>
      </c>
      <c r="C431" t="s">
        <v>788</v>
      </c>
      <c r="D431" t="s">
        <v>76</v>
      </c>
      <c r="E431" t="s">
        <v>773</v>
      </c>
      <c r="F431">
        <v>2</v>
      </c>
      <c r="G431">
        <v>28</v>
      </c>
      <c r="H431">
        <v>0</v>
      </c>
      <c r="I431">
        <v>0</v>
      </c>
      <c r="J431">
        <v>0</v>
      </c>
      <c r="K431">
        <v>0</v>
      </c>
      <c r="L431" s="1">
        <v>0</v>
      </c>
      <c r="M431">
        <v>0</v>
      </c>
      <c r="N431">
        <v>0</v>
      </c>
      <c r="O431">
        <v>0</v>
      </c>
      <c r="P431">
        <v>13</v>
      </c>
      <c r="Q431">
        <v>0</v>
      </c>
      <c r="R431">
        <v>0</v>
      </c>
      <c r="S431" s="1">
        <v>0</v>
      </c>
      <c r="T431">
        <v>0</v>
      </c>
      <c r="U431">
        <v>0</v>
      </c>
      <c r="V431" s="1">
        <v>0</v>
      </c>
      <c r="W431">
        <v>0</v>
      </c>
      <c r="X431">
        <v>0</v>
      </c>
      <c r="Y431" s="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2</v>
      </c>
      <c r="AN431">
        <v>0</v>
      </c>
      <c r="AO431">
        <v>0</v>
      </c>
      <c r="AP431" s="1">
        <v>0</v>
      </c>
      <c r="AQ431">
        <v>0</v>
      </c>
      <c r="AR431">
        <v>0</v>
      </c>
      <c r="AS431" s="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 s="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f t="shared" si="6"/>
        <v>4.2</v>
      </c>
    </row>
    <row r="432" spans="1:59" x14ac:dyDescent="0.3">
      <c r="A432" t="s">
        <v>549</v>
      </c>
      <c r="B432" s="5">
        <v>28</v>
      </c>
      <c r="C432" t="s">
        <v>788</v>
      </c>
      <c r="D432" t="s">
        <v>59</v>
      </c>
      <c r="E432" t="s">
        <v>774</v>
      </c>
      <c r="F432">
        <v>4</v>
      </c>
      <c r="G432">
        <v>135</v>
      </c>
      <c r="H432">
        <v>0</v>
      </c>
      <c r="I432">
        <v>0</v>
      </c>
      <c r="J432">
        <v>1</v>
      </c>
      <c r="K432">
        <v>0</v>
      </c>
      <c r="L432" s="1">
        <v>0</v>
      </c>
      <c r="M432">
        <v>0</v>
      </c>
      <c r="N432">
        <v>0</v>
      </c>
      <c r="O432">
        <v>0</v>
      </c>
      <c r="P432">
        <v>90</v>
      </c>
      <c r="Q432">
        <v>0</v>
      </c>
      <c r="R432">
        <v>0</v>
      </c>
      <c r="S432" s="1">
        <v>0</v>
      </c>
      <c r="T432">
        <v>0</v>
      </c>
      <c r="U432">
        <v>0</v>
      </c>
      <c r="V432" s="1">
        <v>0</v>
      </c>
      <c r="W432">
        <v>0</v>
      </c>
      <c r="X432">
        <v>0</v>
      </c>
      <c r="Y432" s="1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10</v>
      </c>
      <c r="AK432">
        <v>0</v>
      </c>
      <c r="AL432">
        <v>0</v>
      </c>
      <c r="AM432">
        <v>5</v>
      </c>
      <c r="AN432">
        <v>0</v>
      </c>
      <c r="AO432">
        <v>0</v>
      </c>
      <c r="AP432" s="1">
        <v>0</v>
      </c>
      <c r="AQ432">
        <v>0</v>
      </c>
      <c r="AR432">
        <v>0</v>
      </c>
      <c r="AS432" s="1">
        <v>0</v>
      </c>
      <c r="AT432">
        <v>0</v>
      </c>
      <c r="AU432">
        <v>0</v>
      </c>
      <c r="AV432">
        <v>0</v>
      </c>
      <c r="AW432">
        <v>1</v>
      </c>
      <c r="AX432">
        <v>1</v>
      </c>
      <c r="AY432">
        <v>0</v>
      </c>
      <c r="AZ432">
        <v>0</v>
      </c>
      <c r="BA432" s="1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f t="shared" si="6"/>
        <v>4.2</v>
      </c>
    </row>
    <row r="433" spans="1:59" x14ac:dyDescent="0.3">
      <c r="A433" t="s">
        <v>550</v>
      </c>
      <c r="B433" s="5">
        <v>26</v>
      </c>
      <c r="C433" t="s">
        <v>788</v>
      </c>
      <c r="D433" t="s">
        <v>233</v>
      </c>
      <c r="E433" t="s">
        <v>773</v>
      </c>
      <c r="F433">
        <v>13</v>
      </c>
      <c r="G433">
        <v>590</v>
      </c>
      <c r="H433">
        <v>0</v>
      </c>
      <c r="I433">
        <v>1</v>
      </c>
      <c r="J433">
        <v>1</v>
      </c>
      <c r="K433">
        <v>0</v>
      </c>
      <c r="L433" s="1">
        <v>0</v>
      </c>
      <c r="M433">
        <v>0</v>
      </c>
      <c r="N433">
        <v>0</v>
      </c>
      <c r="O433">
        <v>0</v>
      </c>
      <c r="P433">
        <v>421</v>
      </c>
      <c r="Q433">
        <v>0</v>
      </c>
      <c r="R433">
        <v>0</v>
      </c>
      <c r="S433" s="1">
        <v>0</v>
      </c>
      <c r="T433">
        <v>0</v>
      </c>
      <c r="U433">
        <v>0</v>
      </c>
      <c r="V433" s="1">
        <v>0</v>
      </c>
      <c r="W433">
        <v>0</v>
      </c>
      <c r="X433">
        <v>0</v>
      </c>
      <c r="Y433" s="1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4</v>
      </c>
      <c r="AI433">
        <v>0</v>
      </c>
      <c r="AJ433">
        <v>13</v>
      </c>
      <c r="AK433">
        <v>0</v>
      </c>
      <c r="AL433">
        <v>0</v>
      </c>
      <c r="AM433">
        <v>0</v>
      </c>
      <c r="AN433">
        <v>0</v>
      </c>
      <c r="AO433">
        <v>0</v>
      </c>
      <c r="AP433" s="1">
        <v>0</v>
      </c>
      <c r="AQ433">
        <v>0</v>
      </c>
      <c r="AR433">
        <v>0</v>
      </c>
      <c r="AS433" s="1">
        <v>0</v>
      </c>
      <c r="AT433">
        <v>0</v>
      </c>
      <c r="AU433">
        <v>0</v>
      </c>
      <c r="AV433">
        <v>0</v>
      </c>
      <c r="AW433">
        <v>15</v>
      </c>
      <c r="AX433">
        <v>3</v>
      </c>
      <c r="AY433">
        <v>0</v>
      </c>
      <c r="AZ433">
        <v>0</v>
      </c>
      <c r="BA433" s="1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f t="shared" si="6"/>
        <v>4.2</v>
      </c>
    </row>
    <row r="434" spans="1:59" x14ac:dyDescent="0.3">
      <c r="A434" t="s">
        <v>553</v>
      </c>
      <c r="B434" s="5">
        <v>23</v>
      </c>
      <c r="C434" t="s">
        <v>788</v>
      </c>
      <c r="D434" t="s">
        <v>66</v>
      </c>
      <c r="E434" t="s">
        <v>774</v>
      </c>
      <c r="F434">
        <v>26</v>
      </c>
      <c r="G434">
        <v>893</v>
      </c>
      <c r="H434">
        <v>0</v>
      </c>
      <c r="I434">
        <v>0</v>
      </c>
      <c r="J434">
        <v>2</v>
      </c>
      <c r="K434">
        <v>0</v>
      </c>
      <c r="L434" s="1">
        <v>0</v>
      </c>
      <c r="M434">
        <v>0</v>
      </c>
      <c r="N434">
        <v>0</v>
      </c>
      <c r="O434">
        <v>0</v>
      </c>
      <c r="P434">
        <v>467</v>
      </c>
      <c r="Q434">
        <v>0</v>
      </c>
      <c r="R434">
        <v>0</v>
      </c>
      <c r="S434" s="1">
        <v>0</v>
      </c>
      <c r="T434">
        <v>0</v>
      </c>
      <c r="U434">
        <v>0</v>
      </c>
      <c r="V434" s="1">
        <v>0</v>
      </c>
      <c r="W434">
        <v>0</v>
      </c>
      <c r="X434">
        <v>0</v>
      </c>
      <c r="Y434" s="1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3</v>
      </c>
      <c r="AI434">
        <v>3</v>
      </c>
      <c r="AJ434">
        <v>75</v>
      </c>
      <c r="AK434">
        <v>0</v>
      </c>
      <c r="AL434">
        <v>0</v>
      </c>
      <c r="AM434">
        <v>22</v>
      </c>
      <c r="AN434">
        <v>0</v>
      </c>
      <c r="AO434">
        <v>0</v>
      </c>
      <c r="AP434" s="1">
        <v>0</v>
      </c>
      <c r="AQ434">
        <v>0</v>
      </c>
      <c r="AR434">
        <v>0</v>
      </c>
      <c r="AS434" s="1">
        <v>0</v>
      </c>
      <c r="AT434">
        <v>0</v>
      </c>
      <c r="AU434">
        <v>0</v>
      </c>
      <c r="AV434">
        <v>0</v>
      </c>
      <c r="AW434">
        <v>11</v>
      </c>
      <c r="AX434">
        <v>5</v>
      </c>
      <c r="AY434">
        <v>0</v>
      </c>
      <c r="AZ434">
        <v>0</v>
      </c>
      <c r="BA434" s="1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f t="shared" si="6"/>
        <v>4.2</v>
      </c>
    </row>
    <row r="435" spans="1:59" x14ac:dyDescent="0.3">
      <c r="A435" t="s">
        <v>567</v>
      </c>
      <c r="B435" s="5">
        <v>36</v>
      </c>
      <c r="C435" t="s">
        <v>566</v>
      </c>
      <c r="D435" t="s">
        <v>59</v>
      </c>
      <c r="E435" t="s">
        <v>773</v>
      </c>
      <c r="F435">
        <v>14</v>
      </c>
      <c r="G435">
        <v>356</v>
      </c>
      <c r="H435">
        <v>0</v>
      </c>
      <c r="I435">
        <v>2</v>
      </c>
      <c r="J435">
        <v>3</v>
      </c>
      <c r="K435">
        <v>0</v>
      </c>
      <c r="L435" s="1">
        <v>0</v>
      </c>
      <c r="M435">
        <v>0</v>
      </c>
      <c r="N435">
        <v>0</v>
      </c>
      <c r="O435">
        <v>0</v>
      </c>
      <c r="P435">
        <v>333</v>
      </c>
      <c r="Q435">
        <v>0</v>
      </c>
      <c r="R435">
        <v>0</v>
      </c>
      <c r="S435" s="1">
        <v>0</v>
      </c>
      <c r="T435">
        <v>0</v>
      </c>
      <c r="U435">
        <v>0</v>
      </c>
      <c r="V435" s="1">
        <v>0</v>
      </c>
      <c r="W435">
        <v>0</v>
      </c>
      <c r="X435">
        <v>0</v>
      </c>
      <c r="Y435" s="1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6</v>
      </c>
      <c r="AI435">
        <v>0</v>
      </c>
      <c r="AJ435">
        <v>5</v>
      </c>
      <c r="AK435">
        <v>0</v>
      </c>
      <c r="AL435">
        <v>0</v>
      </c>
      <c r="AM435">
        <v>8</v>
      </c>
      <c r="AN435">
        <v>0</v>
      </c>
      <c r="AO435">
        <v>0</v>
      </c>
      <c r="AP435" s="1">
        <v>0</v>
      </c>
      <c r="AQ435">
        <v>0</v>
      </c>
      <c r="AR435">
        <v>0</v>
      </c>
      <c r="AS435" s="1">
        <v>0</v>
      </c>
      <c r="AT435">
        <v>0</v>
      </c>
      <c r="AU435">
        <v>0</v>
      </c>
      <c r="AV435">
        <v>0</v>
      </c>
      <c r="AW435">
        <v>8</v>
      </c>
      <c r="AX435">
        <v>4</v>
      </c>
      <c r="AY435">
        <v>0</v>
      </c>
      <c r="AZ435">
        <v>0</v>
      </c>
      <c r="BA435" s="1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f t="shared" si="6"/>
        <v>4.2</v>
      </c>
    </row>
    <row r="436" spans="1:59" x14ac:dyDescent="0.3">
      <c r="A436" t="s">
        <v>574</v>
      </c>
      <c r="B436" s="5">
        <v>30</v>
      </c>
      <c r="C436" t="s">
        <v>566</v>
      </c>
      <c r="D436" t="s">
        <v>59</v>
      </c>
      <c r="E436" t="s">
        <v>774</v>
      </c>
      <c r="F436">
        <v>8</v>
      </c>
      <c r="G436">
        <v>353</v>
      </c>
      <c r="H436">
        <v>0</v>
      </c>
      <c r="I436">
        <v>0</v>
      </c>
      <c r="J436">
        <v>0</v>
      </c>
      <c r="K436">
        <v>0</v>
      </c>
      <c r="L436" s="1">
        <v>0</v>
      </c>
      <c r="M436">
        <v>0</v>
      </c>
      <c r="N436">
        <v>0</v>
      </c>
      <c r="O436">
        <v>0</v>
      </c>
      <c r="P436">
        <v>285</v>
      </c>
      <c r="Q436">
        <v>0</v>
      </c>
      <c r="R436">
        <v>0</v>
      </c>
      <c r="S436" s="1">
        <v>0</v>
      </c>
      <c r="T436">
        <v>0</v>
      </c>
      <c r="U436">
        <v>0</v>
      </c>
      <c r="V436" s="1">
        <v>0</v>
      </c>
      <c r="W436">
        <v>0</v>
      </c>
      <c r="X436">
        <v>0</v>
      </c>
      <c r="Y436" s="1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7</v>
      </c>
      <c r="AN436">
        <v>0</v>
      </c>
      <c r="AO436">
        <v>0</v>
      </c>
      <c r="AP436" s="1">
        <v>0</v>
      </c>
      <c r="AQ436">
        <v>0</v>
      </c>
      <c r="AR436">
        <v>0</v>
      </c>
      <c r="AS436" s="1">
        <v>0</v>
      </c>
      <c r="AT436">
        <v>0</v>
      </c>
      <c r="AU436">
        <v>0</v>
      </c>
      <c r="AV436">
        <v>0</v>
      </c>
      <c r="AW436">
        <v>2</v>
      </c>
      <c r="AX436">
        <v>1</v>
      </c>
      <c r="AY436">
        <v>0</v>
      </c>
      <c r="AZ436">
        <v>0</v>
      </c>
      <c r="BA436" s="1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f t="shared" si="6"/>
        <v>4.2</v>
      </c>
    </row>
    <row r="437" spans="1:59" x14ac:dyDescent="0.3">
      <c r="A437" t="s">
        <v>580</v>
      </c>
      <c r="B437" s="5">
        <v>17</v>
      </c>
      <c r="C437" t="s">
        <v>566</v>
      </c>
      <c r="D437" t="s">
        <v>59</v>
      </c>
      <c r="E437" t="s">
        <v>773</v>
      </c>
      <c r="F437">
        <v>4</v>
      </c>
      <c r="G437">
        <v>135</v>
      </c>
      <c r="H437">
        <v>0</v>
      </c>
      <c r="I437">
        <v>0</v>
      </c>
      <c r="J437">
        <v>1</v>
      </c>
      <c r="K437">
        <v>0</v>
      </c>
      <c r="L437" s="1">
        <v>0</v>
      </c>
      <c r="M437">
        <v>0</v>
      </c>
      <c r="N437">
        <v>0</v>
      </c>
      <c r="O437">
        <v>0</v>
      </c>
      <c r="P437">
        <v>67</v>
      </c>
      <c r="Q437">
        <v>0</v>
      </c>
      <c r="R437">
        <v>0</v>
      </c>
      <c r="S437" s="1">
        <v>0</v>
      </c>
      <c r="T437">
        <v>0</v>
      </c>
      <c r="U437">
        <v>0</v>
      </c>
      <c r="V437" s="1">
        <v>0</v>
      </c>
      <c r="W437">
        <v>0</v>
      </c>
      <c r="X437">
        <v>0</v>
      </c>
      <c r="Y437" s="1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6</v>
      </c>
      <c r="AI437">
        <v>0</v>
      </c>
      <c r="AJ437">
        <v>1</v>
      </c>
      <c r="AK437">
        <v>0</v>
      </c>
      <c r="AL437">
        <v>0</v>
      </c>
      <c r="AM437">
        <v>4</v>
      </c>
      <c r="AN437">
        <v>0</v>
      </c>
      <c r="AO437">
        <v>0</v>
      </c>
      <c r="AP437" s="1">
        <v>0</v>
      </c>
      <c r="AQ437">
        <v>0</v>
      </c>
      <c r="AR437">
        <v>0</v>
      </c>
      <c r="AS437" s="1">
        <v>0</v>
      </c>
      <c r="AT437">
        <v>0</v>
      </c>
      <c r="AU437">
        <v>0</v>
      </c>
      <c r="AV437">
        <v>0</v>
      </c>
      <c r="AW437">
        <v>3</v>
      </c>
      <c r="AX437">
        <v>0</v>
      </c>
      <c r="AY437">
        <v>0</v>
      </c>
      <c r="AZ437">
        <v>0</v>
      </c>
      <c r="BA437" s="1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f t="shared" si="6"/>
        <v>4.2</v>
      </c>
    </row>
    <row r="438" spans="1:59" x14ac:dyDescent="0.3">
      <c r="A438" t="s">
        <v>587</v>
      </c>
      <c r="B438" s="5">
        <v>27</v>
      </c>
      <c r="C438" t="s">
        <v>566</v>
      </c>
      <c r="D438" t="s">
        <v>117</v>
      </c>
      <c r="E438" t="s">
        <v>774</v>
      </c>
      <c r="F438">
        <v>1</v>
      </c>
      <c r="G438">
        <v>5</v>
      </c>
      <c r="H438">
        <v>0</v>
      </c>
      <c r="I438">
        <v>0</v>
      </c>
      <c r="J438">
        <v>0</v>
      </c>
      <c r="K438">
        <v>0</v>
      </c>
      <c r="L438" s="1">
        <v>0</v>
      </c>
      <c r="M438">
        <v>0</v>
      </c>
      <c r="N438">
        <v>0</v>
      </c>
      <c r="O438">
        <v>0</v>
      </c>
      <c r="P438">
        <v>3</v>
      </c>
      <c r="Q438">
        <v>0</v>
      </c>
      <c r="R438">
        <v>0</v>
      </c>
      <c r="S438" s="1">
        <v>0</v>
      </c>
      <c r="T438">
        <v>0</v>
      </c>
      <c r="U438">
        <v>0</v>
      </c>
      <c r="V438" s="1">
        <v>0</v>
      </c>
      <c r="W438">
        <v>0</v>
      </c>
      <c r="X438">
        <v>0</v>
      </c>
      <c r="Y438" s="1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 s="1">
        <v>0</v>
      </c>
      <c r="AQ438">
        <v>0</v>
      </c>
      <c r="AR438">
        <v>0</v>
      </c>
      <c r="AS438" s="1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 s="1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f t="shared" si="6"/>
        <v>4.2</v>
      </c>
    </row>
    <row r="439" spans="1:59" x14ac:dyDescent="0.3">
      <c r="A439" t="s">
        <v>590</v>
      </c>
      <c r="B439" s="5">
        <v>21</v>
      </c>
      <c r="C439" t="s">
        <v>566</v>
      </c>
      <c r="D439" t="s">
        <v>59</v>
      </c>
      <c r="E439" t="s">
        <v>774</v>
      </c>
      <c r="F439">
        <v>1</v>
      </c>
      <c r="G439">
        <v>12</v>
      </c>
      <c r="H439">
        <v>0</v>
      </c>
      <c r="I439">
        <v>0</v>
      </c>
      <c r="J439">
        <v>0</v>
      </c>
      <c r="K439">
        <v>0</v>
      </c>
      <c r="L439" s="1">
        <v>0</v>
      </c>
      <c r="M439">
        <v>0</v>
      </c>
      <c r="N439">
        <v>0</v>
      </c>
      <c r="O439">
        <v>0</v>
      </c>
      <c r="P439">
        <v>6</v>
      </c>
      <c r="Q439">
        <v>0</v>
      </c>
      <c r="R439">
        <v>0</v>
      </c>
      <c r="S439" s="1">
        <v>0</v>
      </c>
      <c r="T439">
        <v>0</v>
      </c>
      <c r="U439">
        <v>0</v>
      </c>
      <c r="V439" s="1">
        <v>0</v>
      </c>
      <c r="W439">
        <v>0</v>
      </c>
      <c r="X439">
        <v>0</v>
      </c>
      <c r="Y439" s="1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 s="1">
        <v>0</v>
      </c>
      <c r="AQ439">
        <v>0</v>
      </c>
      <c r="AR439">
        <v>0</v>
      </c>
      <c r="AS439" s="1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 s="1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f t="shared" si="6"/>
        <v>4.2</v>
      </c>
    </row>
    <row r="440" spans="1:59" x14ac:dyDescent="0.3">
      <c r="A440" t="s">
        <v>592</v>
      </c>
      <c r="B440" s="5">
        <v>30</v>
      </c>
      <c r="C440" t="s">
        <v>566</v>
      </c>
      <c r="D440" t="s">
        <v>78</v>
      </c>
      <c r="E440" t="s">
        <v>773</v>
      </c>
      <c r="F440">
        <v>8</v>
      </c>
      <c r="G440">
        <v>306</v>
      </c>
      <c r="H440">
        <v>0</v>
      </c>
      <c r="I440">
        <v>0</v>
      </c>
      <c r="J440">
        <v>1</v>
      </c>
      <c r="K440">
        <v>0</v>
      </c>
      <c r="L440" s="1">
        <v>0</v>
      </c>
      <c r="M440">
        <v>0</v>
      </c>
      <c r="N440">
        <v>0</v>
      </c>
      <c r="O440">
        <v>1</v>
      </c>
      <c r="P440">
        <v>138</v>
      </c>
      <c r="Q440">
        <v>0</v>
      </c>
      <c r="R440">
        <v>0</v>
      </c>
      <c r="S440" s="1">
        <v>0</v>
      </c>
      <c r="T440">
        <v>0</v>
      </c>
      <c r="U440">
        <v>0</v>
      </c>
      <c r="V440" s="1">
        <v>0</v>
      </c>
      <c r="W440">
        <v>0</v>
      </c>
      <c r="X440">
        <v>0</v>
      </c>
      <c r="Y440" s="1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2</v>
      </c>
      <c r="AI440">
        <v>0</v>
      </c>
      <c r="AJ440">
        <v>8</v>
      </c>
      <c r="AK440">
        <v>0</v>
      </c>
      <c r="AL440">
        <v>0</v>
      </c>
      <c r="AM440">
        <v>6</v>
      </c>
      <c r="AN440">
        <v>0</v>
      </c>
      <c r="AO440">
        <v>0</v>
      </c>
      <c r="AP440" s="1">
        <v>0</v>
      </c>
      <c r="AQ440">
        <v>0</v>
      </c>
      <c r="AR440">
        <v>0</v>
      </c>
      <c r="AS440" s="1">
        <v>0</v>
      </c>
      <c r="AT440">
        <v>0</v>
      </c>
      <c r="AU440">
        <v>0</v>
      </c>
      <c r="AV440">
        <v>0</v>
      </c>
      <c r="AW440">
        <v>1</v>
      </c>
      <c r="AX440">
        <v>0</v>
      </c>
      <c r="AY440">
        <v>1</v>
      </c>
      <c r="AZ440">
        <v>0</v>
      </c>
      <c r="BA440" s="1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f t="shared" si="6"/>
        <v>4.2</v>
      </c>
    </row>
    <row r="441" spans="1:59" x14ac:dyDescent="0.3">
      <c r="A441" t="s">
        <v>595</v>
      </c>
      <c r="B441" s="5">
        <v>21</v>
      </c>
      <c r="C441" t="s">
        <v>566</v>
      </c>
      <c r="D441" t="s">
        <v>59</v>
      </c>
      <c r="E441" t="s">
        <v>773</v>
      </c>
      <c r="F441">
        <v>2</v>
      </c>
      <c r="G441">
        <v>64</v>
      </c>
      <c r="H441">
        <v>0</v>
      </c>
      <c r="I441">
        <v>0</v>
      </c>
      <c r="J441">
        <v>0</v>
      </c>
      <c r="K441">
        <v>0</v>
      </c>
      <c r="L441" s="1">
        <v>0</v>
      </c>
      <c r="M441">
        <v>0</v>
      </c>
      <c r="N441">
        <v>0</v>
      </c>
      <c r="O441">
        <v>0</v>
      </c>
      <c r="P441">
        <v>46</v>
      </c>
      <c r="Q441">
        <v>0</v>
      </c>
      <c r="R441">
        <v>0</v>
      </c>
      <c r="S441" s="1">
        <v>0</v>
      </c>
      <c r="T441">
        <v>0</v>
      </c>
      <c r="U441">
        <v>0</v>
      </c>
      <c r="V441" s="1">
        <v>0</v>
      </c>
      <c r="W441">
        <v>0</v>
      </c>
      <c r="X441">
        <v>0</v>
      </c>
      <c r="Y441" s="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3</v>
      </c>
      <c r="AN441">
        <v>0</v>
      </c>
      <c r="AO441">
        <v>0</v>
      </c>
      <c r="AP441" s="1">
        <v>0</v>
      </c>
      <c r="AQ441">
        <v>0</v>
      </c>
      <c r="AR441">
        <v>0</v>
      </c>
      <c r="AS441" s="1">
        <v>0</v>
      </c>
      <c r="AT441">
        <v>0</v>
      </c>
      <c r="AU441">
        <v>0</v>
      </c>
      <c r="AV441">
        <v>0</v>
      </c>
      <c r="AW441">
        <v>2</v>
      </c>
      <c r="AX441">
        <v>1</v>
      </c>
      <c r="AY441">
        <v>0</v>
      </c>
      <c r="AZ441">
        <v>0</v>
      </c>
      <c r="BA441" s="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f t="shared" si="6"/>
        <v>4.2</v>
      </c>
    </row>
    <row r="442" spans="1:59" x14ac:dyDescent="0.3">
      <c r="A442" t="s">
        <v>598</v>
      </c>
      <c r="B442" s="5">
        <v>23</v>
      </c>
      <c r="C442" t="s">
        <v>566</v>
      </c>
      <c r="D442" t="s">
        <v>66</v>
      </c>
      <c r="E442" t="s">
        <v>774</v>
      </c>
      <c r="F442">
        <v>10</v>
      </c>
      <c r="G442">
        <v>480</v>
      </c>
      <c r="H442">
        <v>0</v>
      </c>
      <c r="I442">
        <v>0</v>
      </c>
      <c r="J442">
        <v>3</v>
      </c>
      <c r="K442">
        <v>0</v>
      </c>
      <c r="L442" s="1">
        <v>0</v>
      </c>
      <c r="M442">
        <v>0</v>
      </c>
      <c r="N442">
        <v>0</v>
      </c>
      <c r="O442">
        <v>1</v>
      </c>
      <c r="P442">
        <v>293</v>
      </c>
      <c r="Q442">
        <v>0</v>
      </c>
      <c r="R442">
        <v>0</v>
      </c>
      <c r="S442" s="1">
        <v>0</v>
      </c>
      <c r="T442">
        <v>0</v>
      </c>
      <c r="U442">
        <v>0</v>
      </c>
      <c r="V442" s="1">
        <v>0</v>
      </c>
      <c r="W442">
        <v>0</v>
      </c>
      <c r="X442">
        <v>0</v>
      </c>
      <c r="Y442" s="1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0</v>
      </c>
      <c r="AJ442">
        <v>33</v>
      </c>
      <c r="AK442">
        <v>0</v>
      </c>
      <c r="AL442">
        <v>0</v>
      </c>
      <c r="AM442">
        <v>21</v>
      </c>
      <c r="AN442">
        <v>0</v>
      </c>
      <c r="AO442">
        <v>0</v>
      </c>
      <c r="AP442" s="1">
        <v>0</v>
      </c>
      <c r="AQ442">
        <v>0</v>
      </c>
      <c r="AR442">
        <v>0</v>
      </c>
      <c r="AS442" s="1">
        <v>0</v>
      </c>
      <c r="AT442">
        <v>0</v>
      </c>
      <c r="AU442">
        <v>0</v>
      </c>
      <c r="AV442">
        <v>0</v>
      </c>
      <c r="AW442">
        <v>6</v>
      </c>
      <c r="AX442">
        <v>1</v>
      </c>
      <c r="AY442">
        <v>0</v>
      </c>
      <c r="AZ442">
        <v>0</v>
      </c>
      <c r="BA442" s="1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f t="shared" si="6"/>
        <v>4.2</v>
      </c>
    </row>
    <row r="443" spans="1:59" x14ac:dyDescent="0.3">
      <c r="A443" t="s">
        <v>601</v>
      </c>
      <c r="B443" s="5">
        <v>19</v>
      </c>
      <c r="C443" t="s">
        <v>787</v>
      </c>
      <c r="D443" t="s">
        <v>59</v>
      </c>
      <c r="E443" t="s">
        <v>774</v>
      </c>
      <c r="F443">
        <v>1</v>
      </c>
      <c r="G443">
        <v>13</v>
      </c>
      <c r="H443">
        <v>0</v>
      </c>
      <c r="I443">
        <v>0</v>
      </c>
      <c r="J443">
        <v>0</v>
      </c>
      <c r="K443">
        <v>0</v>
      </c>
      <c r="L443" s="1">
        <v>0</v>
      </c>
      <c r="M443">
        <v>0</v>
      </c>
      <c r="N443">
        <v>0</v>
      </c>
      <c r="O443">
        <v>0</v>
      </c>
      <c r="P443">
        <v>16</v>
      </c>
      <c r="Q443">
        <v>0</v>
      </c>
      <c r="R443">
        <v>0</v>
      </c>
      <c r="S443" s="1">
        <v>0</v>
      </c>
      <c r="T443">
        <v>0</v>
      </c>
      <c r="U443">
        <v>0</v>
      </c>
      <c r="V443" s="1">
        <v>0</v>
      </c>
      <c r="W443">
        <v>0</v>
      </c>
      <c r="X443">
        <v>0</v>
      </c>
      <c r="Y443" s="1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 s="1">
        <v>0</v>
      </c>
      <c r="AQ443">
        <v>0</v>
      </c>
      <c r="AR443">
        <v>0</v>
      </c>
      <c r="AS443" s="1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 s="1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f t="shared" si="6"/>
        <v>4.2</v>
      </c>
    </row>
    <row r="444" spans="1:59" x14ac:dyDescent="0.3">
      <c r="A444" t="s">
        <v>616</v>
      </c>
      <c r="B444" s="5">
        <v>25</v>
      </c>
      <c r="C444" t="s">
        <v>787</v>
      </c>
      <c r="D444" t="s">
        <v>617</v>
      </c>
      <c r="E444" t="s">
        <v>774</v>
      </c>
      <c r="F444">
        <v>10</v>
      </c>
      <c r="G444">
        <v>843</v>
      </c>
      <c r="H444">
        <v>0</v>
      </c>
      <c r="I444">
        <v>0</v>
      </c>
      <c r="J444">
        <v>7</v>
      </c>
      <c r="K444">
        <v>0</v>
      </c>
      <c r="L444" s="1">
        <v>0</v>
      </c>
      <c r="M444">
        <v>0</v>
      </c>
      <c r="N444">
        <v>0</v>
      </c>
      <c r="O444">
        <v>0</v>
      </c>
      <c r="P444">
        <v>699</v>
      </c>
      <c r="Q444">
        <v>0</v>
      </c>
      <c r="R444">
        <v>0</v>
      </c>
      <c r="S444" s="1">
        <v>0</v>
      </c>
      <c r="T444">
        <v>0</v>
      </c>
      <c r="U444">
        <v>0</v>
      </c>
      <c r="V444" s="1">
        <v>0</v>
      </c>
      <c r="W444">
        <v>0</v>
      </c>
      <c r="X444">
        <v>0</v>
      </c>
      <c r="Y444" s="1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3</v>
      </c>
      <c r="AI444">
        <v>0</v>
      </c>
      <c r="AJ444">
        <v>70</v>
      </c>
      <c r="AK444">
        <v>0</v>
      </c>
      <c r="AL444">
        <v>0</v>
      </c>
      <c r="AM444">
        <v>7</v>
      </c>
      <c r="AN444">
        <v>0</v>
      </c>
      <c r="AO444">
        <v>0</v>
      </c>
      <c r="AP444" s="1">
        <v>0</v>
      </c>
      <c r="AQ444">
        <v>0</v>
      </c>
      <c r="AR444">
        <v>0</v>
      </c>
      <c r="AS444" s="1">
        <v>0</v>
      </c>
      <c r="AT444">
        <v>0</v>
      </c>
      <c r="AU444">
        <v>0</v>
      </c>
      <c r="AV444">
        <v>0</v>
      </c>
      <c r="AW444">
        <v>9</v>
      </c>
      <c r="AX444">
        <v>0</v>
      </c>
      <c r="AY444">
        <v>0</v>
      </c>
      <c r="AZ444">
        <v>0</v>
      </c>
      <c r="BA444" s="1">
        <v>0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f t="shared" si="6"/>
        <v>4.2</v>
      </c>
    </row>
    <row r="445" spans="1:59" x14ac:dyDescent="0.3">
      <c r="A445" t="s">
        <v>628</v>
      </c>
      <c r="B445" s="5">
        <v>27</v>
      </c>
      <c r="C445" t="s">
        <v>787</v>
      </c>
      <c r="D445" t="s">
        <v>62</v>
      </c>
      <c r="E445" t="s">
        <v>774</v>
      </c>
      <c r="F445">
        <v>4</v>
      </c>
      <c r="G445">
        <v>195</v>
      </c>
      <c r="H445">
        <v>0</v>
      </c>
      <c r="I445">
        <v>0</v>
      </c>
      <c r="J445">
        <v>2</v>
      </c>
      <c r="K445">
        <v>0</v>
      </c>
      <c r="L445" s="1">
        <v>0</v>
      </c>
      <c r="M445">
        <v>0</v>
      </c>
      <c r="N445">
        <v>0</v>
      </c>
      <c r="O445">
        <v>0</v>
      </c>
      <c r="P445">
        <v>177</v>
      </c>
      <c r="Q445">
        <v>0</v>
      </c>
      <c r="R445">
        <v>0</v>
      </c>
      <c r="S445" s="1">
        <v>0</v>
      </c>
      <c r="T445">
        <v>0</v>
      </c>
      <c r="U445">
        <v>0</v>
      </c>
      <c r="V445" s="1">
        <v>0</v>
      </c>
      <c r="W445">
        <v>0</v>
      </c>
      <c r="X445">
        <v>0</v>
      </c>
      <c r="Y445" s="1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6</v>
      </c>
      <c r="AK445">
        <v>0</v>
      </c>
      <c r="AL445">
        <v>0</v>
      </c>
      <c r="AM445">
        <v>4</v>
      </c>
      <c r="AN445">
        <v>0</v>
      </c>
      <c r="AO445">
        <v>0</v>
      </c>
      <c r="AP445" s="1">
        <v>0</v>
      </c>
      <c r="AQ445">
        <v>0</v>
      </c>
      <c r="AR445">
        <v>0</v>
      </c>
      <c r="AS445" s="1">
        <v>0</v>
      </c>
      <c r="AT445">
        <v>0</v>
      </c>
      <c r="AU445">
        <v>0</v>
      </c>
      <c r="AV445">
        <v>0</v>
      </c>
      <c r="AW445">
        <v>2</v>
      </c>
      <c r="AX445">
        <v>2</v>
      </c>
      <c r="AY445">
        <v>0</v>
      </c>
      <c r="AZ445">
        <v>0</v>
      </c>
      <c r="BA445" s="1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f t="shared" si="6"/>
        <v>4.2</v>
      </c>
    </row>
    <row r="446" spans="1:59" x14ac:dyDescent="0.3">
      <c r="A446" t="s">
        <v>630</v>
      </c>
      <c r="B446" s="5">
        <v>28</v>
      </c>
      <c r="C446" t="s">
        <v>787</v>
      </c>
      <c r="D446" t="s">
        <v>76</v>
      </c>
      <c r="E446" t="s">
        <v>773</v>
      </c>
      <c r="F446">
        <v>18</v>
      </c>
      <c r="G446">
        <v>508</v>
      </c>
      <c r="H446">
        <v>0</v>
      </c>
      <c r="I446">
        <v>3</v>
      </c>
      <c r="J446">
        <v>8</v>
      </c>
      <c r="K446">
        <v>0</v>
      </c>
      <c r="L446" s="1">
        <v>0</v>
      </c>
      <c r="M446">
        <v>2</v>
      </c>
      <c r="N446">
        <v>0</v>
      </c>
      <c r="O446">
        <v>5</v>
      </c>
      <c r="P446">
        <v>326</v>
      </c>
      <c r="Q446">
        <v>0</v>
      </c>
      <c r="R446">
        <v>0</v>
      </c>
      <c r="S446" s="1">
        <v>0</v>
      </c>
      <c r="T446">
        <v>0</v>
      </c>
      <c r="U446">
        <v>0</v>
      </c>
      <c r="V446" s="1">
        <v>0</v>
      </c>
      <c r="W446">
        <v>0</v>
      </c>
      <c r="X446">
        <v>0</v>
      </c>
      <c r="Y446" s="1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6</v>
      </c>
      <c r="AI446">
        <v>0</v>
      </c>
      <c r="AJ446">
        <v>6</v>
      </c>
      <c r="AK446">
        <v>0</v>
      </c>
      <c r="AL446">
        <v>0</v>
      </c>
      <c r="AM446">
        <v>6</v>
      </c>
      <c r="AN446">
        <v>0</v>
      </c>
      <c r="AO446">
        <v>0</v>
      </c>
      <c r="AP446" s="1">
        <v>0</v>
      </c>
      <c r="AQ446">
        <v>0</v>
      </c>
      <c r="AR446">
        <v>0</v>
      </c>
      <c r="AS446" s="1">
        <v>0</v>
      </c>
      <c r="AT446">
        <v>0</v>
      </c>
      <c r="AU446">
        <v>0</v>
      </c>
      <c r="AV446">
        <v>0</v>
      </c>
      <c r="AW446">
        <v>3</v>
      </c>
      <c r="AX446">
        <v>0</v>
      </c>
      <c r="AY446">
        <v>0</v>
      </c>
      <c r="AZ446">
        <v>0</v>
      </c>
      <c r="BA446" s="1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f t="shared" si="6"/>
        <v>4.2</v>
      </c>
    </row>
    <row r="447" spans="1:59" x14ac:dyDescent="0.3">
      <c r="A447" t="s">
        <v>634</v>
      </c>
      <c r="B447" s="5">
        <v>34</v>
      </c>
      <c r="C447" t="s">
        <v>786</v>
      </c>
      <c r="D447" t="s">
        <v>59</v>
      </c>
      <c r="E447" t="s">
        <v>774</v>
      </c>
      <c r="F447">
        <v>18</v>
      </c>
      <c r="G447">
        <v>823</v>
      </c>
      <c r="H447">
        <v>0</v>
      </c>
      <c r="I447">
        <v>0</v>
      </c>
      <c r="J447">
        <v>5</v>
      </c>
      <c r="K447">
        <v>0</v>
      </c>
      <c r="L447" s="1">
        <v>0</v>
      </c>
      <c r="M447">
        <v>0</v>
      </c>
      <c r="N447">
        <v>0</v>
      </c>
      <c r="O447">
        <v>0</v>
      </c>
      <c r="P447">
        <v>698</v>
      </c>
      <c r="Q447">
        <v>0</v>
      </c>
      <c r="R447">
        <v>0</v>
      </c>
      <c r="S447" s="1">
        <v>0</v>
      </c>
      <c r="T447">
        <v>0</v>
      </c>
      <c r="U447">
        <v>0</v>
      </c>
      <c r="V447" s="1">
        <v>0</v>
      </c>
      <c r="W447">
        <v>0</v>
      </c>
      <c r="X447">
        <v>0</v>
      </c>
      <c r="Y447" s="1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3</v>
      </c>
      <c r="AJ447">
        <v>36</v>
      </c>
      <c r="AK447">
        <v>0</v>
      </c>
      <c r="AL447">
        <v>0</v>
      </c>
      <c r="AM447">
        <v>11</v>
      </c>
      <c r="AN447">
        <v>0</v>
      </c>
      <c r="AO447">
        <v>0</v>
      </c>
      <c r="AP447" s="1">
        <v>0</v>
      </c>
      <c r="AQ447">
        <v>0</v>
      </c>
      <c r="AR447">
        <v>0</v>
      </c>
      <c r="AS447" s="1">
        <v>0</v>
      </c>
      <c r="AT447">
        <v>0</v>
      </c>
      <c r="AU447">
        <v>0</v>
      </c>
      <c r="AV447">
        <v>0</v>
      </c>
      <c r="AW447">
        <v>4</v>
      </c>
      <c r="AX447">
        <v>3</v>
      </c>
      <c r="AY447">
        <v>0</v>
      </c>
      <c r="AZ447">
        <v>0</v>
      </c>
      <c r="BA447" s="1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f t="shared" si="6"/>
        <v>4.2</v>
      </c>
    </row>
    <row r="448" spans="1:59" x14ac:dyDescent="0.3">
      <c r="A448" t="s">
        <v>637</v>
      </c>
      <c r="B448" s="5">
        <v>24</v>
      </c>
      <c r="C448" t="s">
        <v>786</v>
      </c>
      <c r="D448" t="s">
        <v>78</v>
      </c>
      <c r="E448" t="s">
        <v>773</v>
      </c>
      <c r="F448">
        <v>10</v>
      </c>
      <c r="G448">
        <v>162</v>
      </c>
      <c r="H448">
        <v>0</v>
      </c>
      <c r="I448">
        <v>0</v>
      </c>
      <c r="J448">
        <v>4</v>
      </c>
      <c r="K448">
        <v>0</v>
      </c>
      <c r="L448" s="1">
        <v>0</v>
      </c>
      <c r="M448">
        <v>0</v>
      </c>
      <c r="N448">
        <v>0</v>
      </c>
      <c r="O448">
        <v>0</v>
      </c>
      <c r="P448">
        <v>158</v>
      </c>
      <c r="Q448">
        <v>0</v>
      </c>
      <c r="R448">
        <v>0</v>
      </c>
      <c r="S448" s="1">
        <v>0</v>
      </c>
      <c r="T448">
        <v>0</v>
      </c>
      <c r="U448">
        <v>0</v>
      </c>
      <c r="V448" s="1">
        <v>0</v>
      </c>
      <c r="W448">
        <v>0</v>
      </c>
      <c r="X448">
        <v>0</v>
      </c>
      <c r="Y448" s="1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3</v>
      </c>
      <c r="AI448">
        <v>0</v>
      </c>
      <c r="AJ448">
        <v>5</v>
      </c>
      <c r="AK448">
        <v>0</v>
      </c>
      <c r="AL448">
        <v>0</v>
      </c>
      <c r="AM448">
        <v>7</v>
      </c>
      <c r="AN448">
        <v>0</v>
      </c>
      <c r="AO448">
        <v>0</v>
      </c>
      <c r="AP448" s="1">
        <v>0</v>
      </c>
      <c r="AQ448">
        <v>0</v>
      </c>
      <c r="AR448">
        <v>0</v>
      </c>
      <c r="AS448" s="1">
        <v>0</v>
      </c>
      <c r="AT448">
        <v>0</v>
      </c>
      <c r="AU448">
        <v>0</v>
      </c>
      <c r="AV448">
        <v>0</v>
      </c>
      <c r="AW448">
        <v>0</v>
      </c>
      <c r="AX448">
        <v>2</v>
      </c>
      <c r="AY448">
        <v>0</v>
      </c>
      <c r="AZ448">
        <v>0</v>
      </c>
      <c r="BA448" s="1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f t="shared" si="6"/>
        <v>4.2</v>
      </c>
    </row>
    <row r="449" spans="1:59" x14ac:dyDescent="0.3">
      <c r="A449" t="s">
        <v>648</v>
      </c>
      <c r="B449" s="5">
        <v>19</v>
      </c>
      <c r="C449" t="s">
        <v>786</v>
      </c>
      <c r="D449" t="s">
        <v>59</v>
      </c>
      <c r="E449" t="s">
        <v>774</v>
      </c>
      <c r="F449">
        <v>1</v>
      </c>
      <c r="G449">
        <v>1</v>
      </c>
      <c r="H449">
        <v>0</v>
      </c>
      <c r="I449">
        <v>0</v>
      </c>
      <c r="J449">
        <v>0</v>
      </c>
      <c r="K449">
        <v>0</v>
      </c>
      <c r="L449" s="1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 s="1">
        <v>0</v>
      </c>
      <c r="T449">
        <v>0</v>
      </c>
      <c r="U449">
        <v>0</v>
      </c>
      <c r="V449" s="1">
        <v>0</v>
      </c>
      <c r="W449">
        <v>0</v>
      </c>
      <c r="X449">
        <v>0</v>
      </c>
      <c r="Y449" s="1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 s="1">
        <v>0</v>
      </c>
      <c r="AQ449">
        <v>0</v>
      </c>
      <c r="AR449">
        <v>0</v>
      </c>
      <c r="AS449" s="1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 s="1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f t="shared" si="6"/>
        <v>4.2</v>
      </c>
    </row>
    <row r="450" spans="1:59" x14ac:dyDescent="0.3">
      <c r="A450" t="s">
        <v>650</v>
      </c>
      <c r="B450" s="5">
        <v>18</v>
      </c>
      <c r="C450" t="s">
        <v>786</v>
      </c>
      <c r="D450" t="s">
        <v>59</v>
      </c>
      <c r="E450" t="s">
        <v>773</v>
      </c>
      <c r="F450">
        <v>2</v>
      </c>
      <c r="G450">
        <v>47</v>
      </c>
      <c r="H450">
        <v>0</v>
      </c>
      <c r="I450">
        <v>0</v>
      </c>
      <c r="J450">
        <v>1</v>
      </c>
      <c r="K450">
        <v>0</v>
      </c>
      <c r="L450" s="1">
        <v>0</v>
      </c>
      <c r="M450">
        <v>0</v>
      </c>
      <c r="N450">
        <v>0</v>
      </c>
      <c r="O450">
        <v>0</v>
      </c>
      <c r="P450">
        <v>43</v>
      </c>
      <c r="Q450">
        <v>0</v>
      </c>
      <c r="R450">
        <v>0</v>
      </c>
      <c r="S450" s="1">
        <v>0</v>
      </c>
      <c r="T450">
        <v>0</v>
      </c>
      <c r="U450">
        <v>0</v>
      </c>
      <c r="V450" s="1">
        <v>0</v>
      </c>
      <c r="W450">
        <v>0</v>
      </c>
      <c r="X450">
        <v>0</v>
      </c>
      <c r="Y450" s="1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 s="1">
        <v>0</v>
      </c>
      <c r="AQ450">
        <v>0</v>
      </c>
      <c r="AR450">
        <v>0</v>
      </c>
      <c r="AS450" s="1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 s="1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f t="shared" ref="BG450:BG513" si="7">BF450+4.2</f>
        <v>4.2</v>
      </c>
    </row>
    <row r="451" spans="1:59" x14ac:dyDescent="0.3">
      <c r="A451" t="s">
        <v>652</v>
      </c>
      <c r="B451" s="5">
        <v>18</v>
      </c>
      <c r="C451" t="s">
        <v>786</v>
      </c>
      <c r="D451" t="s">
        <v>66</v>
      </c>
      <c r="E451" t="s">
        <v>773</v>
      </c>
      <c r="F451">
        <v>12</v>
      </c>
      <c r="G451">
        <v>139</v>
      </c>
      <c r="H451">
        <v>0</v>
      </c>
      <c r="I451">
        <v>0</v>
      </c>
      <c r="J451">
        <v>4</v>
      </c>
      <c r="K451">
        <v>0</v>
      </c>
      <c r="L451" s="1">
        <v>0</v>
      </c>
      <c r="M451">
        <v>0</v>
      </c>
      <c r="N451">
        <v>1</v>
      </c>
      <c r="O451">
        <v>0</v>
      </c>
      <c r="P451">
        <v>111</v>
      </c>
      <c r="Q451">
        <v>0</v>
      </c>
      <c r="R451">
        <v>0</v>
      </c>
      <c r="S451" s="1">
        <v>0</v>
      </c>
      <c r="T451">
        <v>0</v>
      </c>
      <c r="U451">
        <v>0</v>
      </c>
      <c r="V451" s="1">
        <v>0</v>
      </c>
      <c r="W451">
        <v>0</v>
      </c>
      <c r="X451">
        <v>0</v>
      </c>
      <c r="Y451" s="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3</v>
      </c>
      <c r="AI451">
        <v>0</v>
      </c>
      <c r="AJ451">
        <v>1</v>
      </c>
      <c r="AK451">
        <v>0</v>
      </c>
      <c r="AL451">
        <v>0</v>
      </c>
      <c r="AM451">
        <v>1</v>
      </c>
      <c r="AN451">
        <v>0</v>
      </c>
      <c r="AO451">
        <v>0</v>
      </c>
      <c r="AP451" s="1">
        <v>0</v>
      </c>
      <c r="AQ451">
        <v>0</v>
      </c>
      <c r="AR451">
        <v>0</v>
      </c>
      <c r="AS451" s="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 s="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f t="shared" si="7"/>
        <v>4.2</v>
      </c>
    </row>
    <row r="452" spans="1:59" x14ac:dyDescent="0.3">
      <c r="A452" t="s">
        <v>655</v>
      </c>
      <c r="B452" s="5">
        <v>27</v>
      </c>
      <c r="C452" t="s">
        <v>786</v>
      </c>
      <c r="D452" t="s">
        <v>233</v>
      </c>
      <c r="E452" t="s">
        <v>773</v>
      </c>
      <c r="F452">
        <v>2</v>
      </c>
      <c r="G452">
        <v>71</v>
      </c>
      <c r="H452">
        <v>0</v>
      </c>
      <c r="I452">
        <v>0</v>
      </c>
      <c r="J452">
        <v>1</v>
      </c>
      <c r="K452">
        <v>0</v>
      </c>
      <c r="L452" s="1">
        <v>0</v>
      </c>
      <c r="M452">
        <v>0</v>
      </c>
      <c r="N452">
        <v>0</v>
      </c>
      <c r="O452">
        <v>1</v>
      </c>
      <c r="P452">
        <v>36</v>
      </c>
      <c r="Q452">
        <v>0</v>
      </c>
      <c r="R452">
        <v>0</v>
      </c>
      <c r="S452" s="1">
        <v>0</v>
      </c>
      <c r="T452">
        <v>0</v>
      </c>
      <c r="U452">
        <v>0</v>
      </c>
      <c r="V452" s="1">
        <v>0</v>
      </c>
      <c r="W452">
        <v>0</v>
      </c>
      <c r="X452">
        <v>0</v>
      </c>
      <c r="Y452" s="1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2</v>
      </c>
      <c r="AK452">
        <v>0</v>
      </c>
      <c r="AL452">
        <v>0</v>
      </c>
      <c r="AM452">
        <v>5</v>
      </c>
      <c r="AN452">
        <v>0</v>
      </c>
      <c r="AO452">
        <v>0</v>
      </c>
      <c r="AP452" s="1">
        <v>0</v>
      </c>
      <c r="AQ452">
        <v>0</v>
      </c>
      <c r="AR452">
        <v>0</v>
      </c>
      <c r="AS452" s="1">
        <v>0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 s="1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f t="shared" si="7"/>
        <v>4.2</v>
      </c>
    </row>
    <row r="453" spans="1:59" x14ac:dyDescent="0.3">
      <c r="A453" t="s">
        <v>662</v>
      </c>
      <c r="B453" s="5">
        <v>20</v>
      </c>
      <c r="C453" t="s">
        <v>785</v>
      </c>
      <c r="D453" t="s">
        <v>59</v>
      </c>
      <c r="E453" t="s">
        <v>774</v>
      </c>
      <c r="F453">
        <v>1</v>
      </c>
      <c r="G453">
        <v>1</v>
      </c>
      <c r="H453">
        <v>0</v>
      </c>
      <c r="I453">
        <v>0</v>
      </c>
      <c r="J453">
        <v>0</v>
      </c>
      <c r="K453">
        <v>0</v>
      </c>
      <c r="L453" s="1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 s="1">
        <v>0</v>
      </c>
      <c r="T453">
        <v>0</v>
      </c>
      <c r="U453">
        <v>0</v>
      </c>
      <c r="V453" s="1">
        <v>0</v>
      </c>
      <c r="W453">
        <v>0</v>
      </c>
      <c r="X453">
        <v>0</v>
      </c>
      <c r="Y453" s="1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 s="1">
        <v>0</v>
      </c>
      <c r="AQ453">
        <v>0</v>
      </c>
      <c r="AR453">
        <v>0</v>
      </c>
      <c r="AS453" s="1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 s="1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f t="shared" si="7"/>
        <v>4.2</v>
      </c>
    </row>
    <row r="454" spans="1:59" x14ac:dyDescent="0.3">
      <c r="A454" t="s">
        <v>664</v>
      </c>
      <c r="B454" s="5">
        <v>22</v>
      </c>
      <c r="C454" t="s">
        <v>785</v>
      </c>
      <c r="D454" t="s">
        <v>277</v>
      </c>
      <c r="E454" t="s">
        <v>773</v>
      </c>
      <c r="F454">
        <v>1</v>
      </c>
      <c r="G454">
        <v>1</v>
      </c>
      <c r="H454">
        <v>0</v>
      </c>
      <c r="I454">
        <v>0</v>
      </c>
      <c r="J454">
        <v>0</v>
      </c>
      <c r="K454">
        <v>0</v>
      </c>
      <c r="L454" s="1">
        <v>0</v>
      </c>
      <c r="M454">
        <v>0</v>
      </c>
      <c r="N454">
        <v>0</v>
      </c>
      <c r="O454">
        <v>0</v>
      </c>
      <c r="P454">
        <v>2</v>
      </c>
      <c r="Q454">
        <v>0</v>
      </c>
      <c r="R454">
        <v>0</v>
      </c>
      <c r="S454" s="1">
        <v>0</v>
      </c>
      <c r="T454">
        <v>0</v>
      </c>
      <c r="U454">
        <v>0</v>
      </c>
      <c r="V454" s="1">
        <v>0</v>
      </c>
      <c r="W454">
        <v>0</v>
      </c>
      <c r="X454">
        <v>0</v>
      </c>
      <c r="Y454" s="1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2</v>
      </c>
      <c r="AN454">
        <v>0</v>
      </c>
      <c r="AO454">
        <v>0</v>
      </c>
      <c r="AP454" s="1">
        <v>0</v>
      </c>
      <c r="AQ454">
        <v>0</v>
      </c>
      <c r="AR454">
        <v>0</v>
      </c>
      <c r="AS454" s="1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 s="1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f t="shared" si="7"/>
        <v>4.2</v>
      </c>
    </row>
    <row r="455" spans="1:59" x14ac:dyDescent="0.3">
      <c r="A455" t="s">
        <v>665</v>
      </c>
      <c r="B455" s="5">
        <v>20</v>
      </c>
      <c r="C455" t="s">
        <v>785</v>
      </c>
      <c r="D455" t="s">
        <v>176</v>
      </c>
      <c r="E455" t="s">
        <v>773</v>
      </c>
      <c r="F455">
        <v>10</v>
      </c>
      <c r="G455">
        <v>232</v>
      </c>
      <c r="H455">
        <v>0</v>
      </c>
      <c r="I455">
        <v>0</v>
      </c>
      <c r="J455">
        <v>2</v>
      </c>
      <c r="K455">
        <v>0</v>
      </c>
      <c r="L455" s="1">
        <v>0</v>
      </c>
      <c r="M455">
        <v>0</v>
      </c>
      <c r="N455">
        <v>0</v>
      </c>
      <c r="O455">
        <v>0</v>
      </c>
      <c r="P455">
        <v>133</v>
      </c>
      <c r="Q455">
        <v>0</v>
      </c>
      <c r="R455">
        <v>0</v>
      </c>
      <c r="S455" s="1">
        <v>0</v>
      </c>
      <c r="T455">
        <v>0</v>
      </c>
      <c r="U455">
        <v>0</v>
      </c>
      <c r="V455" s="1">
        <v>0</v>
      </c>
      <c r="W455">
        <v>0</v>
      </c>
      <c r="X455">
        <v>0</v>
      </c>
      <c r="Y455" s="1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0</v>
      </c>
      <c r="AJ455">
        <v>2</v>
      </c>
      <c r="AK455">
        <v>0</v>
      </c>
      <c r="AL455">
        <v>0</v>
      </c>
      <c r="AM455">
        <v>8</v>
      </c>
      <c r="AN455">
        <v>0</v>
      </c>
      <c r="AO455">
        <v>0</v>
      </c>
      <c r="AP455" s="1">
        <v>0</v>
      </c>
      <c r="AQ455">
        <v>0</v>
      </c>
      <c r="AR455">
        <v>0</v>
      </c>
      <c r="AS455" s="1">
        <v>0</v>
      </c>
      <c r="AT455">
        <v>0</v>
      </c>
      <c r="AU455">
        <v>0</v>
      </c>
      <c r="AV455">
        <v>0</v>
      </c>
      <c r="AW455">
        <v>2</v>
      </c>
      <c r="AX455">
        <v>2</v>
      </c>
      <c r="AY455">
        <v>0</v>
      </c>
      <c r="AZ455">
        <v>0</v>
      </c>
      <c r="BA455" s="1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f t="shared" si="7"/>
        <v>4.2</v>
      </c>
    </row>
    <row r="456" spans="1:59" x14ac:dyDescent="0.3">
      <c r="A456" t="s">
        <v>666</v>
      </c>
      <c r="B456" s="5">
        <v>24</v>
      </c>
      <c r="C456" t="s">
        <v>785</v>
      </c>
      <c r="D456" t="s">
        <v>176</v>
      </c>
      <c r="E456" t="s">
        <v>773</v>
      </c>
      <c r="F456">
        <v>1</v>
      </c>
      <c r="G456">
        <v>6</v>
      </c>
      <c r="H456">
        <v>0</v>
      </c>
      <c r="I456">
        <v>0</v>
      </c>
      <c r="J456">
        <v>0</v>
      </c>
      <c r="K456">
        <v>0</v>
      </c>
      <c r="L456" s="1">
        <v>0</v>
      </c>
      <c r="M456">
        <v>0</v>
      </c>
      <c r="N456">
        <v>0</v>
      </c>
      <c r="O456">
        <v>0</v>
      </c>
      <c r="P456">
        <v>3</v>
      </c>
      <c r="Q456">
        <v>0</v>
      </c>
      <c r="R456">
        <v>0</v>
      </c>
      <c r="S456" s="1">
        <v>0</v>
      </c>
      <c r="T456">
        <v>0</v>
      </c>
      <c r="U456">
        <v>0</v>
      </c>
      <c r="V456" s="1">
        <v>0</v>
      </c>
      <c r="W456">
        <v>0</v>
      </c>
      <c r="X456">
        <v>0</v>
      </c>
      <c r="Y456" s="1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 s="1">
        <v>0</v>
      </c>
      <c r="AQ456">
        <v>0</v>
      </c>
      <c r="AR456">
        <v>0</v>
      </c>
      <c r="AS456" s="1">
        <v>0</v>
      </c>
      <c r="AT456">
        <v>0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 s="1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f t="shared" si="7"/>
        <v>4.2</v>
      </c>
    </row>
    <row r="457" spans="1:59" x14ac:dyDescent="0.3">
      <c r="A457" t="s">
        <v>669</v>
      </c>
      <c r="B457" s="5">
        <v>28</v>
      </c>
      <c r="C457" t="s">
        <v>785</v>
      </c>
      <c r="D457" t="s">
        <v>176</v>
      </c>
      <c r="E457" t="s">
        <v>773</v>
      </c>
      <c r="F457">
        <v>2</v>
      </c>
      <c r="G457">
        <v>46</v>
      </c>
      <c r="H457">
        <v>0</v>
      </c>
      <c r="I457">
        <v>0</v>
      </c>
      <c r="J457">
        <v>1</v>
      </c>
      <c r="K457">
        <v>0</v>
      </c>
      <c r="L457" s="1">
        <v>0</v>
      </c>
      <c r="M457">
        <v>0</v>
      </c>
      <c r="N457">
        <v>0</v>
      </c>
      <c r="O457">
        <v>0</v>
      </c>
      <c r="P457">
        <v>24</v>
      </c>
      <c r="Q457">
        <v>0</v>
      </c>
      <c r="R457">
        <v>0</v>
      </c>
      <c r="S457" s="1">
        <v>0</v>
      </c>
      <c r="T457">
        <v>0</v>
      </c>
      <c r="U457">
        <v>0</v>
      </c>
      <c r="V457" s="1">
        <v>0</v>
      </c>
      <c r="W457">
        <v>0</v>
      </c>
      <c r="X457">
        <v>0</v>
      </c>
      <c r="Y457" s="1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 s="1">
        <v>0</v>
      </c>
      <c r="AQ457">
        <v>0</v>
      </c>
      <c r="AR457">
        <v>0</v>
      </c>
      <c r="AS457" s="1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 s="1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f t="shared" si="7"/>
        <v>4.2</v>
      </c>
    </row>
    <row r="458" spans="1:59" x14ac:dyDescent="0.3">
      <c r="A458" t="s">
        <v>684</v>
      </c>
      <c r="B458" s="5">
        <v>21</v>
      </c>
      <c r="C458" t="s">
        <v>785</v>
      </c>
      <c r="D458" t="s">
        <v>136</v>
      </c>
      <c r="E458" t="s">
        <v>774</v>
      </c>
      <c r="F458">
        <v>5</v>
      </c>
      <c r="G458">
        <v>65</v>
      </c>
      <c r="H458">
        <v>0</v>
      </c>
      <c r="I458">
        <v>0</v>
      </c>
      <c r="J458">
        <v>0</v>
      </c>
      <c r="K458">
        <v>0</v>
      </c>
      <c r="L458" s="1">
        <v>0</v>
      </c>
      <c r="M458">
        <v>0</v>
      </c>
      <c r="N458">
        <v>0</v>
      </c>
      <c r="O458">
        <v>0</v>
      </c>
      <c r="P458">
        <v>60</v>
      </c>
      <c r="Q458">
        <v>0</v>
      </c>
      <c r="R458">
        <v>0</v>
      </c>
      <c r="S458" s="1">
        <v>0</v>
      </c>
      <c r="T458">
        <v>0</v>
      </c>
      <c r="U458">
        <v>0</v>
      </c>
      <c r="V458" s="1">
        <v>0</v>
      </c>
      <c r="W458">
        <v>0</v>
      </c>
      <c r="X458">
        <v>0</v>
      </c>
      <c r="Y458" s="1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2</v>
      </c>
      <c r="AI458">
        <v>0</v>
      </c>
      <c r="AJ458">
        <v>4</v>
      </c>
      <c r="AK458">
        <v>0</v>
      </c>
      <c r="AL458">
        <v>0</v>
      </c>
      <c r="AM458">
        <v>0</v>
      </c>
      <c r="AN458">
        <v>0</v>
      </c>
      <c r="AO458">
        <v>0</v>
      </c>
      <c r="AP458" s="1">
        <v>0</v>
      </c>
      <c r="AQ458">
        <v>0</v>
      </c>
      <c r="AR458">
        <v>0</v>
      </c>
      <c r="AS458" s="1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 s="1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f t="shared" si="7"/>
        <v>4.2</v>
      </c>
    </row>
    <row r="459" spans="1:59" x14ac:dyDescent="0.3">
      <c r="A459" t="s">
        <v>687</v>
      </c>
      <c r="B459" s="5">
        <v>18</v>
      </c>
      <c r="C459" t="s">
        <v>785</v>
      </c>
      <c r="D459" t="s">
        <v>66</v>
      </c>
      <c r="E459" t="s">
        <v>774</v>
      </c>
      <c r="F459">
        <v>3</v>
      </c>
      <c r="G459">
        <v>70</v>
      </c>
      <c r="H459">
        <v>0</v>
      </c>
      <c r="I459">
        <v>0</v>
      </c>
      <c r="J459">
        <v>1</v>
      </c>
      <c r="K459">
        <v>0</v>
      </c>
      <c r="L459" s="1">
        <v>0</v>
      </c>
      <c r="M459">
        <v>0</v>
      </c>
      <c r="N459">
        <v>0</v>
      </c>
      <c r="O459">
        <v>1</v>
      </c>
      <c r="P459">
        <v>52</v>
      </c>
      <c r="Q459">
        <v>0</v>
      </c>
      <c r="R459">
        <v>0</v>
      </c>
      <c r="S459" s="1">
        <v>0</v>
      </c>
      <c r="T459">
        <v>0</v>
      </c>
      <c r="U459">
        <v>0</v>
      </c>
      <c r="V459" s="1">
        <v>0</v>
      </c>
      <c r="W459">
        <v>0</v>
      </c>
      <c r="X459">
        <v>0</v>
      </c>
      <c r="Y459" s="1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4</v>
      </c>
      <c r="AK459">
        <v>0</v>
      </c>
      <c r="AL459">
        <v>0</v>
      </c>
      <c r="AM459">
        <v>1</v>
      </c>
      <c r="AN459">
        <v>0</v>
      </c>
      <c r="AO459">
        <v>0</v>
      </c>
      <c r="AP459" s="1">
        <v>0</v>
      </c>
      <c r="AQ459">
        <v>0</v>
      </c>
      <c r="AR459">
        <v>0</v>
      </c>
      <c r="AS459" s="1">
        <v>0</v>
      </c>
      <c r="AT459">
        <v>0</v>
      </c>
      <c r="AU459">
        <v>0</v>
      </c>
      <c r="AV459">
        <v>0</v>
      </c>
      <c r="AW459">
        <v>1</v>
      </c>
      <c r="AX459">
        <v>0</v>
      </c>
      <c r="AY459">
        <v>0</v>
      </c>
      <c r="AZ459">
        <v>0</v>
      </c>
      <c r="BA459" s="1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f t="shared" si="7"/>
        <v>4.2</v>
      </c>
    </row>
    <row r="460" spans="1:59" x14ac:dyDescent="0.3">
      <c r="A460" t="s">
        <v>693</v>
      </c>
      <c r="B460" s="5">
        <v>29</v>
      </c>
      <c r="C460" t="s">
        <v>785</v>
      </c>
      <c r="D460" t="s">
        <v>140</v>
      </c>
      <c r="E460" t="s">
        <v>772</v>
      </c>
      <c r="F460">
        <v>1</v>
      </c>
      <c r="G460">
        <v>1</v>
      </c>
      <c r="H460">
        <v>0</v>
      </c>
      <c r="I460">
        <v>0</v>
      </c>
      <c r="J460">
        <v>0</v>
      </c>
      <c r="K460">
        <v>0</v>
      </c>
      <c r="L460" s="1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 s="1">
        <v>0</v>
      </c>
      <c r="T460">
        <v>0</v>
      </c>
      <c r="U460">
        <v>0</v>
      </c>
      <c r="V460" s="1">
        <v>0</v>
      </c>
      <c r="W460">
        <v>0</v>
      </c>
      <c r="X460">
        <v>0</v>
      </c>
      <c r="Y460" s="1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 s="1">
        <v>0</v>
      </c>
      <c r="AQ460">
        <v>0</v>
      </c>
      <c r="AR460">
        <v>0</v>
      </c>
      <c r="AS460" s="1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 s="1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f t="shared" si="7"/>
        <v>4.2</v>
      </c>
    </row>
    <row r="461" spans="1:59" x14ac:dyDescent="0.3">
      <c r="A461" t="s">
        <v>694</v>
      </c>
      <c r="B461" s="5">
        <v>22</v>
      </c>
      <c r="C461" t="s">
        <v>785</v>
      </c>
      <c r="D461" t="s">
        <v>59</v>
      </c>
      <c r="E461" t="s">
        <v>773</v>
      </c>
      <c r="F461">
        <v>24</v>
      </c>
      <c r="G461">
        <v>475</v>
      </c>
      <c r="H461">
        <v>0</v>
      </c>
      <c r="I461">
        <v>1</v>
      </c>
      <c r="J461">
        <v>9</v>
      </c>
      <c r="K461">
        <v>0</v>
      </c>
      <c r="L461" s="1">
        <v>0</v>
      </c>
      <c r="M461">
        <v>1</v>
      </c>
      <c r="N461">
        <v>0</v>
      </c>
      <c r="O461">
        <v>0</v>
      </c>
      <c r="P461">
        <v>478</v>
      </c>
      <c r="Q461">
        <v>0</v>
      </c>
      <c r="R461">
        <v>0</v>
      </c>
      <c r="S461" s="1">
        <v>0</v>
      </c>
      <c r="T461">
        <v>0</v>
      </c>
      <c r="U461">
        <v>0</v>
      </c>
      <c r="V461" s="1">
        <v>0</v>
      </c>
      <c r="W461">
        <v>0</v>
      </c>
      <c r="X461">
        <v>0</v>
      </c>
      <c r="Y461" s="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4</v>
      </c>
      <c r="AI461">
        <v>0</v>
      </c>
      <c r="AJ461">
        <v>11</v>
      </c>
      <c r="AK461">
        <v>0</v>
      </c>
      <c r="AL461">
        <v>0</v>
      </c>
      <c r="AM461">
        <v>11</v>
      </c>
      <c r="AN461">
        <v>0</v>
      </c>
      <c r="AO461">
        <v>0</v>
      </c>
      <c r="AP461" s="1">
        <v>0</v>
      </c>
      <c r="AQ461">
        <v>0</v>
      </c>
      <c r="AR461">
        <v>0</v>
      </c>
      <c r="AS461" s="1">
        <v>0</v>
      </c>
      <c r="AT461">
        <v>0</v>
      </c>
      <c r="AU461">
        <v>0</v>
      </c>
      <c r="AV461">
        <v>0</v>
      </c>
      <c r="AW461">
        <v>5</v>
      </c>
      <c r="AX461">
        <v>1</v>
      </c>
      <c r="AY461">
        <v>0</v>
      </c>
      <c r="AZ461">
        <v>0</v>
      </c>
      <c r="BA461" s="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f t="shared" si="7"/>
        <v>4.2</v>
      </c>
    </row>
    <row r="462" spans="1:59" x14ac:dyDescent="0.3">
      <c r="A462" t="s">
        <v>696</v>
      </c>
      <c r="B462" s="5">
        <v>23</v>
      </c>
      <c r="C462" t="s">
        <v>785</v>
      </c>
      <c r="D462" t="s">
        <v>111</v>
      </c>
      <c r="E462" t="s">
        <v>774</v>
      </c>
      <c r="F462">
        <v>5</v>
      </c>
      <c r="G462">
        <v>442</v>
      </c>
      <c r="H462">
        <v>0</v>
      </c>
      <c r="I462">
        <v>0</v>
      </c>
      <c r="J462">
        <v>2</v>
      </c>
      <c r="K462">
        <v>0</v>
      </c>
      <c r="L462" s="1">
        <v>0</v>
      </c>
      <c r="M462">
        <v>1</v>
      </c>
      <c r="N462">
        <v>1</v>
      </c>
      <c r="O462">
        <v>1</v>
      </c>
      <c r="P462">
        <v>306</v>
      </c>
      <c r="Q462">
        <v>0</v>
      </c>
      <c r="R462">
        <v>0</v>
      </c>
      <c r="S462" s="1">
        <v>0</v>
      </c>
      <c r="T462">
        <v>0</v>
      </c>
      <c r="U462">
        <v>0</v>
      </c>
      <c r="V462" s="1">
        <v>0</v>
      </c>
      <c r="W462">
        <v>0</v>
      </c>
      <c r="X462">
        <v>0</v>
      </c>
      <c r="Y462" s="1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14</v>
      </c>
      <c r="AK462">
        <v>0</v>
      </c>
      <c r="AL462">
        <v>0</v>
      </c>
      <c r="AM462">
        <v>11</v>
      </c>
      <c r="AN462">
        <v>0</v>
      </c>
      <c r="AO462">
        <v>0</v>
      </c>
      <c r="AP462" s="1">
        <v>0</v>
      </c>
      <c r="AQ462">
        <v>0</v>
      </c>
      <c r="AR462">
        <v>0</v>
      </c>
      <c r="AS462" s="1">
        <v>0</v>
      </c>
      <c r="AT462">
        <v>0</v>
      </c>
      <c r="AU462">
        <v>0</v>
      </c>
      <c r="AV462">
        <v>0</v>
      </c>
      <c r="AW462">
        <v>6</v>
      </c>
      <c r="AX462">
        <v>2</v>
      </c>
      <c r="AY462">
        <v>0</v>
      </c>
      <c r="AZ462">
        <v>0</v>
      </c>
      <c r="BA462" s="1">
        <v>0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f t="shared" si="7"/>
        <v>4.2</v>
      </c>
    </row>
    <row r="463" spans="1:59" x14ac:dyDescent="0.3">
      <c r="A463" t="s">
        <v>661</v>
      </c>
      <c r="B463" s="5">
        <v>31</v>
      </c>
      <c r="C463" t="s">
        <v>786</v>
      </c>
      <c r="D463" t="s">
        <v>450</v>
      </c>
      <c r="E463" t="s">
        <v>774</v>
      </c>
      <c r="F463">
        <v>22</v>
      </c>
      <c r="G463">
        <v>1061</v>
      </c>
      <c r="H463">
        <v>0</v>
      </c>
      <c r="I463">
        <v>0</v>
      </c>
      <c r="J463">
        <v>7</v>
      </c>
      <c r="K463">
        <v>1</v>
      </c>
      <c r="L463" s="1">
        <v>0</v>
      </c>
      <c r="M463">
        <v>0</v>
      </c>
      <c r="N463">
        <v>0</v>
      </c>
      <c r="O463">
        <v>0</v>
      </c>
      <c r="P463">
        <v>769</v>
      </c>
      <c r="Q463">
        <v>199</v>
      </c>
      <c r="R463">
        <v>139</v>
      </c>
      <c r="S463" s="1">
        <v>0.7</v>
      </c>
      <c r="T463">
        <v>46</v>
      </c>
      <c r="U463">
        <v>7</v>
      </c>
      <c r="V463" s="1">
        <v>0.15</v>
      </c>
      <c r="W463">
        <v>73</v>
      </c>
      <c r="X463">
        <v>46</v>
      </c>
      <c r="Y463" s="1">
        <v>0.63</v>
      </c>
      <c r="Z463">
        <v>0</v>
      </c>
      <c r="AA463">
        <v>88</v>
      </c>
      <c r="AB463">
        <v>63</v>
      </c>
      <c r="AC463">
        <v>0</v>
      </c>
      <c r="AD463">
        <v>0</v>
      </c>
      <c r="AE463">
        <v>5</v>
      </c>
      <c r="AF463">
        <v>6</v>
      </c>
      <c r="AG463">
        <v>50</v>
      </c>
      <c r="AH463">
        <v>8</v>
      </c>
      <c r="AI463">
        <v>0</v>
      </c>
      <c r="AJ463">
        <v>36</v>
      </c>
      <c r="AK463">
        <v>10</v>
      </c>
      <c r="AL463">
        <v>1</v>
      </c>
      <c r="AM463">
        <v>22</v>
      </c>
      <c r="AN463">
        <v>69</v>
      </c>
      <c r="AO463">
        <v>33</v>
      </c>
      <c r="AP463" s="1">
        <v>0.48</v>
      </c>
      <c r="AQ463">
        <v>29</v>
      </c>
      <c r="AR463">
        <v>8</v>
      </c>
      <c r="AS463" s="1">
        <v>0.28000000000000003</v>
      </c>
      <c r="AT463">
        <v>0</v>
      </c>
      <c r="AU463">
        <v>0</v>
      </c>
      <c r="AV463">
        <v>1</v>
      </c>
      <c r="AW463">
        <v>22</v>
      </c>
      <c r="AX463">
        <v>5</v>
      </c>
      <c r="AY463">
        <v>0</v>
      </c>
      <c r="AZ463">
        <v>0</v>
      </c>
      <c r="BA463" s="1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f t="shared" si="7"/>
        <v>4.2</v>
      </c>
    </row>
    <row r="464" spans="1:59" x14ac:dyDescent="0.3">
      <c r="A464" t="s">
        <v>369</v>
      </c>
      <c r="B464" s="5">
        <v>25</v>
      </c>
      <c r="C464" t="s">
        <v>356</v>
      </c>
      <c r="D464" t="s">
        <v>158</v>
      </c>
      <c r="E464" t="s">
        <v>774</v>
      </c>
      <c r="F464">
        <v>35</v>
      </c>
      <c r="G464">
        <v>3123</v>
      </c>
      <c r="H464">
        <v>0</v>
      </c>
      <c r="I464">
        <v>2</v>
      </c>
      <c r="J464">
        <v>22</v>
      </c>
      <c r="K464">
        <v>13</v>
      </c>
      <c r="L464" s="1">
        <v>0.15</v>
      </c>
      <c r="M464">
        <v>2</v>
      </c>
      <c r="N464">
        <v>0</v>
      </c>
      <c r="O464">
        <v>3</v>
      </c>
      <c r="P464">
        <v>2063</v>
      </c>
      <c r="Q464">
        <v>224</v>
      </c>
      <c r="R464">
        <v>160</v>
      </c>
      <c r="S464" s="1">
        <v>0.71</v>
      </c>
      <c r="T464">
        <v>3</v>
      </c>
      <c r="U464">
        <v>1</v>
      </c>
      <c r="V464" s="1">
        <v>0.33</v>
      </c>
      <c r="W464">
        <v>119</v>
      </c>
      <c r="X464">
        <v>73</v>
      </c>
      <c r="Y464" s="1">
        <v>0.61</v>
      </c>
      <c r="Z464">
        <v>1</v>
      </c>
      <c r="AA464">
        <v>64</v>
      </c>
      <c r="AB464">
        <v>41</v>
      </c>
      <c r="AC464">
        <v>1</v>
      </c>
      <c r="AD464">
        <v>0</v>
      </c>
      <c r="AE464">
        <v>9</v>
      </c>
      <c r="AF464">
        <v>1</v>
      </c>
      <c r="AG464">
        <v>41</v>
      </c>
      <c r="AH464">
        <v>4</v>
      </c>
      <c r="AI464">
        <v>2</v>
      </c>
      <c r="AJ464">
        <v>218</v>
      </c>
      <c r="AK464">
        <v>4</v>
      </c>
      <c r="AL464">
        <v>0</v>
      </c>
      <c r="AM464">
        <v>49</v>
      </c>
      <c r="AN464">
        <v>113</v>
      </c>
      <c r="AO464">
        <v>43</v>
      </c>
      <c r="AP464" s="1">
        <v>0.38</v>
      </c>
      <c r="AQ464">
        <v>54</v>
      </c>
      <c r="AR464">
        <v>20</v>
      </c>
      <c r="AS464" s="1">
        <v>0.37</v>
      </c>
      <c r="AT464">
        <v>0</v>
      </c>
      <c r="AU464">
        <v>0</v>
      </c>
      <c r="AV464">
        <v>0</v>
      </c>
      <c r="AW464">
        <v>21</v>
      </c>
      <c r="AX464">
        <v>6</v>
      </c>
      <c r="AY464">
        <v>0</v>
      </c>
      <c r="AZ464">
        <v>0</v>
      </c>
      <c r="BA464" s="1">
        <v>0</v>
      </c>
      <c r="BB464">
        <v>0</v>
      </c>
      <c r="BC464">
        <v>3</v>
      </c>
      <c r="BD464">
        <v>0</v>
      </c>
      <c r="BE464">
        <v>0</v>
      </c>
      <c r="BF464">
        <v>0</v>
      </c>
      <c r="BG464">
        <f t="shared" si="7"/>
        <v>4.2</v>
      </c>
    </row>
    <row r="465" spans="1:59" x14ac:dyDescent="0.3">
      <c r="A465" t="s">
        <v>124</v>
      </c>
      <c r="B465" s="5">
        <v>27</v>
      </c>
      <c r="C465" t="s">
        <v>98</v>
      </c>
      <c r="D465" t="s">
        <v>62</v>
      </c>
      <c r="E465" t="s">
        <v>774</v>
      </c>
      <c r="F465">
        <v>24</v>
      </c>
      <c r="G465">
        <v>2020</v>
      </c>
      <c r="H465">
        <v>0</v>
      </c>
      <c r="I465">
        <v>0</v>
      </c>
      <c r="J465">
        <v>8</v>
      </c>
      <c r="K465">
        <v>15</v>
      </c>
      <c r="L465" s="1">
        <v>0.12</v>
      </c>
      <c r="M465">
        <v>0</v>
      </c>
      <c r="N465">
        <v>1</v>
      </c>
      <c r="O465">
        <v>0</v>
      </c>
      <c r="P465">
        <v>1561</v>
      </c>
      <c r="Q465">
        <v>261</v>
      </c>
      <c r="R465">
        <v>160</v>
      </c>
      <c r="S465" s="1">
        <v>0.61</v>
      </c>
      <c r="T465">
        <v>0</v>
      </c>
      <c r="U465">
        <v>0</v>
      </c>
      <c r="V465" s="1">
        <v>0</v>
      </c>
      <c r="W465">
        <v>97</v>
      </c>
      <c r="X465">
        <v>47</v>
      </c>
      <c r="Y465" s="1">
        <v>0.49</v>
      </c>
      <c r="Z465">
        <v>0</v>
      </c>
      <c r="AA465">
        <v>62</v>
      </c>
      <c r="AB465">
        <v>19</v>
      </c>
      <c r="AC465">
        <v>0</v>
      </c>
      <c r="AD465">
        <v>0</v>
      </c>
      <c r="AE465">
        <v>1</v>
      </c>
      <c r="AF465">
        <v>2</v>
      </c>
      <c r="AG465">
        <v>19</v>
      </c>
      <c r="AH465">
        <v>5</v>
      </c>
      <c r="AI465">
        <v>5</v>
      </c>
      <c r="AJ465">
        <v>74</v>
      </c>
      <c r="AK465">
        <v>1</v>
      </c>
      <c r="AL465">
        <v>2</v>
      </c>
      <c r="AM465">
        <v>21</v>
      </c>
      <c r="AN465">
        <v>111</v>
      </c>
      <c r="AO465">
        <v>31</v>
      </c>
      <c r="AP465" s="1">
        <v>0.28000000000000003</v>
      </c>
      <c r="AQ465">
        <v>154</v>
      </c>
      <c r="AR465">
        <v>93</v>
      </c>
      <c r="AS465" s="1">
        <v>0.6</v>
      </c>
      <c r="AT465">
        <v>0</v>
      </c>
      <c r="AU465">
        <v>0</v>
      </c>
      <c r="AV465">
        <v>0</v>
      </c>
      <c r="AW465">
        <v>8</v>
      </c>
      <c r="AX465">
        <v>2</v>
      </c>
      <c r="AY465">
        <v>0</v>
      </c>
      <c r="AZ465">
        <v>0</v>
      </c>
      <c r="BA465" s="1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f t="shared" si="7"/>
        <v>4.2</v>
      </c>
    </row>
    <row r="466" spans="1:59" x14ac:dyDescent="0.3">
      <c r="A466" t="s">
        <v>497</v>
      </c>
      <c r="B466" s="5">
        <v>25</v>
      </c>
      <c r="C466" t="s">
        <v>790</v>
      </c>
      <c r="D466" t="s">
        <v>176</v>
      </c>
      <c r="E466" t="s">
        <v>774</v>
      </c>
      <c r="F466">
        <v>33</v>
      </c>
      <c r="G466">
        <v>2813</v>
      </c>
      <c r="H466">
        <v>0</v>
      </c>
      <c r="I466">
        <v>3</v>
      </c>
      <c r="J466">
        <v>25</v>
      </c>
      <c r="K466">
        <v>13</v>
      </c>
      <c r="L466" s="1">
        <v>0.12</v>
      </c>
      <c r="M466">
        <v>2</v>
      </c>
      <c r="N466">
        <v>2</v>
      </c>
      <c r="O466">
        <v>4</v>
      </c>
      <c r="P466">
        <v>2063</v>
      </c>
      <c r="Q466">
        <v>299</v>
      </c>
      <c r="R466">
        <v>213</v>
      </c>
      <c r="S466" s="1">
        <v>0.71</v>
      </c>
      <c r="T466">
        <v>8</v>
      </c>
      <c r="U466">
        <v>2</v>
      </c>
      <c r="V466" s="1">
        <v>0.25</v>
      </c>
      <c r="W466">
        <v>165</v>
      </c>
      <c r="X466">
        <v>108</v>
      </c>
      <c r="Y466" s="1">
        <v>0.66</v>
      </c>
      <c r="Z466">
        <v>1</v>
      </c>
      <c r="AA466">
        <v>103</v>
      </c>
      <c r="AB466">
        <v>71</v>
      </c>
      <c r="AC466">
        <v>2</v>
      </c>
      <c r="AD466">
        <v>3</v>
      </c>
      <c r="AE466">
        <v>9</v>
      </c>
      <c r="AF466">
        <v>6</v>
      </c>
      <c r="AG466">
        <v>41</v>
      </c>
      <c r="AH466">
        <v>21</v>
      </c>
      <c r="AI466">
        <v>8</v>
      </c>
      <c r="AJ466">
        <v>64</v>
      </c>
      <c r="AK466">
        <v>8</v>
      </c>
      <c r="AL466">
        <v>0</v>
      </c>
      <c r="AM466">
        <v>68</v>
      </c>
      <c r="AN466">
        <v>116</v>
      </c>
      <c r="AO466">
        <v>39</v>
      </c>
      <c r="AP466" s="1">
        <v>0.34</v>
      </c>
      <c r="AQ466">
        <v>54</v>
      </c>
      <c r="AR466">
        <v>22</v>
      </c>
      <c r="AS466" s="1">
        <v>0.41</v>
      </c>
      <c r="AT466">
        <v>0</v>
      </c>
      <c r="AU466">
        <v>0</v>
      </c>
      <c r="AV466">
        <v>0</v>
      </c>
      <c r="AW466">
        <v>40</v>
      </c>
      <c r="AX466">
        <v>5</v>
      </c>
      <c r="AY466">
        <v>0</v>
      </c>
      <c r="AZ466">
        <v>0</v>
      </c>
      <c r="BA466" s="1">
        <v>0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f t="shared" si="7"/>
        <v>4.2</v>
      </c>
    </row>
    <row r="467" spans="1:59" x14ac:dyDescent="0.3">
      <c r="A467" t="s">
        <v>604</v>
      </c>
      <c r="B467" s="5">
        <v>31</v>
      </c>
      <c r="C467" t="s">
        <v>787</v>
      </c>
      <c r="D467" t="s">
        <v>140</v>
      </c>
      <c r="E467" t="s">
        <v>774</v>
      </c>
      <c r="F467">
        <v>17</v>
      </c>
      <c r="G467">
        <v>1330</v>
      </c>
      <c r="H467">
        <v>0</v>
      </c>
      <c r="I467">
        <v>0</v>
      </c>
      <c r="J467">
        <v>5</v>
      </c>
      <c r="K467">
        <v>3</v>
      </c>
      <c r="L467" s="1">
        <v>0.14000000000000001</v>
      </c>
      <c r="M467">
        <v>0</v>
      </c>
      <c r="N467">
        <v>0</v>
      </c>
      <c r="O467">
        <v>0</v>
      </c>
      <c r="P467">
        <v>1194</v>
      </c>
      <c r="Q467">
        <v>320</v>
      </c>
      <c r="R467">
        <v>249</v>
      </c>
      <c r="S467" s="1">
        <v>0.78</v>
      </c>
      <c r="T467">
        <v>22</v>
      </c>
      <c r="U467">
        <v>2</v>
      </c>
      <c r="V467" s="1">
        <v>0.09</v>
      </c>
      <c r="W467">
        <v>93</v>
      </c>
      <c r="X467">
        <v>65</v>
      </c>
      <c r="Y467" s="1">
        <v>0.7</v>
      </c>
      <c r="Z467">
        <v>2</v>
      </c>
      <c r="AA467">
        <v>90</v>
      </c>
      <c r="AB467">
        <v>50</v>
      </c>
      <c r="AC467">
        <v>0</v>
      </c>
      <c r="AD467">
        <v>0</v>
      </c>
      <c r="AE467">
        <v>1</v>
      </c>
      <c r="AF467">
        <v>1</v>
      </c>
      <c r="AG467">
        <v>57</v>
      </c>
      <c r="AH467">
        <v>0</v>
      </c>
      <c r="AI467">
        <v>3</v>
      </c>
      <c r="AJ467">
        <v>79</v>
      </c>
      <c r="AK467">
        <v>13</v>
      </c>
      <c r="AL467">
        <v>5</v>
      </c>
      <c r="AM467">
        <v>17</v>
      </c>
      <c r="AN467">
        <v>130</v>
      </c>
      <c r="AO467">
        <v>52</v>
      </c>
      <c r="AP467" s="1">
        <v>0.4</v>
      </c>
      <c r="AQ467">
        <v>37</v>
      </c>
      <c r="AR467">
        <v>19</v>
      </c>
      <c r="AS467" s="1">
        <v>0.51</v>
      </c>
      <c r="AT467">
        <v>0</v>
      </c>
      <c r="AU467">
        <v>0</v>
      </c>
      <c r="AV467">
        <v>0</v>
      </c>
      <c r="AW467">
        <v>17</v>
      </c>
      <c r="AX467">
        <v>5</v>
      </c>
      <c r="AY467">
        <v>0</v>
      </c>
      <c r="AZ467">
        <v>0</v>
      </c>
      <c r="BA467" s="1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f t="shared" si="7"/>
        <v>4.2</v>
      </c>
    </row>
    <row r="468" spans="1:59" x14ac:dyDescent="0.3">
      <c r="A468" t="s">
        <v>379</v>
      </c>
      <c r="B468" s="5">
        <v>28</v>
      </c>
      <c r="C468" t="s">
        <v>356</v>
      </c>
      <c r="D468" t="s">
        <v>59</v>
      </c>
      <c r="E468" t="s">
        <v>773</v>
      </c>
      <c r="F468">
        <v>19</v>
      </c>
      <c r="G468">
        <v>1239</v>
      </c>
      <c r="H468">
        <v>0</v>
      </c>
      <c r="I468">
        <v>0</v>
      </c>
      <c r="J468">
        <v>11</v>
      </c>
      <c r="K468">
        <v>8</v>
      </c>
      <c r="L468" s="1">
        <v>0.03</v>
      </c>
      <c r="M468">
        <v>0</v>
      </c>
      <c r="N468">
        <v>0</v>
      </c>
      <c r="O468">
        <v>0</v>
      </c>
      <c r="P468">
        <v>787</v>
      </c>
      <c r="Q468">
        <v>328</v>
      </c>
      <c r="R468">
        <v>275</v>
      </c>
      <c r="S468" s="1">
        <v>0.84</v>
      </c>
      <c r="T468">
        <v>26</v>
      </c>
      <c r="U468">
        <v>8</v>
      </c>
      <c r="V468" s="1">
        <v>0.31</v>
      </c>
      <c r="W468">
        <v>147</v>
      </c>
      <c r="X468">
        <v>112</v>
      </c>
      <c r="Y468" s="1">
        <v>0.76</v>
      </c>
      <c r="Z468">
        <v>0</v>
      </c>
      <c r="AA468">
        <v>218</v>
      </c>
      <c r="AB468">
        <v>139</v>
      </c>
      <c r="AC468">
        <v>0</v>
      </c>
      <c r="AD468">
        <v>1</v>
      </c>
      <c r="AE468">
        <v>13</v>
      </c>
      <c r="AF468">
        <v>5</v>
      </c>
      <c r="AG468">
        <v>63</v>
      </c>
      <c r="AH468">
        <v>10</v>
      </c>
      <c r="AI468">
        <v>1</v>
      </c>
      <c r="AJ468">
        <v>35</v>
      </c>
      <c r="AK468">
        <v>6</v>
      </c>
      <c r="AL468">
        <v>4</v>
      </c>
      <c r="AM468">
        <v>35</v>
      </c>
      <c r="AN468">
        <v>179</v>
      </c>
      <c r="AO468">
        <v>72</v>
      </c>
      <c r="AP468" s="1">
        <v>0.4</v>
      </c>
      <c r="AQ468">
        <v>40</v>
      </c>
      <c r="AR468">
        <v>13</v>
      </c>
      <c r="AS468" s="1">
        <v>0.33</v>
      </c>
      <c r="AT468">
        <v>0</v>
      </c>
      <c r="AU468">
        <v>0</v>
      </c>
      <c r="AV468">
        <v>0</v>
      </c>
      <c r="AW468">
        <v>28</v>
      </c>
      <c r="AX468">
        <v>4</v>
      </c>
      <c r="AY468">
        <v>1</v>
      </c>
      <c r="AZ468">
        <v>0</v>
      </c>
      <c r="BA468" s="1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f t="shared" si="7"/>
        <v>4.2</v>
      </c>
    </row>
    <row r="469" spans="1:59" x14ac:dyDescent="0.3">
      <c r="A469" t="s">
        <v>198</v>
      </c>
      <c r="B469" s="5">
        <v>22</v>
      </c>
      <c r="C469" t="s">
        <v>170</v>
      </c>
      <c r="D469" t="s">
        <v>74</v>
      </c>
      <c r="E469" t="s">
        <v>774</v>
      </c>
      <c r="F469">
        <v>31</v>
      </c>
      <c r="G469">
        <v>2588</v>
      </c>
      <c r="H469">
        <v>0</v>
      </c>
      <c r="I469">
        <v>0</v>
      </c>
      <c r="J469">
        <v>20</v>
      </c>
      <c r="K469">
        <v>8</v>
      </c>
      <c r="L469" s="1">
        <v>0.06</v>
      </c>
      <c r="M469">
        <v>3</v>
      </c>
      <c r="N469">
        <v>0</v>
      </c>
      <c r="O469">
        <v>1</v>
      </c>
      <c r="P469">
        <v>1628</v>
      </c>
      <c r="Q469">
        <v>332</v>
      </c>
      <c r="R469">
        <v>272</v>
      </c>
      <c r="S469" s="1">
        <v>0.82</v>
      </c>
      <c r="T469">
        <v>41</v>
      </c>
      <c r="U469">
        <v>10</v>
      </c>
      <c r="V469" s="1">
        <v>0.24</v>
      </c>
      <c r="W469">
        <v>163</v>
      </c>
      <c r="X469">
        <v>124</v>
      </c>
      <c r="Y469" s="1">
        <v>0.76</v>
      </c>
      <c r="Z469">
        <v>2</v>
      </c>
      <c r="AA469">
        <v>182</v>
      </c>
      <c r="AB469">
        <v>89</v>
      </c>
      <c r="AC469">
        <v>1</v>
      </c>
      <c r="AD469">
        <v>0</v>
      </c>
      <c r="AE469">
        <v>11</v>
      </c>
      <c r="AF469">
        <v>7</v>
      </c>
      <c r="AG469">
        <v>47</v>
      </c>
      <c r="AH469">
        <v>7</v>
      </c>
      <c r="AI469">
        <v>5</v>
      </c>
      <c r="AJ469">
        <v>131</v>
      </c>
      <c r="AK469">
        <v>8</v>
      </c>
      <c r="AL469">
        <v>0</v>
      </c>
      <c r="AM469">
        <v>39</v>
      </c>
      <c r="AN469">
        <v>115</v>
      </c>
      <c r="AO469">
        <v>48</v>
      </c>
      <c r="AP469" s="1">
        <v>0.42</v>
      </c>
      <c r="AQ469">
        <v>11</v>
      </c>
      <c r="AR469">
        <v>7</v>
      </c>
      <c r="AS469" s="1">
        <v>0.64</v>
      </c>
      <c r="AT469">
        <v>0</v>
      </c>
      <c r="AU469">
        <v>0</v>
      </c>
      <c r="AV469">
        <v>0</v>
      </c>
      <c r="AW469">
        <v>23</v>
      </c>
      <c r="AX469">
        <v>3</v>
      </c>
      <c r="AY469">
        <v>0</v>
      </c>
      <c r="AZ469">
        <v>0</v>
      </c>
      <c r="BA469" s="1">
        <v>0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f t="shared" si="7"/>
        <v>4.2</v>
      </c>
    </row>
    <row r="470" spans="1:59" x14ac:dyDescent="0.3">
      <c r="A470" t="s">
        <v>341</v>
      </c>
      <c r="B470" s="5">
        <v>28</v>
      </c>
      <c r="C470" t="s">
        <v>329</v>
      </c>
      <c r="D470" t="s">
        <v>163</v>
      </c>
      <c r="E470" t="s">
        <v>774</v>
      </c>
      <c r="F470">
        <v>30</v>
      </c>
      <c r="G470">
        <v>2663</v>
      </c>
      <c r="H470">
        <v>0</v>
      </c>
      <c r="I470">
        <v>0</v>
      </c>
      <c r="J470">
        <v>20</v>
      </c>
      <c r="K470">
        <v>3</v>
      </c>
      <c r="L470" s="1">
        <v>0</v>
      </c>
      <c r="M470">
        <v>0</v>
      </c>
      <c r="N470">
        <v>0</v>
      </c>
      <c r="O470">
        <v>0</v>
      </c>
      <c r="P470">
        <v>2466</v>
      </c>
      <c r="Q470">
        <v>338</v>
      </c>
      <c r="R470">
        <v>294</v>
      </c>
      <c r="S470" s="1">
        <v>0.87</v>
      </c>
      <c r="T470">
        <v>18</v>
      </c>
      <c r="U470">
        <v>1</v>
      </c>
      <c r="V470" s="1">
        <v>0.06</v>
      </c>
      <c r="W470">
        <v>152</v>
      </c>
      <c r="X470">
        <v>128</v>
      </c>
      <c r="Y470" s="1">
        <v>0.84</v>
      </c>
      <c r="Z470">
        <v>0</v>
      </c>
      <c r="AA470">
        <v>150</v>
      </c>
      <c r="AB470">
        <v>87</v>
      </c>
      <c r="AC470">
        <v>0</v>
      </c>
      <c r="AD470">
        <v>2</v>
      </c>
      <c r="AE470">
        <v>7</v>
      </c>
      <c r="AF470">
        <v>7</v>
      </c>
      <c r="AG470">
        <v>40</v>
      </c>
      <c r="AH470">
        <v>4</v>
      </c>
      <c r="AI470">
        <v>4</v>
      </c>
      <c r="AJ470">
        <v>193</v>
      </c>
      <c r="AK470">
        <v>6</v>
      </c>
      <c r="AL470">
        <v>6</v>
      </c>
      <c r="AM470">
        <v>0</v>
      </c>
      <c r="AN470">
        <v>127</v>
      </c>
      <c r="AO470">
        <v>55</v>
      </c>
      <c r="AP470" s="1">
        <v>0.43</v>
      </c>
      <c r="AQ470">
        <v>20</v>
      </c>
      <c r="AR470">
        <v>5</v>
      </c>
      <c r="AS470" s="1">
        <v>0.25</v>
      </c>
      <c r="AT470">
        <v>0</v>
      </c>
      <c r="AU470">
        <v>0</v>
      </c>
      <c r="AV470">
        <v>1</v>
      </c>
      <c r="AW470">
        <v>20</v>
      </c>
      <c r="AX470">
        <v>7</v>
      </c>
      <c r="AY470">
        <v>1</v>
      </c>
      <c r="AZ470">
        <v>0</v>
      </c>
      <c r="BA470" s="1">
        <v>0</v>
      </c>
      <c r="BB470">
        <v>0</v>
      </c>
      <c r="BC470">
        <v>2</v>
      </c>
      <c r="BD470">
        <v>0</v>
      </c>
      <c r="BE470">
        <v>0</v>
      </c>
      <c r="BF470">
        <v>0</v>
      </c>
      <c r="BG470">
        <f t="shared" si="7"/>
        <v>4.2</v>
      </c>
    </row>
    <row r="471" spans="1:59" x14ac:dyDescent="0.3">
      <c r="A471" t="s">
        <v>529</v>
      </c>
      <c r="B471" s="5">
        <v>19</v>
      </c>
      <c r="C471" t="s">
        <v>789</v>
      </c>
      <c r="D471" t="s">
        <v>59</v>
      </c>
      <c r="E471" t="s">
        <v>774</v>
      </c>
      <c r="F471">
        <v>27</v>
      </c>
      <c r="G471">
        <v>2192</v>
      </c>
      <c r="H471">
        <v>0</v>
      </c>
      <c r="I471">
        <v>4</v>
      </c>
      <c r="J471">
        <v>11</v>
      </c>
      <c r="K471">
        <v>32</v>
      </c>
      <c r="L471" s="1">
        <v>0.18</v>
      </c>
      <c r="M471">
        <v>0</v>
      </c>
      <c r="N471">
        <v>0</v>
      </c>
      <c r="O471">
        <v>0</v>
      </c>
      <c r="P471">
        <v>1907</v>
      </c>
      <c r="Q471">
        <v>348</v>
      </c>
      <c r="R471">
        <v>216</v>
      </c>
      <c r="S471" s="1">
        <v>0.62</v>
      </c>
      <c r="T471">
        <v>5</v>
      </c>
      <c r="U471">
        <v>1</v>
      </c>
      <c r="V471" s="1">
        <v>0.2</v>
      </c>
      <c r="W471">
        <v>171</v>
      </c>
      <c r="X471">
        <v>93</v>
      </c>
      <c r="Y471" s="1">
        <v>0.54</v>
      </c>
      <c r="Z471">
        <v>8</v>
      </c>
      <c r="AA471">
        <v>215</v>
      </c>
      <c r="AB471">
        <v>134</v>
      </c>
      <c r="AC471">
        <v>2</v>
      </c>
      <c r="AD471">
        <v>0</v>
      </c>
      <c r="AE471">
        <v>26</v>
      </c>
      <c r="AF471">
        <v>6</v>
      </c>
      <c r="AG471">
        <v>68</v>
      </c>
      <c r="AH471">
        <v>20</v>
      </c>
      <c r="AI471">
        <v>7</v>
      </c>
      <c r="AJ471">
        <v>51</v>
      </c>
      <c r="AK471">
        <v>2</v>
      </c>
      <c r="AL471">
        <v>0</v>
      </c>
      <c r="AM471">
        <v>58</v>
      </c>
      <c r="AN471">
        <v>279</v>
      </c>
      <c r="AO471">
        <v>99</v>
      </c>
      <c r="AP471" s="1">
        <v>0.36</v>
      </c>
      <c r="AQ471">
        <v>134</v>
      </c>
      <c r="AR471">
        <v>58</v>
      </c>
      <c r="AS471" s="1">
        <v>0.43</v>
      </c>
      <c r="AT471">
        <v>0</v>
      </c>
      <c r="AU471">
        <v>0</v>
      </c>
      <c r="AV471">
        <v>0</v>
      </c>
      <c r="AW471">
        <v>9</v>
      </c>
      <c r="AX471">
        <v>3</v>
      </c>
      <c r="AY471">
        <v>0</v>
      </c>
      <c r="AZ471">
        <v>0</v>
      </c>
      <c r="BA471" s="1">
        <v>0</v>
      </c>
      <c r="BB471">
        <v>0</v>
      </c>
      <c r="BC471">
        <v>3</v>
      </c>
      <c r="BD471">
        <v>0</v>
      </c>
      <c r="BE471">
        <v>0</v>
      </c>
      <c r="BF471">
        <v>0</v>
      </c>
      <c r="BG471">
        <f t="shared" si="7"/>
        <v>4.2</v>
      </c>
    </row>
    <row r="472" spans="1:59" x14ac:dyDescent="0.3">
      <c r="A472" t="s">
        <v>503</v>
      </c>
      <c r="B472" s="5">
        <v>18</v>
      </c>
      <c r="C472" t="s">
        <v>790</v>
      </c>
      <c r="D472" t="s">
        <v>96</v>
      </c>
      <c r="E472" t="s">
        <v>774</v>
      </c>
      <c r="F472">
        <v>21</v>
      </c>
      <c r="G472">
        <v>1162</v>
      </c>
      <c r="H472">
        <v>0</v>
      </c>
      <c r="I472">
        <v>0</v>
      </c>
      <c r="J472">
        <v>5</v>
      </c>
      <c r="K472">
        <v>6</v>
      </c>
      <c r="L472" s="1">
        <v>0.04</v>
      </c>
      <c r="M472">
        <v>2</v>
      </c>
      <c r="N472">
        <v>0</v>
      </c>
      <c r="O472">
        <v>1</v>
      </c>
      <c r="P472">
        <v>905</v>
      </c>
      <c r="Q472">
        <v>352</v>
      </c>
      <c r="R472">
        <v>273</v>
      </c>
      <c r="S472" s="1">
        <v>0.78</v>
      </c>
      <c r="T472">
        <v>25</v>
      </c>
      <c r="U472">
        <v>2</v>
      </c>
      <c r="V472" s="1">
        <v>0.08</v>
      </c>
      <c r="W472">
        <v>192</v>
      </c>
      <c r="X472">
        <v>138</v>
      </c>
      <c r="Y472" s="1">
        <v>0.72</v>
      </c>
      <c r="Z472">
        <v>5</v>
      </c>
      <c r="AA472">
        <v>185</v>
      </c>
      <c r="AB472">
        <v>109</v>
      </c>
      <c r="AC472">
        <v>0</v>
      </c>
      <c r="AD472">
        <v>0</v>
      </c>
      <c r="AE472">
        <v>17</v>
      </c>
      <c r="AF472">
        <v>6</v>
      </c>
      <c r="AG472">
        <v>59</v>
      </c>
      <c r="AH472">
        <v>4</v>
      </c>
      <c r="AI472">
        <v>1</v>
      </c>
      <c r="AJ472">
        <v>43</v>
      </c>
      <c r="AK472">
        <v>3</v>
      </c>
      <c r="AL472">
        <v>0</v>
      </c>
      <c r="AM472">
        <v>0</v>
      </c>
      <c r="AN472">
        <v>116</v>
      </c>
      <c r="AO472">
        <v>47</v>
      </c>
      <c r="AP472" s="1">
        <v>0.41</v>
      </c>
      <c r="AQ472">
        <v>15</v>
      </c>
      <c r="AR472">
        <v>6</v>
      </c>
      <c r="AS472" s="1">
        <v>0.4</v>
      </c>
      <c r="AT472">
        <v>0</v>
      </c>
      <c r="AU472">
        <v>0</v>
      </c>
      <c r="AV472">
        <v>0</v>
      </c>
      <c r="AW472">
        <v>9</v>
      </c>
      <c r="AX472">
        <v>5</v>
      </c>
      <c r="AY472">
        <v>0</v>
      </c>
      <c r="AZ472">
        <v>0</v>
      </c>
      <c r="BA472" s="1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f t="shared" si="7"/>
        <v>4.2</v>
      </c>
    </row>
    <row r="473" spans="1:59" x14ac:dyDescent="0.3">
      <c r="A473" t="s">
        <v>339</v>
      </c>
      <c r="B473" s="5">
        <v>27</v>
      </c>
      <c r="C473" t="s">
        <v>329</v>
      </c>
      <c r="D473" t="s">
        <v>96</v>
      </c>
      <c r="E473" t="s">
        <v>774</v>
      </c>
      <c r="F473">
        <v>21</v>
      </c>
      <c r="G473">
        <v>1335</v>
      </c>
      <c r="H473">
        <v>0</v>
      </c>
      <c r="I473">
        <v>0</v>
      </c>
      <c r="J473">
        <v>5</v>
      </c>
      <c r="K473">
        <v>2</v>
      </c>
      <c r="L473" s="1">
        <v>0</v>
      </c>
      <c r="M473">
        <v>1</v>
      </c>
      <c r="N473">
        <v>0</v>
      </c>
      <c r="O473">
        <v>0</v>
      </c>
      <c r="P473">
        <v>911</v>
      </c>
      <c r="Q473">
        <v>370</v>
      </c>
      <c r="R473">
        <v>292</v>
      </c>
      <c r="S473" s="1">
        <v>0.79</v>
      </c>
      <c r="T473">
        <v>8</v>
      </c>
      <c r="U473">
        <v>1</v>
      </c>
      <c r="V473" s="1">
        <v>0.13</v>
      </c>
      <c r="W473">
        <v>160</v>
      </c>
      <c r="X473">
        <v>122</v>
      </c>
      <c r="Y473" s="1">
        <v>0.76</v>
      </c>
      <c r="Z473">
        <v>1</v>
      </c>
      <c r="AA473">
        <v>173</v>
      </c>
      <c r="AB473">
        <v>84</v>
      </c>
      <c r="AC473">
        <v>0</v>
      </c>
      <c r="AD473">
        <v>1</v>
      </c>
      <c r="AE473">
        <v>6</v>
      </c>
      <c r="AF473">
        <v>16</v>
      </c>
      <c r="AG473">
        <v>75</v>
      </c>
      <c r="AH473">
        <v>2</v>
      </c>
      <c r="AI473">
        <v>1</v>
      </c>
      <c r="AJ473">
        <v>70</v>
      </c>
      <c r="AK473">
        <v>7</v>
      </c>
      <c r="AL473">
        <v>0</v>
      </c>
      <c r="AM473">
        <v>26</v>
      </c>
      <c r="AN473">
        <v>150</v>
      </c>
      <c r="AO473">
        <v>80</v>
      </c>
      <c r="AP473" s="1">
        <v>0.53</v>
      </c>
      <c r="AQ473">
        <v>25</v>
      </c>
      <c r="AR473">
        <v>7</v>
      </c>
      <c r="AS473" s="1">
        <v>0.28000000000000003</v>
      </c>
      <c r="AT473">
        <v>0</v>
      </c>
      <c r="AU473">
        <v>0</v>
      </c>
      <c r="AV473">
        <v>1</v>
      </c>
      <c r="AW473">
        <v>10</v>
      </c>
      <c r="AX473">
        <v>2</v>
      </c>
      <c r="AY473">
        <v>0</v>
      </c>
      <c r="AZ473">
        <v>0</v>
      </c>
      <c r="BA473" s="1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f t="shared" si="7"/>
        <v>4.2</v>
      </c>
    </row>
    <row r="474" spans="1:59" x14ac:dyDescent="0.3">
      <c r="A474" t="s">
        <v>645</v>
      </c>
      <c r="B474" s="5">
        <v>29</v>
      </c>
      <c r="C474" t="s">
        <v>786</v>
      </c>
      <c r="D474" t="s">
        <v>59</v>
      </c>
      <c r="E474" t="s">
        <v>773</v>
      </c>
      <c r="F474">
        <v>24</v>
      </c>
      <c r="G474">
        <v>1440</v>
      </c>
      <c r="H474">
        <v>0</v>
      </c>
      <c r="I474">
        <v>1</v>
      </c>
      <c r="J474">
        <v>15</v>
      </c>
      <c r="K474">
        <v>26</v>
      </c>
      <c r="L474" s="1">
        <v>0.16</v>
      </c>
      <c r="M474">
        <v>2</v>
      </c>
      <c r="N474">
        <v>0</v>
      </c>
      <c r="O474">
        <v>0</v>
      </c>
      <c r="P474">
        <v>1088</v>
      </c>
      <c r="Q474">
        <v>371</v>
      </c>
      <c r="R474">
        <v>257</v>
      </c>
      <c r="S474" s="1">
        <v>0.69</v>
      </c>
      <c r="T474">
        <v>11</v>
      </c>
      <c r="U474">
        <v>1</v>
      </c>
      <c r="V474" s="1">
        <v>0.09</v>
      </c>
      <c r="W474">
        <v>137</v>
      </c>
      <c r="X474">
        <v>80</v>
      </c>
      <c r="Y474" s="1">
        <v>0.57999999999999996</v>
      </c>
      <c r="Z474">
        <v>1</v>
      </c>
      <c r="AA474">
        <v>105</v>
      </c>
      <c r="AB474">
        <v>57</v>
      </c>
      <c r="AC474">
        <v>1</v>
      </c>
      <c r="AD474">
        <v>0</v>
      </c>
      <c r="AE474">
        <v>14</v>
      </c>
      <c r="AF474">
        <v>6</v>
      </c>
      <c r="AG474">
        <v>39</v>
      </c>
      <c r="AH474">
        <v>9</v>
      </c>
      <c r="AI474">
        <v>4</v>
      </c>
      <c r="AJ474">
        <v>19</v>
      </c>
      <c r="AK474">
        <v>5</v>
      </c>
      <c r="AL474">
        <v>4</v>
      </c>
      <c r="AM474">
        <v>24</v>
      </c>
      <c r="AN474">
        <v>108</v>
      </c>
      <c r="AO474">
        <v>52</v>
      </c>
      <c r="AP474" s="1">
        <v>0.48</v>
      </c>
      <c r="AQ474">
        <v>107</v>
      </c>
      <c r="AR474">
        <v>51</v>
      </c>
      <c r="AS474" s="1">
        <v>0.48</v>
      </c>
      <c r="AT474">
        <v>0</v>
      </c>
      <c r="AU474">
        <v>0</v>
      </c>
      <c r="AV474">
        <v>0</v>
      </c>
      <c r="AW474">
        <v>17</v>
      </c>
      <c r="AX474">
        <v>2</v>
      </c>
      <c r="AY474">
        <v>1</v>
      </c>
      <c r="AZ474">
        <v>0</v>
      </c>
      <c r="BA474" s="1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f t="shared" si="7"/>
        <v>4.2</v>
      </c>
    </row>
    <row r="475" spans="1:59" x14ac:dyDescent="0.3">
      <c r="A475" t="s">
        <v>526</v>
      </c>
      <c r="B475" s="5">
        <v>24</v>
      </c>
      <c r="C475" t="s">
        <v>789</v>
      </c>
      <c r="D475" t="s">
        <v>59</v>
      </c>
      <c r="E475" t="s">
        <v>773</v>
      </c>
      <c r="F475">
        <v>32</v>
      </c>
      <c r="G475">
        <v>1074</v>
      </c>
      <c r="H475">
        <v>0</v>
      </c>
      <c r="I475">
        <v>2</v>
      </c>
      <c r="J475">
        <v>18</v>
      </c>
      <c r="K475">
        <v>11</v>
      </c>
      <c r="L475" s="1">
        <v>0.11</v>
      </c>
      <c r="M475">
        <v>5</v>
      </c>
      <c r="N475">
        <v>0</v>
      </c>
      <c r="O475">
        <v>3</v>
      </c>
      <c r="P475">
        <v>582</v>
      </c>
      <c r="Q475">
        <v>405</v>
      </c>
      <c r="R475">
        <v>292</v>
      </c>
      <c r="S475" s="1">
        <v>0.72</v>
      </c>
      <c r="T475">
        <v>4</v>
      </c>
      <c r="U475">
        <v>0</v>
      </c>
      <c r="V475" s="1">
        <v>0</v>
      </c>
      <c r="W475">
        <v>153</v>
      </c>
      <c r="X475">
        <v>101</v>
      </c>
      <c r="Y475" s="1">
        <v>0.66</v>
      </c>
      <c r="Z475">
        <v>6</v>
      </c>
      <c r="AA475">
        <v>91</v>
      </c>
      <c r="AB475">
        <v>52</v>
      </c>
      <c r="AC475">
        <v>0</v>
      </c>
      <c r="AD475">
        <v>0</v>
      </c>
      <c r="AE475">
        <v>3</v>
      </c>
      <c r="AF475">
        <v>3</v>
      </c>
      <c r="AG475">
        <v>57</v>
      </c>
      <c r="AH475">
        <v>23</v>
      </c>
      <c r="AI475">
        <v>0</v>
      </c>
      <c r="AJ475">
        <v>5</v>
      </c>
      <c r="AK475">
        <v>6</v>
      </c>
      <c r="AL475">
        <v>4</v>
      </c>
      <c r="AM475">
        <v>30</v>
      </c>
      <c r="AN475">
        <v>104</v>
      </c>
      <c r="AO475">
        <v>36</v>
      </c>
      <c r="AP475" s="1">
        <v>0.35</v>
      </c>
      <c r="AQ475">
        <v>77</v>
      </c>
      <c r="AR475">
        <v>23</v>
      </c>
      <c r="AS475" s="1">
        <v>0.3</v>
      </c>
      <c r="AT475">
        <v>0</v>
      </c>
      <c r="AU475">
        <v>0</v>
      </c>
      <c r="AV475">
        <v>0</v>
      </c>
      <c r="AW475">
        <v>23</v>
      </c>
      <c r="AX475">
        <v>4</v>
      </c>
      <c r="AY475">
        <v>0</v>
      </c>
      <c r="AZ475">
        <v>0</v>
      </c>
      <c r="BA475" s="1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f t="shared" si="7"/>
        <v>4.2</v>
      </c>
    </row>
    <row r="476" spans="1:59" x14ac:dyDescent="0.3">
      <c r="A476" t="s">
        <v>414</v>
      </c>
      <c r="B476" s="5">
        <v>23</v>
      </c>
      <c r="C476" t="s">
        <v>391</v>
      </c>
      <c r="D476" t="s">
        <v>59</v>
      </c>
      <c r="E476" t="s">
        <v>773</v>
      </c>
      <c r="F476">
        <v>24</v>
      </c>
      <c r="G476">
        <v>1120</v>
      </c>
      <c r="H476">
        <v>0</v>
      </c>
      <c r="I476">
        <v>0</v>
      </c>
      <c r="J476">
        <v>5</v>
      </c>
      <c r="K476">
        <v>40</v>
      </c>
      <c r="L476" s="1">
        <v>0.19</v>
      </c>
      <c r="M476">
        <v>0</v>
      </c>
      <c r="N476">
        <v>0</v>
      </c>
      <c r="O476">
        <v>0</v>
      </c>
      <c r="P476">
        <v>643</v>
      </c>
      <c r="Q476">
        <v>414</v>
      </c>
      <c r="R476">
        <v>307</v>
      </c>
      <c r="S476" s="1">
        <v>0.74</v>
      </c>
      <c r="T476">
        <v>7</v>
      </c>
      <c r="U476">
        <v>0</v>
      </c>
      <c r="V476" s="1">
        <v>0</v>
      </c>
      <c r="W476">
        <v>211</v>
      </c>
      <c r="X476">
        <v>144</v>
      </c>
      <c r="Y476" s="1">
        <v>0.68</v>
      </c>
      <c r="Z476">
        <v>1</v>
      </c>
      <c r="AA476">
        <v>162</v>
      </c>
      <c r="AB476">
        <v>105</v>
      </c>
      <c r="AC476">
        <v>2</v>
      </c>
      <c r="AD476">
        <v>0</v>
      </c>
      <c r="AE476">
        <v>18</v>
      </c>
      <c r="AF476">
        <v>5</v>
      </c>
      <c r="AG476">
        <v>43</v>
      </c>
      <c r="AH476">
        <v>7</v>
      </c>
      <c r="AI476">
        <v>1</v>
      </c>
      <c r="AJ476">
        <v>10</v>
      </c>
      <c r="AK476">
        <v>8</v>
      </c>
      <c r="AL476">
        <v>3</v>
      </c>
      <c r="AM476">
        <v>21</v>
      </c>
      <c r="AN476">
        <v>164</v>
      </c>
      <c r="AO476">
        <v>53</v>
      </c>
      <c r="AP476" s="1">
        <v>0.32</v>
      </c>
      <c r="AQ476">
        <v>126</v>
      </c>
      <c r="AR476">
        <v>52</v>
      </c>
      <c r="AS476" s="1">
        <v>0.41</v>
      </c>
      <c r="AT476">
        <v>0</v>
      </c>
      <c r="AU476">
        <v>0</v>
      </c>
      <c r="AV476">
        <v>0</v>
      </c>
      <c r="AW476">
        <v>21</v>
      </c>
      <c r="AX476">
        <v>8</v>
      </c>
      <c r="AY476">
        <v>0</v>
      </c>
      <c r="AZ476">
        <v>0</v>
      </c>
      <c r="BA476" s="1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f t="shared" si="7"/>
        <v>4.2</v>
      </c>
    </row>
    <row r="477" spans="1:59" x14ac:dyDescent="0.3">
      <c r="A477" t="s">
        <v>647</v>
      </c>
      <c r="B477" s="5">
        <v>24</v>
      </c>
      <c r="C477" t="s">
        <v>786</v>
      </c>
      <c r="D477" t="s">
        <v>96</v>
      </c>
      <c r="E477" t="s">
        <v>774</v>
      </c>
      <c r="F477">
        <v>27</v>
      </c>
      <c r="G477">
        <v>1831</v>
      </c>
      <c r="H477">
        <v>0</v>
      </c>
      <c r="I477">
        <v>0</v>
      </c>
      <c r="J477">
        <v>5</v>
      </c>
      <c r="K477">
        <v>33</v>
      </c>
      <c r="L477" s="1">
        <v>0.2</v>
      </c>
      <c r="M477">
        <v>0</v>
      </c>
      <c r="N477">
        <v>0</v>
      </c>
      <c r="O477">
        <v>0</v>
      </c>
      <c r="P477">
        <v>1347</v>
      </c>
      <c r="Q477">
        <v>420</v>
      </c>
      <c r="R477">
        <v>286</v>
      </c>
      <c r="S477" s="1">
        <v>0.68</v>
      </c>
      <c r="T477">
        <v>26</v>
      </c>
      <c r="U477">
        <v>5</v>
      </c>
      <c r="V477" s="1">
        <v>0.19</v>
      </c>
      <c r="W477">
        <v>199</v>
      </c>
      <c r="X477">
        <v>121</v>
      </c>
      <c r="Y477" s="1">
        <v>0.61</v>
      </c>
      <c r="Z477">
        <v>7</v>
      </c>
      <c r="AA477">
        <v>152</v>
      </c>
      <c r="AB477">
        <v>93</v>
      </c>
      <c r="AC477">
        <v>3</v>
      </c>
      <c r="AD477">
        <v>1</v>
      </c>
      <c r="AE477">
        <v>16</v>
      </c>
      <c r="AF477">
        <v>9</v>
      </c>
      <c r="AG477">
        <v>68</v>
      </c>
      <c r="AH477">
        <v>11</v>
      </c>
      <c r="AI477">
        <v>1</v>
      </c>
      <c r="AJ477">
        <v>82</v>
      </c>
      <c r="AK477">
        <v>2</v>
      </c>
      <c r="AL477">
        <v>4</v>
      </c>
      <c r="AM477">
        <v>47</v>
      </c>
      <c r="AN477">
        <v>172</v>
      </c>
      <c r="AO477">
        <v>65</v>
      </c>
      <c r="AP477" s="1">
        <v>0.38</v>
      </c>
      <c r="AQ477">
        <v>171</v>
      </c>
      <c r="AR477">
        <v>64</v>
      </c>
      <c r="AS477" s="1">
        <v>0.37</v>
      </c>
      <c r="AT477">
        <v>0</v>
      </c>
      <c r="AU477">
        <v>0</v>
      </c>
      <c r="AV477">
        <v>0</v>
      </c>
      <c r="AW477">
        <v>16</v>
      </c>
      <c r="AX477">
        <v>3</v>
      </c>
      <c r="AY477">
        <v>0</v>
      </c>
      <c r="AZ477">
        <v>0</v>
      </c>
      <c r="BA477" s="1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f t="shared" si="7"/>
        <v>4.2</v>
      </c>
    </row>
    <row r="478" spans="1:59" x14ac:dyDescent="0.3">
      <c r="A478" t="s">
        <v>382</v>
      </c>
      <c r="B478" s="5">
        <v>25</v>
      </c>
      <c r="C478" t="s">
        <v>356</v>
      </c>
      <c r="D478" t="s">
        <v>59</v>
      </c>
      <c r="E478" t="s">
        <v>774</v>
      </c>
      <c r="F478">
        <v>15</v>
      </c>
      <c r="G478">
        <v>1186</v>
      </c>
      <c r="H478">
        <v>0</v>
      </c>
      <c r="I478">
        <v>0</v>
      </c>
      <c r="J478">
        <v>1</v>
      </c>
      <c r="K478">
        <v>2</v>
      </c>
      <c r="L478" s="1">
        <v>0</v>
      </c>
      <c r="M478">
        <v>0</v>
      </c>
      <c r="N478">
        <v>0</v>
      </c>
      <c r="O478">
        <v>1</v>
      </c>
      <c r="P478">
        <v>702</v>
      </c>
      <c r="Q478">
        <v>442</v>
      </c>
      <c r="R478">
        <v>363</v>
      </c>
      <c r="S478" s="1">
        <v>0.82</v>
      </c>
      <c r="T478">
        <v>31</v>
      </c>
      <c r="U478">
        <v>4</v>
      </c>
      <c r="V478" s="1">
        <v>0.13</v>
      </c>
      <c r="W478">
        <v>130</v>
      </c>
      <c r="X478">
        <v>104</v>
      </c>
      <c r="Y478" s="1">
        <v>0.8</v>
      </c>
      <c r="Z478">
        <v>0</v>
      </c>
      <c r="AA478">
        <v>108</v>
      </c>
      <c r="AB478">
        <v>61</v>
      </c>
      <c r="AC478">
        <v>0</v>
      </c>
      <c r="AD478">
        <v>1</v>
      </c>
      <c r="AE478">
        <v>0</v>
      </c>
      <c r="AF478">
        <v>5</v>
      </c>
      <c r="AG478">
        <v>39</v>
      </c>
      <c r="AH478">
        <v>0</v>
      </c>
      <c r="AI478">
        <v>1</v>
      </c>
      <c r="AJ478">
        <v>76</v>
      </c>
      <c r="AK478">
        <v>4</v>
      </c>
      <c r="AL478">
        <v>5</v>
      </c>
      <c r="AM478">
        <v>9</v>
      </c>
      <c r="AN478">
        <v>72</v>
      </c>
      <c r="AO478">
        <v>35</v>
      </c>
      <c r="AP478" s="1">
        <v>0.49</v>
      </c>
      <c r="AQ478">
        <v>24</v>
      </c>
      <c r="AR478">
        <v>10</v>
      </c>
      <c r="AS478" s="1">
        <v>0.42</v>
      </c>
      <c r="AT478">
        <v>0</v>
      </c>
      <c r="AU478">
        <v>0</v>
      </c>
      <c r="AV478">
        <v>0</v>
      </c>
      <c r="AW478">
        <v>5</v>
      </c>
      <c r="AX478">
        <v>2</v>
      </c>
      <c r="AY478">
        <v>0</v>
      </c>
      <c r="AZ478">
        <v>0</v>
      </c>
      <c r="BA478" s="1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f t="shared" si="7"/>
        <v>4.2</v>
      </c>
    </row>
    <row r="479" spans="1:59" x14ac:dyDescent="0.3">
      <c r="A479" t="s">
        <v>155</v>
      </c>
      <c r="B479" s="5">
        <v>27</v>
      </c>
      <c r="C479" t="s">
        <v>131</v>
      </c>
      <c r="D479" t="s">
        <v>105</v>
      </c>
      <c r="E479" t="s">
        <v>774</v>
      </c>
      <c r="F479">
        <v>17</v>
      </c>
      <c r="G479">
        <v>1108</v>
      </c>
      <c r="H479">
        <v>0</v>
      </c>
      <c r="I479">
        <v>0</v>
      </c>
      <c r="J479">
        <v>3</v>
      </c>
      <c r="K479">
        <v>16</v>
      </c>
      <c r="L479" s="1">
        <v>0.17</v>
      </c>
      <c r="M479">
        <v>2</v>
      </c>
      <c r="N479">
        <v>0</v>
      </c>
      <c r="O479">
        <v>0</v>
      </c>
      <c r="P479">
        <v>918</v>
      </c>
      <c r="Q479">
        <v>446</v>
      </c>
      <c r="R479">
        <v>350</v>
      </c>
      <c r="S479" s="1">
        <v>0.79</v>
      </c>
      <c r="T479">
        <v>34</v>
      </c>
      <c r="U479">
        <v>10</v>
      </c>
      <c r="V479" s="1">
        <v>0.28999999999999998</v>
      </c>
      <c r="W479">
        <v>223</v>
      </c>
      <c r="X479">
        <v>161</v>
      </c>
      <c r="Y479" s="1">
        <v>0.72</v>
      </c>
      <c r="Z479">
        <v>9</v>
      </c>
      <c r="AA479">
        <v>159</v>
      </c>
      <c r="AB479">
        <v>104</v>
      </c>
      <c r="AC479">
        <v>1</v>
      </c>
      <c r="AD479">
        <v>0</v>
      </c>
      <c r="AE479">
        <v>17</v>
      </c>
      <c r="AF479">
        <v>7</v>
      </c>
      <c r="AG479">
        <v>38</v>
      </c>
      <c r="AH479">
        <v>6</v>
      </c>
      <c r="AI479">
        <v>1</v>
      </c>
      <c r="AJ479">
        <v>58</v>
      </c>
      <c r="AK479">
        <v>5</v>
      </c>
      <c r="AL479">
        <v>0</v>
      </c>
      <c r="AM479">
        <v>39</v>
      </c>
      <c r="AN479">
        <v>108</v>
      </c>
      <c r="AO479">
        <v>45</v>
      </c>
      <c r="AP479" s="1">
        <v>0.42</v>
      </c>
      <c r="AQ479">
        <v>21</v>
      </c>
      <c r="AR479">
        <v>6</v>
      </c>
      <c r="AS479" s="1">
        <v>0.28999999999999998</v>
      </c>
      <c r="AT479">
        <v>0</v>
      </c>
      <c r="AU479">
        <v>0</v>
      </c>
      <c r="AV479">
        <v>0</v>
      </c>
      <c r="AW479">
        <v>22</v>
      </c>
      <c r="AX479">
        <v>5</v>
      </c>
      <c r="AY479">
        <v>0</v>
      </c>
      <c r="AZ479">
        <v>0</v>
      </c>
      <c r="BA479" s="1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f t="shared" si="7"/>
        <v>4.2</v>
      </c>
    </row>
    <row r="480" spans="1:59" x14ac:dyDescent="0.3">
      <c r="A480" t="s">
        <v>130</v>
      </c>
      <c r="B480" s="5">
        <v>33</v>
      </c>
      <c r="C480" t="s">
        <v>131</v>
      </c>
      <c r="D480" t="s">
        <v>59</v>
      </c>
      <c r="E480" t="s">
        <v>774</v>
      </c>
      <c r="F480">
        <v>25</v>
      </c>
      <c r="G480">
        <v>1596</v>
      </c>
      <c r="H480">
        <v>0</v>
      </c>
      <c r="I480">
        <v>0</v>
      </c>
      <c r="J480">
        <v>3</v>
      </c>
      <c r="K480">
        <v>0</v>
      </c>
      <c r="L480" s="1">
        <v>0</v>
      </c>
      <c r="M480">
        <v>1</v>
      </c>
      <c r="N480">
        <v>0</v>
      </c>
      <c r="O480">
        <v>0</v>
      </c>
      <c r="P480">
        <v>855</v>
      </c>
      <c r="Q480">
        <v>526</v>
      </c>
      <c r="R480">
        <v>414</v>
      </c>
      <c r="S480" s="1">
        <v>0.79</v>
      </c>
      <c r="T480">
        <v>33</v>
      </c>
      <c r="U480">
        <v>7</v>
      </c>
      <c r="V480" s="1">
        <v>0.21</v>
      </c>
      <c r="W480">
        <v>169</v>
      </c>
      <c r="X480">
        <v>110</v>
      </c>
      <c r="Y480" s="1">
        <v>0.65</v>
      </c>
      <c r="Z480">
        <v>1</v>
      </c>
      <c r="AA480">
        <v>96</v>
      </c>
      <c r="AB480">
        <v>52</v>
      </c>
      <c r="AC480">
        <v>0</v>
      </c>
      <c r="AD480">
        <v>0</v>
      </c>
      <c r="AE480">
        <v>1</v>
      </c>
      <c r="AF480">
        <v>2</v>
      </c>
      <c r="AG480">
        <v>50</v>
      </c>
      <c r="AH480">
        <v>7</v>
      </c>
      <c r="AI480">
        <v>3</v>
      </c>
      <c r="AJ480">
        <v>38</v>
      </c>
      <c r="AK480">
        <v>15</v>
      </c>
      <c r="AL480">
        <v>5</v>
      </c>
      <c r="AM480">
        <v>24</v>
      </c>
      <c r="AN480">
        <v>88</v>
      </c>
      <c r="AO480">
        <v>42</v>
      </c>
      <c r="AP480" s="1">
        <v>0.48</v>
      </c>
      <c r="AQ480">
        <v>29</v>
      </c>
      <c r="AR480">
        <v>14</v>
      </c>
      <c r="AS480" s="1">
        <v>0.48</v>
      </c>
      <c r="AT480">
        <v>0</v>
      </c>
      <c r="AU480">
        <v>0</v>
      </c>
      <c r="AV480">
        <v>0</v>
      </c>
      <c r="AW480">
        <v>19</v>
      </c>
      <c r="AX480">
        <v>7</v>
      </c>
      <c r="AY480">
        <v>0</v>
      </c>
      <c r="AZ480">
        <v>0</v>
      </c>
      <c r="BA480" s="1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f t="shared" si="7"/>
        <v>4.2</v>
      </c>
    </row>
    <row r="481" spans="1:59" x14ac:dyDescent="0.3">
      <c r="A481" t="s">
        <v>401</v>
      </c>
      <c r="B481" s="5">
        <v>28</v>
      </c>
      <c r="C481" t="s">
        <v>391</v>
      </c>
      <c r="D481" t="s">
        <v>59</v>
      </c>
      <c r="E481" t="s">
        <v>773</v>
      </c>
      <c r="F481">
        <v>22</v>
      </c>
      <c r="G481">
        <v>1540</v>
      </c>
      <c r="H481">
        <v>0</v>
      </c>
      <c r="I481">
        <v>2</v>
      </c>
      <c r="J481">
        <v>10</v>
      </c>
      <c r="K481">
        <v>21</v>
      </c>
      <c r="L481" s="1">
        <v>0.14000000000000001</v>
      </c>
      <c r="M481">
        <v>0</v>
      </c>
      <c r="N481">
        <v>0</v>
      </c>
      <c r="O481">
        <v>0</v>
      </c>
      <c r="P481">
        <v>1194</v>
      </c>
      <c r="Q481">
        <v>548</v>
      </c>
      <c r="R481">
        <v>450</v>
      </c>
      <c r="S481" s="1">
        <v>0.82</v>
      </c>
      <c r="T481">
        <v>47</v>
      </c>
      <c r="U481">
        <v>14</v>
      </c>
      <c r="V481" s="1">
        <v>0.3</v>
      </c>
      <c r="W481">
        <v>290</v>
      </c>
      <c r="X481">
        <v>227</v>
      </c>
      <c r="Y481" s="1">
        <v>0.78</v>
      </c>
      <c r="Z481">
        <v>5</v>
      </c>
      <c r="AA481">
        <v>278</v>
      </c>
      <c r="AB481">
        <v>157</v>
      </c>
      <c r="AC481">
        <v>5</v>
      </c>
      <c r="AD481">
        <v>0</v>
      </c>
      <c r="AE481">
        <v>29</v>
      </c>
      <c r="AF481">
        <v>10</v>
      </c>
      <c r="AG481">
        <v>55</v>
      </c>
      <c r="AH481">
        <v>8</v>
      </c>
      <c r="AI481">
        <v>0</v>
      </c>
      <c r="AJ481">
        <v>18</v>
      </c>
      <c r="AK481">
        <v>6</v>
      </c>
      <c r="AL481">
        <v>2</v>
      </c>
      <c r="AM481">
        <v>24</v>
      </c>
      <c r="AN481">
        <v>140</v>
      </c>
      <c r="AO481">
        <v>61</v>
      </c>
      <c r="AP481" s="1">
        <v>0.44</v>
      </c>
      <c r="AQ481">
        <v>22</v>
      </c>
      <c r="AR481">
        <v>7</v>
      </c>
      <c r="AS481" s="1">
        <v>0.32</v>
      </c>
      <c r="AT481">
        <v>0</v>
      </c>
      <c r="AU481">
        <v>0</v>
      </c>
      <c r="AV481">
        <v>0</v>
      </c>
      <c r="AW481">
        <v>9</v>
      </c>
      <c r="AX481">
        <v>4</v>
      </c>
      <c r="AY481">
        <v>0</v>
      </c>
      <c r="AZ481">
        <v>0</v>
      </c>
      <c r="BA481" s="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f t="shared" si="7"/>
        <v>4.2</v>
      </c>
    </row>
    <row r="482" spans="1:59" x14ac:dyDescent="0.3">
      <c r="A482" t="s">
        <v>85</v>
      </c>
      <c r="B482" s="5">
        <v>21</v>
      </c>
      <c r="C482" t="s">
        <v>58</v>
      </c>
      <c r="D482" t="s">
        <v>59</v>
      </c>
      <c r="E482" t="s">
        <v>775</v>
      </c>
      <c r="F482">
        <v>1</v>
      </c>
      <c r="G482">
        <v>6</v>
      </c>
      <c r="H482">
        <v>0</v>
      </c>
      <c r="I482">
        <v>0</v>
      </c>
      <c r="J482">
        <v>1</v>
      </c>
      <c r="K482">
        <v>0</v>
      </c>
      <c r="L482" s="1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 s="1">
        <v>0</v>
      </c>
      <c r="T482">
        <v>0</v>
      </c>
      <c r="U482">
        <v>0</v>
      </c>
      <c r="V482" s="1">
        <v>0</v>
      </c>
      <c r="W482">
        <v>0</v>
      </c>
      <c r="X482">
        <v>0</v>
      </c>
      <c r="Y482" s="1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 s="1">
        <v>0</v>
      </c>
      <c r="AQ482">
        <v>0</v>
      </c>
      <c r="AR482">
        <v>0</v>
      </c>
      <c r="AS482" s="1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 s="1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f t="shared" si="7"/>
        <v>4.2</v>
      </c>
    </row>
    <row r="483" spans="1:59" x14ac:dyDescent="0.3">
      <c r="A483" t="s">
        <v>620</v>
      </c>
      <c r="B483" s="5">
        <v>23</v>
      </c>
      <c r="C483" t="s">
        <v>787</v>
      </c>
      <c r="D483" t="s">
        <v>74</v>
      </c>
      <c r="E483" t="s">
        <v>774</v>
      </c>
      <c r="F483">
        <v>13</v>
      </c>
      <c r="G483">
        <v>1018</v>
      </c>
      <c r="H483">
        <v>0</v>
      </c>
      <c r="I483">
        <v>2</v>
      </c>
      <c r="J483">
        <v>6</v>
      </c>
      <c r="K483">
        <v>15</v>
      </c>
      <c r="L483" s="1">
        <v>0.18</v>
      </c>
      <c r="M483">
        <v>1</v>
      </c>
      <c r="N483">
        <v>0</v>
      </c>
      <c r="O483">
        <v>0</v>
      </c>
      <c r="P483">
        <v>916</v>
      </c>
      <c r="Q483">
        <v>558</v>
      </c>
      <c r="R483">
        <v>446</v>
      </c>
      <c r="S483" s="1">
        <v>0.8</v>
      </c>
      <c r="T483">
        <v>13</v>
      </c>
      <c r="U483">
        <v>4</v>
      </c>
      <c r="V483" s="1">
        <v>0.31</v>
      </c>
      <c r="W483">
        <v>241</v>
      </c>
      <c r="X483">
        <v>181</v>
      </c>
      <c r="Y483" s="1">
        <v>0.75</v>
      </c>
      <c r="Z483">
        <v>5</v>
      </c>
      <c r="AA483">
        <v>101</v>
      </c>
      <c r="AB483">
        <v>55</v>
      </c>
      <c r="AC483">
        <v>1</v>
      </c>
      <c r="AD483">
        <v>0</v>
      </c>
      <c r="AE483">
        <v>2</v>
      </c>
      <c r="AF483">
        <v>1</v>
      </c>
      <c r="AG483">
        <v>86</v>
      </c>
      <c r="AH483">
        <v>5</v>
      </c>
      <c r="AI483">
        <v>1</v>
      </c>
      <c r="AJ483">
        <v>38</v>
      </c>
      <c r="AK483">
        <v>15</v>
      </c>
      <c r="AL483">
        <v>5</v>
      </c>
      <c r="AM483">
        <v>10</v>
      </c>
      <c r="AN483">
        <v>169</v>
      </c>
      <c r="AO483">
        <v>77</v>
      </c>
      <c r="AP483" s="1">
        <v>0.46</v>
      </c>
      <c r="AQ483">
        <v>117</v>
      </c>
      <c r="AR483">
        <v>60</v>
      </c>
      <c r="AS483" s="1">
        <v>0.51</v>
      </c>
      <c r="AT483">
        <v>0</v>
      </c>
      <c r="AU483">
        <v>0</v>
      </c>
      <c r="AV483">
        <v>0</v>
      </c>
      <c r="AW483">
        <v>10</v>
      </c>
      <c r="AX483">
        <v>4</v>
      </c>
      <c r="AY483">
        <v>0</v>
      </c>
      <c r="AZ483">
        <v>0</v>
      </c>
      <c r="BA483" s="1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f t="shared" si="7"/>
        <v>4.2</v>
      </c>
    </row>
    <row r="484" spans="1:59" x14ac:dyDescent="0.3">
      <c r="A484" t="s">
        <v>649</v>
      </c>
      <c r="B484" s="5">
        <v>26</v>
      </c>
      <c r="C484" t="s">
        <v>786</v>
      </c>
      <c r="D484" t="s">
        <v>443</v>
      </c>
      <c r="E484" t="s">
        <v>774</v>
      </c>
      <c r="F484">
        <v>33</v>
      </c>
      <c r="G484">
        <v>2037</v>
      </c>
      <c r="H484">
        <v>0</v>
      </c>
      <c r="I484">
        <v>0</v>
      </c>
      <c r="J484">
        <v>18</v>
      </c>
      <c r="K484">
        <v>3</v>
      </c>
      <c r="L484" s="1">
        <v>0</v>
      </c>
      <c r="M484">
        <v>3</v>
      </c>
      <c r="N484">
        <v>0</v>
      </c>
      <c r="O484">
        <v>3</v>
      </c>
      <c r="P484">
        <v>1575</v>
      </c>
      <c r="Q484">
        <v>558</v>
      </c>
      <c r="R484">
        <v>434</v>
      </c>
      <c r="S484" s="1">
        <v>0.78</v>
      </c>
      <c r="T484">
        <v>14</v>
      </c>
      <c r="U484">
        <v>4</v>
      </c>
      <c r="V484" s="1">
        <v>0.28999999999999998</v>
      </c>
      <c r="W484">
        <v>179</v>
      </c>
      <c r="X484">
        <v>110</v>
      </c>
      <c r="Y484" s="1">
        <v>0.62</v>
      </c>
      <c r="Z484">
        <v>0</v>
      </c>
      <c r="AA484">
        <v>134</v>
      </c>
      <c r="AB484">
        <v>82</v>
      </c>
      <c r="AC484">
        <v>0</v>
      </c>
      <c r="AD484">
        <v>0</v>
      </c>
      <c r="AE484">
        <v>0</v>
      </c>
      <c r="AF484">
        <v>0</v>
      </c>
      <c r="AG484">
        <v>42</v>
      </c>
      <c r="AH484">
        <v>0</v>
      </c>
      <c r="AI484">
        <v>2</v>
      </c>
      <c r="AJ484">
        <v>123</v>
      </c>
      <c r="AK484">
        <v>12</v>
      </c>
      <c r="AL484">
        <v>4</v>
      </c>
      <c r="AM484">
        <v>35</v>
      </c>
      <c r="AN484">
        <v>83</v>
      </c>
      <c r="AO484">
        <v>38</v>
      </c>
      <c r="AP484" s="1">
        <v>0.46</v>
      </c>
      <c r="AQ484">
        <v>51</v>
      </c>
      <c r="AR484">
        <v>28</v>
      </c>
      <c r="AS484" s="1">
        <v>0.55000000000000004</v>
      </c>
      <c r="AT484">
        <v>0</v>
      </c>
      <c r="AU484">
        <v>0</v>
      </c>
      <c r="AV484">
        <v>0</v>
      </c>
      <c r="AW484">
        <v>17</v>
      </c>
      <c r="AX484">
        <v>4</v>
      </c>
      <c r="AY484">
        <v>1</v>
      </c>
      <c r="AZ484">
        <v>0</v>
      </c>
      <c r="BA484" s="1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f t="shared" si="7"/>
        <v>4.2</v>
      </c>
    </row>
    <row r="485" spans="1:59" x14ac:dyDescent="0.3">
      <c r="A485" t="s">
        <v>409</v>
      </c>
      <c r="B485" s="5">
        <v>23</v>
      </c>
      <c r="C485" t="s">
        <v>391</v>
      </c>
      <c r="D485" t="s">
        <v>59</v>
      </c>
      <c r="E485" t="s">
        <v>774</v>
      </c>
      <c r="F485">
        <v>14</v>
      </c>
      <c r="G485">
        <v>1112</v>
      </c>
      <c r="H485">
        <v>0</v>
      </c>
      <c r="I485">
        <v>0</v>
      </c>
      <c r="J485">
        <v>5</v>
      </c>
      <c r="K485">
        <v>0</v>
      </c>
      <c r="L485" s="1">
        <v>0</v>
      </c>
      <c r="M485">
        <v>0</v>
      </c>
      <c r="N485">
        <v>0</v>
      </c>
      <c r="O485">
        <v>0</v>
      </c>
      <c r="P485">
        <v>799</v>
      </c>
      <c r="Q485">
        <v>559</v>
      </c>
      <c r="R485">
        <v>495</v>
      </c>
      <c r="S485" s="1">
        <v>0.89</v>
      </c>
      <c r="T485">
        <v>0</v>
      </c>
      <c r="U485">
        <v>0</v>
      </c>
      <c r="V485" s="1">
        <v>0</v>
      </c>
      <c r="W485">
        <v>64</v>
      </c>
      <c r="X485">
        <v>36</v>
      </c>
      <c r="Y485" s="1">
        <v>0.56000000000000005</v>
      </c>
      <c r="Z485">
        <v>0</v>
      </c>
      <c r="AA485">
        <v>150</v>
      </c>
      <c r="AB485">
        <v>81</v>
      </c>
      <c r="AC485">
        <v>0</v>
      </c>
      <c r="AD485">
        <v>0</v>
      </c>
      <c r="AE485">
        <v>0</v>
      </c>
      <c r="AF485">
        <v>0</v>
      </c>
      <c r="AG485">
        <v>38</v>
      </c>
      <c r="AH485">
        <v>4</v>
      </c>
      <c r="AI485">
        <v>2</v>
      </c>
      <c r="AJ485">
        <v>45</v>
      </c>
      <c r="AK485">
        <v>19</v>
      </c>
      <c r="AL485">
        <v>13</v>
      </c>
      <c r="AM485">
        <v>31</v>
      </c>
      <c r="AN485">
        <v>19</v>
      </c>
      <c r="AO485">
        <v>11</v>
      </c>
      <c r="AP485" s="1">
        <v>0.57999999999999996</v>
      </c>
      <c r="AQ485">
        <v>30</v>
      </c>
      <c r="AR485">
        <v>15</v>
      </c>
      <c r="AS485" s="1">
        <v>0.5</v>
      </c>
      <c r="AT485">
        <v>0</v>
      </c>
      <c r="AU485">
        <v>0</v>
      </c>
      <c r="AV485">
        <v>0</v>
      </c>
      <c r="AW485">
        <v>16</v>
      </c>
      <c r="AX485">
        <v>3</v>
      </c>
      <c r="AY485">
        <v>0</v>
      </c>
      <c r="AZ485">
        <v>0</v>
      </c>
      <c r="BA485" s="1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f t="shared" si="7"/>
        <v>4.2</v>
      </c>
    </row>
    <row r="486" spans="1:59" x14ac:dyDescent="0.3">
      <c r="A486" t="s">
        <v>200</v>
      </c>
      <c r="B486" s="5">
        <v>20</v>
      </c>
      <c r="C486" t="s">
        <v>170</v>
      </c>
      <c r="D486" t="s">
        <v>88</v>
      </c>
      <c r="E486" t="s">
        <v>773</v>
      </c>
      <c r="F486">
        <v>31</v>
      </c>
      <c r="G486">
        <v>1442</v>
      </c>
      <c r="H486">
        <v>0</v>
      </c>
      <c r="I486">
        <v>0</v>
      </c>
      <c r="J486">
        <v>9</v>
      </c>
      <c r="K486">
        <v>43</v>
      </c>
      <c r="L486" s="1">
        <v>0.21</v>
      </c>
      <c r="M486">
        <v>0</v>
      </c>
      <c r="N486">
        <v>0</v>
      </c>
      <c r="O486">
        <v>2</v>
      </c>
      <c r="P486">
        <v>1016</v>
      </c>
      <c r="Q486">
        <v>563</v>
      </c>
      <c r="R486">
        <v>447</v>
      </c>
      <c r="S486" s="1">
        <v>0.79</v>
      </c>
      <c r="T486">
        <v>20</v>
      </c>
      <c r="U486">
        <v>1</v>
      </c>
      <c r="V486" s="1">
        <v>0.05</v>
      </c>
      <c r="W486">
        <v>272</v>
      </c>
      <c r="X486">
        <v>199</v>
      </c>
      <c r="Y486" s="1">
        <v>0.73</v>
      </c>
      <c r="Z486">
        <v>5</v>
      </c>
      <c r="AA486">
        <v>244</v>
      </c>
      <c r="AB486">
        <v>119</v>
      </c>
      <c r="AC486">
        <v>3</v>
      </c>
      <c r="AD486">
        <v>1</v>
      </c>
      <c r="AE486">
        <v>24</v>
      </c>
      <c r="AF486">
        <v>8</v>
      </c>
      <c r="AG486">
        <v>81</v>
      </c>
      <c r="AH486">
        <v>21</v>
      </c>
      <c r="AI486">
        <v>2</v>
      </c>
      <c r="AJ486">
        <v>31</v>
      </c>
      <c r="AK486">
        <v>8</v>
      </c>
      <c r="AL486">
        <v>8</v>
      </c>
      <c r="AM486">
        <v>49</v>
      </c>
      <c r="AN486">
        <v>197</v>
      </c>
      <c r="AO486">
        <v>88</v>
      </c>
      <c r="AP486" s="1">
        <v>0.45</v>
      </c>
      <c r="AQ486">
        <v>66</v>
      </c>
      <c r="AR486">
        <v>30</v>
      </c>
      <c r="AS486" s="1">
        <v>0.46</v>
      </c>
      <c r="AT486">
        <v>0</v>
      </c>
      <c r="AU486">
        <v>0</v>
      </c>
      <c r="AV486">
        <v>0</v>
      </c>
      <c r="AW486">
        <v>19</v>
      </c>
      <c r="AX486">
        <v>6</v>
      </c>
      <c r="AY486">
        <v>0</v>
      </c>
      <c r="AZ486">
        <v>0</v>
      </c>
      <c r="BA486" s="1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f t="shared" si="7"/>
        <v>4.2</v>
      </c>
    </row>
    <row r="487" spans="1:59" x14ac:dyDescent="0.3">
      <c r="A487" t="s">
        <v>394</v>
      </c>
      <c r="B487" s="5">
        <v>25</v>
      </c>
      <c r="C487" t="s">
        <v>391</v>
      </c>
      <c r="D487" t="s">
        <v>96</v>
      </c>
      <c r="E487" t="s">
        <v>773</v>
      </c>
      <c r="F487">
        <v>31</v>
      </c>
      <c r="G487">
        <v>2170</v>
      </c>
      <c r="H487">
        <v>0</v>
      </c>
      <c r="I487">
        <v>0</v>
      </c>
      <c r="J487">
        <v>7</v>
      </c>
      <c r="K487">
        <v>20</v>
      </c>
      <c r="L487" s="1">
        <v>0.2</v>
      </c>
      <c r="M487">
        <v>0</v>
      </c>
      <c r="N487">
        <v>1</v>
      </c>
      <c r="O487">
        <v>0</v>
      </c>
      <c r="P487">
        <v>1523</v>
      </c>
      <c r="Q487">
        <v>571</v>
      </c>
      <c r="R487">
        <v>433</v>
      </c>
      <c r="S487" s="1">
        <v>0.76</v>
      </c>
      <c r="T487">
        <v>53</v>
      </c>
      <c r="U487">
        <v>6</v>
      </c>
      <c r="V487" s="1">
        <v>0.11</v>
      </c>
      <c r="W487">
        <v>287</v>
      </c>
      <c r="X487">
        <v>207</v>
      </c>
      <c r="Y487" s="1">
        <v>0.72</v>
      </c>
      <c r="Z487">
        <v>0</v>
      </c>
      <c r="AA487">
        <v>196</v>
      </c>
      <c r="AB487">
        <v>120</v>
      </c>
      <c r="AC487">
        <v>1</v>
      </c>
      <c r="AD487">
        <v>1</v>
      </c>
      <c r="AE487">
        <v>9</v>
      </c>
      <c r="AF487">
        <v>8</v>
      </c>
      <c r="AG487">
        <v>63</v>
      </c>
      <c r="AH487">
        <v>22</v>
      </c>
      <c r="AI487">
        <v>1</v>
      </c>
      <c r="AJ487">
        <v>33</v>
      </c>
      <c r="AK487">
        <v>4</v>
      </c>
      <c r="AL487">
        <v>3</v>
      </c>
      <c r="AM487">
        <v>37</v>
      </c>
      <c r="AN487">
        <v>165</v>
      </c>
      <c r="AO487">
        <v>84</v>
      </c>
      <c r="AP487" s="1">
        <v>0.51</v>
      </c>
      <c r="AQ487">
        <v>27</v>
      </c>
      <c r="AR487">
        <v>7</v>
      </c>
      <c r="AS487" s="1">
        <v>0.26</v>
      </c>
      <c r="AT487">
        <v>0</v>
      </c>
      <c r="AU487">
        <v>0</v>
      </c>
      <c r="AV487">
        <v>0</v>
      </c>
      <c r="AW487">
        <v>24</v>
      </c>
      <c r="AX487">
        <v>8</v>
      </c>
      <c r="AY487">
        <v>0</v>
      </c>
      <c r="AZ487">
        <v>0</v>
      </c>
      <c r="BA487" s="1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f t="shared" si="7"/>
        <v>4.2</v>
      </c>
    </row>
    <row r="488" spans="1:59" x14ac:dyDescent="0.3">
      <c r="A488" t="s">
        <v>166</v>
      </c>
      <c r="B488" s="5">
        <v>25</v>
      </c>
      <c r="C488" t="s">
        <v>131</v>
      </c>
      <c r="D488" t="s">
        <v>167</v>
      </c>
      <c r="E488" t="s">
        <v>773</v>
      </c>
      <c r="F488">
        <v>28</v>
      </c>
      <c r="G488">
        <v>1965</v>
      </c>
      <c r="H488">
        <v>0</v>
      </c>
      <c r="I488">
        <v>3</v>
      </c>
      <c r="J488">
        <v>9</v>
      </c>
      <c r="K488">
        <v>9</v>
      </c>
      <c r="L488" s="1">
        <v>7.0000000000000007E-2</v>
      </c>
      <c r="M488">
        <v>2</v>
      </c>
      <c r="N488">
        <v>0</v>
      </c>
      <c r="O488">
        <v>0</v>
      </c>
      <c r="P488">
        <v>1393</v>
      </c>
      <c r="Q488">
        <v>586</v>
      </c>
      <c r="R488">
        <v>494</v>
      </c>
      <c r="S488" s="1">
        <v>0.84</v>
      </c>
      <c r="T488">
        <v>19</v>
      </c>
      <c r="U488">
        <v>3</v>
      </c>
      <c r="V488" s="1">
        <v>0.16</v>
      </c>
      <c r="W488">
        <v>227</v>
      </c>
      <c r="X488">
        <v>173</v>
      </c>
      <c r="Y488" s="1">
        <v>0.76</v>
      </c>
      <c r="Z488">
        <v>8</v>
      </c>
      <c r="AA488">
        <v>313</v>
      </c>
      <c r="AB488">
        <v>177</v>
      </c>
      <c r="AC488">
        <v>1</v>
      </c>
      <c r="AD488">
        <v>0</v>
      </c>
      <c r="AE488">
        <v>16</v>
      </c>
      <c r="AF488">
        <v>11</v>
      </c>
      <c r="AG488">
        <v>80</v>
      </c>
      <c r="AH488">
        <v>12</v>
      </c>
      <c r="AI488">
        <v>4</v>
      </c>
      <c r="AJ488">
        <v>37</v>
      </c>
      <c r="AK488">
        <v>8</v>
      </c>
      <c r="AL488">
        <v>5</v>
      </c>
      <c r="AM488">
        <v>83</v>
      </c>
      <c r="AN488">
        <v>267</v>
      </c>
      <c r="AO488">
        <v>129</v>
      </c>
      <c r="AP488" s="1">
        <v>0.48</v>
      </c>
      <c r="AQ488">
        <v>35</v>
      </c>
      <c r="AR488">
        <v>10</v>
      </c>
      <c r="AS488" s="1">
        <v>0.28999999999999998</v>
      </c>
      <c r="AT488">
        <v>0</v>
      </c>
      <c r="AU488">
        <v>0</v>
      </c>
      <c r="AV488">
        <v>0</v>
      </c>
      <c r="AW488">
        <v>45</v>
      </c>
      <c r="AX488">
        <v>7</v>
      </c>
      <c r="AY488">
        <v>0</v>
      </c>
      <c r="AZ488">
        <v>0</v>
      </c>
      <c r="BA488" s="1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f t="shared" si="7"/>
        <v>4.2</v>
      </c>
    </row>
    <row r="489" spans="1:59" x14ac:dyDescent="0.3">
      <c r="A489" t="s">
        <v>164</v>
      </c>
      <c r="B489" s="5">
        <v>18</v>
      </c>
      <c r="C489" t="s">
        <v>131</v>
      </c>
      <c r="D489" t="s">
        <v>59</v>
      </c>
      <c r="E489" t="s">
        <v>775</v>
      </c>
      <c r="F489">
        <v>1</v>
      </c>
      <c r="G489">
        <v>1</v>
      </c>
      <c r="H489">
        <v>0</v>
      </c>
      <c r="I489">
        <v>0</v>
      </c>
      <c r="J489">
        <v>0</v>
      </c>
      <c r="K489">
        <v>0</v>
      </c>
      <c r="L489" s="1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1">
        <v>0</v>
      </c>
      <c r="T489">
        <v>0</v>
      </c>
      <c r="U489">
        <v>0</v>
      </c>
      <c r="V489" s="1">
        <v>0</v>
      </c>
      <c r="W489">
        <v>0</v>
      </c>
      <c r="X489">
        <v>0</v>
      </c>
      <c r="Y489" s="1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 s="1">
        <v>0</v>
      </c>
      <c r="AQ489">
        <v>0</v>
      </c>
      <c r="AR489">
        <v>0</v>
      </c>
      <c r="AS489" s="1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 s="1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f t="shared" si="7"/>
        <v>4.2</v>
      </c>
    </row>
    <row r="490" spans="1:59" x14ac:dyDescent="0.3">
      <c r="A490" t="s">
        <v>168</v>
      </c>
      <c r="B490" s="5">
        <v>19</v>
      </c>
      <c r="C490" t="s">
        <v>131</v>
      </c>
      <c r="D490" t="s">
        <v>59</v>
      </c>
      <c r="E490" t="s">
        <v>775</v>
      </c>
      <c r="F490">
        <v>1</v>
      </c>
      <c r="G490">
        <v>1</v>
      </c>
      <c r="H490">
        <v>0</v>
      </c>
      <c r="I490">
        <v>0</v>
      </c>
      <c r="J490">
        <v>0</v>
      </c>
      <c r="K490">
        <v>0</v>
      </c>
      <c r="L490" s="1">
        <v>0</v>
      </c>
      <c r="M490">
        <v>0</v>
      </c>
      <c r="N490">
        <v>0</v>
      </c>
      <c r="O490">
        <v>0</v>
      </c>
      <c r="P490">
        <v>3</v>
      </c>
      <c r="Q490">
        <v>0</v>
      </c>
      <c r="R490">
        <v>0</v>
      </c>
      <c r="S490" s="1">
        <v>0</v>
      </c>
      <c r="T490">
        <v>0</v>
      </c>
      <c r="U490">
        <v>0</v>
      </c>
      <c r="V490" s="1">
        <v>0</v>
      </c>
      <c r="W490">
        <v>0</v>
      </c>
      <c r="X490">
        <v>0</v>
      </c>
      <c r="Y490" s="1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0</v>
      </c>
      <c r="AP490" s="1">
        <v>0</v>
      </c>
      <c r="AQ490">
        <v>0</v>
      </c>
      <c r="AR490">
        <v>0</v>
      </c>
      <c r="AS490" s="1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 s="1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f t="shared" si="7"/>
        <v>4.2</v>
      </c>
    </row>
    <row r="491" spans="1:59" x14ac:dyDescent="0.3">
      <c r="A491" t="s">
        <v>179</v>
      </c>
      <c r="B491" s="5">
        <v>18</v>
      </c>
      <c r="C491" t="s">
        <v>170</v>
      </c>
      <c r="D491" t="s">
        <v>66</v>
      </c>
      <c r="E491" t="s">
        <v>775</v>
      </c>
      <c r="F491">
        <v>3</v>
      </c>
      <c r="G491">
        <v>11</v>
      </c>
      <c r="H491">
        <v>0</v>
      </c>
      <c r="I491">
        <v>0</v>
      </c>
      <c r="J491">
        <v>0</v>
      </c>
      <c r="K491">
        <v>0</v>
      </c>
      <c r="L491" s="1">
        <v>0</v>
      </c>
      <c r="M491">
        <v>0</v>
      </c>
      <c r="N491">
        <v>0</v>
      </c>
      <c r="O491">
        <v>0</v>
      </c>
      <c r="P491">
        <v>7</v>
      </c>
      <c r="Q491">
        <v>0</v>
      </c>
      <c r="R491">
        <v>0</v>
      </c>
      <c r="S491" s="1">
        <v>0</v>
      </c>
      <c r="T491">
        <v>0</v>
      </c>
      <c r="U491">
        <v>0</v>
      </c>
      <c r="V491" s="1">
        <v>0</v>
      </c>
      <c r="W491">
        <v>0</v>
      </c>
      <c r="X491">
        <v>0</v>
      </c>
      <c r="Y491" s="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2</v>
      </c>
      <c r="AK491">
        <v>0</v>
      </c>
      <c r="AL491">
        <v>0</v>
      </c>
      <c r="AM491">
        <v>3</v>
      </c>
      <c r="AN491">
        <v>0</v>
      </c>
      <c r="AO491">
        <v>0</v>
      </c>
      <c r="AP491" s="1">
        <v>0</v>
      </c>
      <c r="AQ491">
        <v>0</v>
      </c>
      <c r="AR491">
        <v>0</v>
      </c>
      <c r="AS491" s="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 s="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f t="shared" si="7"/>
        <v>4.2</v>
      </c>
    </row>
    <row r="492" spans="1:59" x14ac:dyDescent="0.3">
      <c r="A492" t="s">
        <v>541</v>
      </c>
      <c r="B492" s="5">
        <v>31</v>
      </c>
      <c r="C492" t="s">
        <v>788</v>
      </c>
      <c r="D492" t="s">
        <v>62</v>
      </c>
      <c r="E492" t="s">
        <v>774</v>
      </c>
      <c r="F492">
        <v>15</v>
      </c>
      <c r="G492">
        <v>959</v>
      </c>
      <c r="H492">
        <v>0</v>
      </c>
      <c r="I492">
        <v>1</v>
      </c>
      <c r="J492">
        <v>6</v>
      </c>
      <c r="K492">
        <v>46</v>
      </c>
      <c r="L492" s="1">
        <v>0.23</v>
      </c>
      <c r="M492">
        <v>0</v>
      </c>
      <c r="N492">
        <v>0</v>
      </c>
      <c r="O492">
        <v>0</v>
      </c>
      <c r="P492">
        <v>587</v>
      </c>
      <c r="Q492">
        <v>658</v>
      </c>
      <c r="R492">
        <v>507</v>
      </c>
      <c r="S492" s="1">
        <v>0.77</v>
      </c>
      <c r="T492">
        <v>16</v>
      </c>
      <c r="U492">
        <v>3</v>
      </c>
      <c r="V492" s="1">
        <v>0.19</v>
      </c>
      <c r="W492">
        <v>362</v>
      </c>
      <c r="X492">
        <v>256</v>
      </c>
      <c r="Y492" s="1">
        <v>0.71</v>
      </c>
      <c r="Z492">
        <v>6</v>
      </c>
      <c r="AA492">
        <v>268</v>
      </c>
      <c r="AB492">
        <v>145</v>
      </c>
      <c r="AC492">
        <v>2</v>
      </c>
      <c r="AD492">
        <v>2</v>
      </c>
      <c r="AE492">
        <v>24</v>
      </c>
      <c r="AF492">
        <v>16</v>
      </c>
      <c r="AG492">
        <v>55</v>
      </c>
      <c r="AH492">
        <v>6</v>
      </c>
      <c r="AI492">
        <v>1</v>
      </c>
      <c r="AJ492">
        <v>38</v>
      </c>
      <c r="AK492">
        <v>3</v>
      </c>
      <c r="AL492">
        <v>2</v>
      </c>
      <c r="AM492">
        <v>25</v>
      </c>
      <c r="AN492">
        <v>202</v>
      </c>
      <c r="AO492">
        <v>67</v>
      </c>
      <c r="AP492" s="1">
        <v>0.33</v>
      </c>
      <c r="AQ492">
        <v>83</v>
      </c>
      <c r="AR492">
        <v>27</v>
      </c>
      <c r="AS492" s="1">
        <v>0.33</v>
      </c>
      <c r="AT492">
        <v>0</v>
      </c>
      <c r="AU492">
        <v>0</v>
      </c>
      <c r="AV492">
        <v>0</v>
      </c>
      <c r="AW492">
        <v>12</v>
      </c>
      <c r="AX492">
        <v>2</v>
      </c>
      <c r="AY492">
        <v>0</v>
      </c>
      <c r="AZ492">
        <v>0</v>
      </c>
      <c r="BA492" s="1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f t="shared" si="7"/>
        <v>4.2</v>
      </c>
    </row>
    <row r="493" spans="1:59" x14ac:dyDescent="0.3">
      <c r="A493" t="s">
        <v>297</v>
      </c>
      <c r="B493" s="5">
        <v>24</v>
      </c>
      <c r="C493" t="s">
        <v>270</v>
      </c>
      <c r="D493" t="s">
        <v>59</v>
      </c>
      <c r="E493" t="s">
        <v>774</v>
      </c>
      <c r="F493">
        <v>37</v>
      </c>
      <c r="G493">
        <v>3102</v>
      </c>
      <c r="H493">
        <v>0</v>
      </c>
      <c r="I493">
        <v>5</v>
      </c>
      <c r="J493">
        <v>12</v>
      </c>
      <c r="K493">
        <v>1</v>
      </c>
      <c r="L493" s="1">
        <v>0</v>
      </c>
      <c r="M493">
        <v>2</v>
      </c>
      <c r="N493">
        <v>0</v>
      </c>
      <c r="O493">
        <v>2</v>
      </c>
      <c r="P493">
        <v>1838</v>
      </c>
      <c r="Q493">
        <v>675</v>
      </c>
      <c r="R493">
        <v>596</v>
      </c>
      <c r="S493" s="1">
        <v>0.88</v>
      </c>
      <c r="T493">
        <v>1</v>
      </c>
      <c r="U493">
        <v>0</v>
      </c>
      <c r="V493" s="1">
        <v>0</v>
      </c>
      <c r="W493">
        <v>87</v>
      </c>
      <c r="X493">
        <v>67</v>
      </c>
      <c r="Y493" s="1">
        <v>0.77</v>
      </c>
      <c r="Z493">
        <v>0</v>
      </c>
      <c r="AA493">
        <v>185</v>
      </c>
      <c r="AB493">
        <v>93</v>
      </c>
      <c r="AC493">
        <v>0</v>
      </c>
      <c r="AD493">
        <v>0</v>
      </c>
      <c r="AE493">
        <v>0</v>
      </c>
      <c r="AF493">
        <v>0</v>
      </c>
      <c r="AG493">
        <v>38</v>
      </c>
      <c r="AH493">
        <v>30</v>
      </c>
      <c r="AI493">
        <v>7</v>
      </c>
      <c r="AJ493">
        <v>95</v>
      </c>
      <c r="AK493">
        <v>7</v>
      </c>
      <c r="AL493">
        <v>11</v>
      </c>
      <c r="AM493">
        <v>91</v>
      </c>
      <c r="AN493">
        <v>23</v>
      </c>
      <c r="AO493">
        <v>19</v>
      </c>
      <c r="AP493" s="1">
        <v>0.83</v>
      </c>
      <c r="AQ493">
        <v>51</v>
      </c>
      <c r="AR493">
        <v>28</v>
      </c>
      <c r="AS493" s="1">
        <v>0.55000000000000004</v>
      </c>
      <c r="AT493">
        <v>0</v>
      </c>
      <c r="AU493">
        <v>0</v>
      </c>
      <c r="AV493">
        <v>0</v>
      </c>
      <c r="AW493">
        <v>23</v>
      </c>
      <c r="AX493">
        <v>2</v>
      </c>
      <c r="AY493">
        <v>0</v>
      </c>
      <c r="AZ493">
        <v>0</v>
      </c>
      <c r="BA493" s="1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f t="shared" si="7"/>
        <v>4.2</v>
      </c>
    </row>
    <row r="494" spans="1:59" x14ac:dyDescent="0.3">
      <c r="A494" t="s">
        <v>269</v>
      </c>
      <c r="B494" s="5">
        <v>20</v>
      </c>
      <c r="C494" t="s">
        <v>270</v>
      </c>
      <c r="D494" t="s">
        <v>59</v>
      </c>
      <c r="E494" t="s">
        <v>773</v>
      </c>
      <c r="F494">
        <v>20</v>
      </c>
      <c r="G494">
        <v>1326</v>
      </c>
      <c r="H494">
        <v>0</v>
      </c>
      <c r="I494">
        <v>2</v>
      </c>
      <c r="J494">
        <v>13</v>
      </c>
      <c r="K494">
        <v>5</v>
      </c>
      <c r="L494" s="1">
        <v>0</v>
      </c>
      <c r="M494">
        <v>0</v>
      </c>
      <c r="N494">
        <v>0</v>
      </c>
      <c r="O494">
        <v>0</v>
      </c>
      <c r="P494">
        <v>913</v>
      </c>
      <c r="Q494">
        <v>679</v>
      </c>
      <c r="R494">
        <v>534</v>
      </c>
      <c r="S494" s="1">
        <v>0.79</v>
      </c>
      <c r="T494">
        <v>18</v>
      </c>
      <c r="U494">
        <v>5</v>
      </c>
      <c r="V494" s="1">
        <v>0.28000000000000003</v>
      </c>
      <c r="W494">
        <v>245</v>
      </c>
      <c r="X494">
        <v>168</v>
      </c>
      <c r="Y494" s="1">
        <v>0.69</v>
      </c>
      <c r="Z494">
        <v>5</v>
      </c>
      <c r="AA494">
        <v>145</v>
      </c>
      <c r="AB494">
        <v>75</v>
      </c>
      <c r="AC494">
        <v>0</v>
      </c>
      <c r="AD494">
        <v>0</v>
      </c>
      <c r="AE494">
        <v>1</v>
      </c>
      <c r="AF494">
        <v>4</v>
      </c>
      <c r="AG494">
        <v>102</v>
      </c>
      <c r="AH494">
        <v>13</v>
      </c>
      <c r="AI494">
        <v>0</v>
      </c>
      <c r="AJ494">
        <v>27</v>
      </c>
      <c r="AK494">
        <v>20</v>
      </c>
      <c r="AL494">
        <v>2</v>
      </c>
      <c r="AM494">
        <v>34</v>
      </c>
      <c r="AN494">
        <v>116</v>
      </c>
      <c r="AO494">
        <v>57</v>
      </c>
      <c r="AP494" s="1">
        <v>0.49</v>
      </c>
      <c r="AQ494">
        <v>23</v>
      </c>
      <c r="AR494">
        <v>7</v>
      </c>
      <c r="AS494" s="1">
        <v>0.3</v>
      </c>
      <c r="AT494">
        <v>0</v>
      </c>
      <c r="AU494">
        <v>0</v>
      </c>
      <c r="AV494">
        <v>0</v>
      </c>
      <c r="AW494">
        <v>12</v>
      </c>
      <c r="AX494">
        <v>2</v>
      </c>
      <c r="AY494">
        <v>0</v>
      </c>
      <c r="AZ494">
        <v>0</v>
      </c>
      <c r="BA494" s="1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f t="shared" si="7"/>
        <v>4.2</v>
      </c>
    </row>
    <row r="495" spans="1:59" x14ac:dyDescent="0.3">
      <c r="A495" t="s">
        <v>145</v>
      </c>
      <c r="B495" s="5">
        <v>21</v>
      </c>
      <c r="C495" t="s">
        <v>131</v>
      </c>
      <c r="D495" t="s">
        <v>88</v>
      </c>
      <c r="E495" t="s">
        <v>774</v>
      </c>
      <c r="F495">
        <v>36</v>
      </c>
      <c r="G495">
        <v>3113</v>
      </c>
      <c r="H495">
        <v>0</v>
      </c>
      <c r="I495">
        <v>1</v>
      </c>
      <c r="J495">
        <v>12</v>
      </c>
      <c r="K495">
        <v>29</v>
      </c>
      <c r="L495" s="1">
        <v>0.14000000000000001</v>
      </c>
      <c r="M495">
        <v>1</v>
      </c>
      <c r="N495">
        <v>2</v>
      </c>
      <c r="O495">
        <v>0</v>
      </c>
      <c r="P495">
        <v>2092</v>
      </c>
      <c r="Q495">
        <v>680</v>
      </c>
      <c r="R495">
        <v>476</v>
      </c>
      <c r="S495" s="1">
        <v>0.7</v>
      </c>
      <c r="T495">
        <v>55</v>
      </c>
      <c r="U495">
        <v>13</v>
      </c>
      <c r="V495" s="1">
        <v>0.24</v>
      </c>
      <c r="W495">
        <v>318</v>
      </c>
      <c r="X495">
        <v>215</v>
      </c>
      <c r="Y495" s="1">
        <v>0.68</v>
      </c>
      <c r="Z495">
        <v>13</v>
      </c>
      <c r="AA495">
        <v>243</v>
      </c>
      <c r="AB495">
        <v>146</v>
      </c>
      <c r="AC495">
        <v>4</v>
      </c>
      <c r="AD495">
        <v>1</v>
      </c>
      <c r="AE495">
        <v>15</v>
      </c>
      <c r="AF495">
        <v>9</v>
      </c>
      <c r="AG495">
        <v>113</v>
      </c>
      <c r="AH495">
        <v>3</v>
      </c>
      <c r="AI495">
        <v>8</v>
      </c>
      <c r="AJ495">
        <v>179</v>
      </c>
      <c r="AK495">
        <v>9</v>
      </c>
      <c r="AL495">
        <v>6</v>
      </c>
      <c r="AM495">
        <v>52</v>
      </c>
      <c r="AN495">
        <v>203</v>
      </c>
      <c r="AO495">
        <v>95</v>
      </c>
      <c r="AP495" s="1">
        <v>0.47</v>
      </c>
      <c r="AQ495">
        <v>89</v>
      </c>
      <c r="AR495">
        <v>37</v>
      </c>
      <c r="AS495" s="1">
        <v>0.42</v>
      </c>
      <c r="AT495">
        <v>0</v>
      </c>
      <c r="AU495">
        <v>0</v>
      </c>
      <c r="AV495">
        <v>0</v>
      </c>
      <c r="AW495">
        <v>20</v>
      </c>
      <c r="AX495">
        <v>4</v>
      </c>
      <c r="AY495">
        <v>1</v>
      </c>
      <c r="AZ495">
        <v>0</v>
      </c>
      <c r="BA495" s="1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f t="shared" si="7"/>
        <v>4.2</v>
      </c>
    </row>
    <row r="496" spans="1:59" x14ac:dyDescent="0.3">
      <c r="A496" t="s">
        <v>264</v>
      </c>
      <c r="B496" s="5">
        <v>16</v>
      </c>
      <c r="C496" t="s">
        <v>240</v>
      </c>
      <c r="D496" t="s">
        <v>59</v>
      </c>
      <c r="E496" t="s">
        <v>775</v>
      </c>
      <c r="F496">
        <v>1</v>
      </c>
      <c r="G496">
        <v>1</v>
      </c>
      <c r="H496">
        <v>0</v>
      </c>
      <c r="I496">
        <v>0</v>
      </c>
      <c r="J496">
        <v>1</v>
      </c>
      <c r="K496">
        <v>0</v>
      </c>
      <c r="L496" s="1">
        <v>0</v>
      </c>
      <c r="M496">
        <v>0</v>
      </c>
      <c r="N496">
        <v>0</v>
      </c>
      <c r="O496">
        <v>0</v>
      </c>
      <c r="P496">
        <v>2</v>
      </c>
      <c r="Q496">
        <v>0</v>
      </c>
      <c r="R496">
        <v>0</v>
      </c>
      <c r="S496" s="1">
        <v>0</v>
      </c>
      <c r="T496">
        <v>0</v>
      </c>
      <c r="U496">
        <v>0</v>
      </c>
      <c r="V496" s="1">
        <v>0</v>
      </c>
      <c r="W496">
        <v>0</v>
      </c>
      <c r="X496">
        <v>0</v>
      </c>
      <c r="Y496" s="1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 s="1">
        <v>0</v>
      </c>
      <c r="AQ496">
        <v>0</v>
      </c>
      <c r="AR496">
        <v>0</v>
      </c>
      <c r="AS496" s="1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 s="1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f t="shared" si="7"/>
        <v>4.2</v>
      </c>
    </row>
    <row r="497" spans="1:59" x14ac:dyDescent="0.3">
      <c r="A497" t="s">
        <v>578</v>
      </c>
      <c r="B497" s="5">
        <v>26</v>
      </c>
      <c r="C497" t="s">
        <v>566</v>
      </c>
      <c r="D497" t="s">
        <v>59</v>
      </c>
      <c r="E497" t="s">
        <v>774</v>
      </c>
      <c r="F497">
        <v>17</v>
      </c>
      <c r="G497">
        <v>1073</v>
      </c>
      <c r="H497">
        <v>0</v>
      </c>
      <c r="I497">
        <v>1</v>
      </c>
      <c r="J497">
        <v>4</v>
      </c>
      <c r="K497">
        <v>4</v>
      </c>
      <c r="L497" s="1">
        <v>0</v>
      </c>
      <c r="M497">
        <v>0</v>
      </c>
      <c r="N497">
        <v>0</v>
      </c>
      <c r="O497">
        <v>0</v>
      </c>
      <c r="P497">
        <v>715</v>
      </c>
      <c r="Q497">
        <v>698</v>
      </c>
      <c r="R497">
        <v>573</v>
      </c>
      <c r="S497" s="1">
        <v>0.82</v>
      </c>
      <c r="T497">
        <v>28</v>
      </c>
      <c r="U497">
        <v>5</v>
      </c>
      <c r="V497" s="1">
        <v>0.18</v>
      </c>
      <c r="W497">
        <v>202</v>
      </c>
      <c r="X497">
        <v>150</v>
      </c>
      <c r="Y497" s="1">
        <v>0.74</v>
      </c>
      <c r="Z497">
        <v>2</v>
      </c>
      <c r="AA497">
        <v>144</v>
      </c>
      <c r="AB497">
        <v>48</v>
      </c>
      <c r="AC497">
        <v>0</v>
      </c>
      <c r="AD497">
        <v>0</v>
      </c>
      <c r="AE497">
        <v>0</v>
      </c>
      <c r="AF497">
        <v>0</v>
      </c>
      <c r="AG497">
        <v>73</v>
      </c>
      <c r="AH497">
        <v>5</v>
      </c>
      <c r="AI497">
        <v>1</v>
      </c>
      <c r="AJ497">
        <v>27</v>
      </c>
      <c r="AK497">
        <v>23</v>
      </c>
      <c r="AL497">
        <v>4</v>
      </c>
      <c r="AM497">
        <v>19</v>
      </c>
      <c r="AN497">
        <v>126</v>
      </c>
      <c r="AO497">
        <v>69</v>
      </c>
      <c r="AP497" s="1">
        <v>0.55000000000000004</v>
      </c>
      <c r="AQ497">
        <v>24</v>
      </c>
      <c r="AR497">
        <v>11</v>
      </c>
      <c r="AS497" s="1">
        <v>0.46</v>
      </c>
      <c r="AT497">
        <v>0</v>
      </c>
      <c r="AU497">
        <v>0</v>
      </c>
      <c r="AV497">
        <v>0</v>
      </c>
      <c r="AW497">
        <v>4</v>
      </c>
      <c r="AX497">
        <v>0</v>
      </c>
      <c r="AY497">
        <v>0</v>
      </c>
      <c r="AZ497">
        <v>0</v>
      </c>
      <c r="BA497" s="1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f t="shared" si="7"/>
        <v>4.2</v>
      </c>
    </row>
    <row r="498" spans="1:59" x14ac:dyDescent="0.3">
      <c r="A498" t="s">
        <v>317</v>
      </c>
      <c r="B498" s="5">
        <v>22</v>
      </c>
      <c r="C498" t="s">
        <v>300</v>
      </c>
      <c r="D498" t="s">
        <v>59</v>
      </c>
      <c r="E498" t="s">
        <v>774</v>
      </c>
      <c r="F498">
        <v>30</v>
      </c>
      <c r="G498">
        <v>2510</v>
      </c>
      <c r="H498">
        <v>0</v>
      </c>
      <c r="I498">
        <v>1</v>
      </c>
      <c r="J498">
        <v>10</v>
      </c>
      <c r="K498">
        <v>37</v>
      </c>
      <c r="L498" s="1">
        <v>0.15</v>
      </c>
      <c r="M498">
        <v>2</v>
      </c>
      <c r="N498">
        <v>0</v>
      </c>
      <c r="O498">
        <v>1</v>
      </c>
      <c r="P498">
        <v>1558</v>
      </c>
      <c r="Q498">
        <v>700</v>
      </c>
      <c r="R498">
        <v>554</v>
      </c>
      <c r="S498" s="1">
        <v>0.79</v>
      </c>
      <c r="T498">
        <v>60</v>
      </c>
      <c r="U498">
        <v>10</v>
      </c>
      <c r="V498" s="1">
        <v>0.17</v>
      </c>
      <c r="W498">
        <v>334</v>
      </c>
      <c r="X498">
        <v>234</v>
      </c>
      <c r="Y498" s="1">
        <v>0.7</v>
      </c>
      <c r="Z498">
        <v>7</v>
      </c>
      <c r="AA498">
        <v>370</v>
      </c>
      <c r="AB498">
        <v>214</v>
      </c>
      <c r="AC498">
        <v>5</v>
      </c>
      <c r="AD498">
        <v>4</v>
      </c>
      <c r="AE498">
        <v>40</v>
      </c>
      <c r="AF498">
        <v>20</v>
      </c>
      <c r="AG498">
        <v>129</v>
      </c>
      <c r="AH498">
        <v>4</v>
      </c>
      <c r="AI498">
        <v>8</v>
      </c>
      <c r="AJ498">
        <v>188</v>
      </c>
      <c r="AK498">
        <v>16</v>
      </c>
      <c r="AL498">
        <v>4</v>
      </c>
      <c r="AM498">
        <v>36</v>
      </c>
      <c r="AN498">
        <v>329</v>
      </c>
      <c r="AO498">
        <v>136</v>
      </c>
      <c r="AP498" s="1">
        <v>0.41</v>
      </c>
      <c r="AQ498">
        <v>60</v>
      </c>
      <c r="AR498">
        <v>12</v>
      </c>
      <c r="AS498" s="1">
        <v>0.2</v>
      </c>
      <c r="AT498">
        <v>0</v>
      </c>
      <c r="AU498">
        <v>0</v>
      </c>
      <c r="AV498">
        <v>0</v>
      </c>
      <c r="AW498">
        <v>12</v>
      </c>
      <c r="AX498">
        <v>4</v>
      </c>
      <c r="AY498">
        <v>0</v>
      </c>
      <c r="AZ498">
        <v>0</v>
      </c>
      <c r="BA498" s="1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f t="shared" si="7"/>
        <v>4.2</v>
      </c>
    </row>
    <row r="499" spans="1:59" x14ac:dyDescent="0.3">
      <c r="A499" t="s">
        <v>378</v>
      </c>
      <c r="B499" s="5">
        <v>20</v>
      </c>
      <c r="C499" t="s">
        <v>356</v>
      </c>
      <c r="D499" t="s">
        <v>214</v>
      </c>
      <c r="E499" t="s">
        <v>773</v>
      </c>
      <c r="F499">
        <v>25</v>
      </c>
      <c r="G499">
        <v>1164</v>
      </c>
      <c r="H499">
        <v>0</v>
      </c>
      <c r="I499">
        <v>0</v>
      </c>
      <c r="J499">
        <v>52</v>
      </c>
      <c r="K499">
        <v>9</v>
      </c>
      <c r="L499" s="1">
        <v>0.1</v>
      </c>
      <c r="M499">
        <v>1</v>
      </c>
      <c r="N499">
        <v>1</v>
      </c>
      <c r="O499">
        <v>0</v>
      </c>
      <c r="P499">
        <v>707</v>
      </c>
      <c r="Q499">
        <v>700</v>
      </c>
      <c r="R499">
        <v>591</v>
      </c>
      <c r="S499" s="1">
        <v>0.84</v>
      </c>
      <c r="T499">
        <v>59</v>
      </c>
      <c r="U499">
        <v>11</v>
      </c>
      <c r="V499" s="1">
        <v>0.19</v>
      </c>
      <c r="W499">
        <v>474</v>
      </c>
      <c r="X499">
        <v>382</v>
      </c>
      <c r="Y499" s="1">
        <v>0.81</v>
      </c>
      <c r="Z499">
        <v>8</v>
      </c>
      <c r="AA499">
        <v>546</v>
      </c>
      <c r="AB499">
        <v>366</v>
      </c>
      <c r="AC499">
        <v>3</v>
      </c>
      <c r="AD499">
        <v>4</v>
      </c>
      <c r="AE499">
        <v>17</v>
      </c>
      <c r="AF499">
        <v>16</v>
      </c>
      <c r="AG499">
        <v>63</v>
      </c>
      <c r="AH499">
        <v>39</v>
      </c>
      <c r="AI499">
        <v>0</v>
      </c>
      <c r="AJ499">
        <v>7</v>
      </c>
      <c r="AK499">
        <v>4</v>
      </c>
      <c r="AL499">
        <v>1</v>
      </c>
      <c r="AM499">
        <v>12</v>
      </c>
      <c r="AN499">
        <v>304</v>
      </c>
      <c r="AO499">
        <v>171</v>
      </c>
      <c r="AP499" s="1">
        <v>0.56000000000000005</v>
      </c>
      <c r="AQ499">
        <v>13</v>
      </c>
      <c r="AR499">
        <v>0</v>
      </c>
      <c r="AS499" s="1">
        <v>0</v>
      </c>
      <c r="AT499">
        <v>0</v>
      </c>
      <c r="AU499">
        <v>0</v>
      </c>
      <c r="AV499">
        <v>0</v>
      </c>
      <c r="AW499">
        <v>12</v>
      </c>
      <c r="AX499">
        <v>3</v>
      </c>
      <c r="AY499">
        <v>0</v>
      </c>
      <c r="AZ499">
        <v>0</v>
      </c>
      <c r="BA499" s="1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f t="shared" si="7"/>
        <v>4.2</v>
      </c>
    </row>
    <row r="500" spans="1:59" x14ac:dyDescent="0.3">
      <c r="A500" t="s">
        <v>188</v>
      </c>
      <c r="B500" s="5">
        <v>26</v>
      </c>
      <c r="C500" t="s">
        <v>170</v>
      </c>
      <c r="D500" t="s">
        <v>82</v>
      </c>
      <c r="E500" t="s">
        <v>774</v>
      </c>
      <c r="F500">
        <v>24</v>
      </c>
      <c r="G500">
        <v>1441</v>
      </c>
      <c r="H500">
        <v>0</v>
      </c>
      <c r="I500">
        <v>0</v>
      </c>
      <c r="J500">
        <v>9</v>
      </c>
      <c r="K500">
        <v>2</v>
      </c>
      <c r="L500" s="1">
        <v>0</v>
      </c>
      <c r="M500">
        <v>2</v>
      </c>
      <c r="N500">
        <v>0</v>
      </c>
      <c r="O500">
        <v>2</v>
      </c>
      <c r="P500">
        <v>830</v>
      </c>
      <c r="Q500">
        <v>731</v>
      </c>
      <c r="R500">
        <v>648</v>
      </c>
      <c r="S500" s="1">
        <v>0.89</v>
      </c>
      <c r="T500">
        <v>14</v>
      </c>
      <c r="U500">
        <v>4</v>
      </c>
      <c r="V500" s="1">
        <v>0.28999999999999998</v>
      </c>
      <c r="W500">
        <v>244</v>
      </c>
      <c r="X500">
        <v>205</v>
      </c>
      <c r="Y500" s="1">
        <v>0.84</v>
      </c>
      <c r="Z500">
        <v>2</v>
      </c>
      <c r="AA500">
        <v>142</v>
      </c>
      <c r="AB500">
        <v>63</v>
      </c>
      <c r="AC500">
        <v>0</v>
      </c>
      <c r="AD500">
        <v>0</v>
      </c>
      <c r="AE500">
        <v>2</v>
      </c>
      <c r="AF500">
        <v>1</v>
      </c>
      <c r="AG500">
        <v>46</v>
      </c>
      <c r="AH500">
        <v>12</v>
      </c>
      <c r="AI500">
        <v>1</v>
      </c>
      <c r="AJ500">
        <v>47</v>
      </c>
      <c r="AK500">
        <v>3</v>
      </c>
      <c r="AL500">
        <v>4</v>
      </c>
      <c r="AM500">
        <v>26</v>
      </c>
      <c r="AN500">
        <v>47</v>
      </c>
      <c r="AO500">
        <v>25</v>
      </c>
      <c r="AP500" s="1">
        <v>0.53</v>
      </c>
      <c r="AQ500">
        <v>16</v>
      </c>
      <c r="AR500">
        <v>9</v>
      </c>
      <c r="AS500" s="1">
        <v>0.56000000000000005</v>
      </c>
      <c r="AT500">
        <v>0</v>
      </c>
      <c r="AU500">
        <v>0</v>
      </c>
      <c r="AV500">
        <v>0</v>
      </c>
      <c r="AW500">
        <v>13</v>
      </c>
      <c r="AX500">
        <v>5</v>
      </c>
      <c r="AY500">
        <v>0</v>
      </c>
      <c r="AZ500">
        <v>0</v>
      </c>
      <c r="BA500" s="1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f t="shared" si="7"/>
        <v>4.2</v>
      </c>
    </row>
    <row r="501" spans="1:59" x14ac:dyDescent="0.3">
      <c r="A501" t="s">
        <v>271</v>
      </c>
      <c r="B501" s="5">
        <v>18</v>
      </c>
      <c r="C501" t="s">
        <v>270</v>
      </c>
      <c r="D501" t="s">
        <v>59</v>
      </c>
      <c r="E501" t="s">
        <v>775</v>
      </c>
      <c r="F501">
        <v>2</v>
      </c>
      <c r="G501">
        <v>4</v>
      </c>
      <c r="H501">
        <v>0</v>
      </c>
      <c r="I501">
        <v>0</v>
      </c>
      <c r="J501">
        <v>1</v>
      </c>
      <c r="K501">
        <v>0</v>
      </c>
      <c r="L501" s="1">
        <v>0</v>
      </c>
      <c r="M501">
        <v>0</v>
      </c>
      <c r="N501">
        <v>0</v>
      </c>
      <c r="O501">
        <v>0</v>
      </c>
      <c r="P501">
        <v>9</v>
      </c>
      <c r="Q501">
        <v>0</v>
      </c>
      <c r="R501">
        <v>0</v>
      </c>
      <c r="S501" s="1">
        <v>0</v>
      </c>
      <c r="T501">
        <v>0</v>
      </c>
      <c r="U501">
        <v>0</v>
      </c>
      <c r="V501" s="1">
        <v>0</v>
      </c>
      <c r="W501">
        <v>0</v>
      </c>
      <c r="X501">
        <v>0</v>
      </c>
      <c r="Y501" s="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2</v>
      </c>
      <c r="AN501">
        <v>0</v>
      </c>
      <c r="AO501">
        <v>0</v>
      </c>
      <c r="AP501" s="1">
        <v>0</v>
      </c>
      <c r="AQ501">
        <v>0</v>
      </c>
      <c r="AR501">
        <v>0</v>
      </c>
      <c r="AS501" s="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 s="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f t="shared" si="7"/>
        <v>4.2</v>
      </c>
    </row>
    <row r="502" spans="1:59" x14ac:dyDescent="0.3">
      <c r="A502" t="s">
        <v>286</v>
      </c>
      <c r="B502" s="5">
        <v>29</v>
      </c>
      <c r="C502" t="s">
        <v>270</v>
      </c>
      <c r="D502" t="s">
        <v>111</v>
      </c>
      <c r="E502" t="s">
        <v>773</v>
      </c>
      <c r="F502">
        <v>33</v>
      </c>
      <c r="G502">
        <v>2277</v>
      </c>
      <c r="H502">
        <v>0</v>
      </c>
      <c r="I502">
        <v>1</v>
      </c>
      <c r="J502">
        <v>26</v>
      </c>
      <c r="K502">
        <v>1</v>
      </c>
      <c r="L502" s="1">
        <v>0.08</v>
      </c>
      <c r="M502">
        <v>0</v>
      </c>
      <c r="N502">
        <v>0</v>
      </c>
      <c r="O502">
        <v>0</v>
      </c>
      <c r="P502">
        <v>1475</v>
      </c>
      <c r="Q502">
        <v>732</v>
      </c>
      <c r="R502">
        <v>629</v>
      </c>
      <c r="S502" s="1">
        <v>0.86</v>
      </c>
      <c r="T502">
        <v>10</v>
      </c>
      <c r="U502">
        <v>2</v>
      </c>
      <c r="V502" s="1">
        <v>0.2</v>
      </c>
      <c r="W502">
        <v>163</v>
      </c>
      <c r="X502">
        <v>123</v>
      </c>
      <c r="Y502" s="1">
        <v>0.76</v>
      </c>
      <c r="Z502">
        <v>1</v>
      </c>
      <c r="AA502">
        <v>188</v>
      </c>
      <c r="AB502">
        <v>96</v>
      </c>
      <c r="AC502">
        <v>0</v>
      </c>
      <c r="AD502">
        <v>1</v>
      </c>
      <c r="AE502">
        <v>4</v>
      </c>
      <c r="AF502">
        <v>8</v>
      </c>
      <c r="AG502">
        <v>107</v>
      </c>
      <c r="AH502">
        <v>18</v>
      </c>
      <c r="AI502">
        <v>3</v>
      </c>
      <c r="AJ502">
        <v>78</v>
      </c>
      <c r="AK502">
        <v>28</v>
      </c>
      <c r="AL502">
        <v>10</v>
      </c>
      <c r="AM502">
        <v>35</v>
      </c>
      <c r="AN502">
        <v>181</v>
      </c>
      <c r="AO502">
        <v>94</v>
      </c>
      <c r="AP502" s="1">
        <v>0.52</v>
      </c>
      <c r="AQ502">
        <v>35</v>
      </c>
      <c r="AR502">
        <v>13</v>
      </c>
      <c r="AS502" s="1">
        <v>0.37</v>
      </c>
      <c r="AT502">
        <v>0</v>
      </c>
      <c r="AU502">
        <v>0</v>
      </c>
      <c r="AV502">
        <v>0</v>
      </c>
      <c r="AW502">
        <v>35</v>
      </c>
      <c r="AX502">
        <v>9</v>
      </c>
      <c r="AY502">
        <v>0</v>
      </c>
      <c r="AZ502">
        <v>0</v>
      </c>
      <c r="BA502" s="1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f t="shared" si="7"/>
        <v>4.2</v>
      </c>
    </row>
    <row r="503" spans="1:59" x14ac:dyDescent="0.3">
      <c r="A503" t="s">
        <v>603</v>
      </c>
      <c r="B503" s="5">
        <v>18</v>
      </c>
      <c r="C503" t="s">
        <v>787</v>
      </c>
      <c r="D503" t="s">
        <v>59</v>
      </c>
      <c r="E503" t="s">
        <v>773</v>
      </c>
      <c r="F503">
        <v>28</v>
      </c>
      <c r="G503">
        <v>1743</v>
      </c>
      <c r="H503">
        <v>0</v>
      </c>
      <c r="I503">
        <v>0</v>
      </c>
      <c r="J503">
        <v>1</v>
      </c>
      <c r="K503">
        <v>3</v>
      </c>
      <c r="L503" s="1">
        <v>0.17</v>
      </c>
      <c r="M503">
        <v>0</v>
      </c>
      <c r="N503">
        <v>0</v>
      </c>
      <c r="O503">
        <v>0</v>
      </c>
      <c r="P503">
        <v>1329</v>
      </c>
      <c r="Q503">
        <v>737</v>
      </c>
      <c r="R503">
        <v>542</v>
      </c>
      <c r="S503" s="1">
        <v>0.74</v>
      </c>
      <c r="T503">
        <v>56</v>
      </c>
      <c r="U503">
        <v>15</v>
      </c>
      <c r="V503" s="1">
        <v>0.27</v>
      </c>
      <c r="W503">
        <v>276</v>
      </c>
      <c r="X503">
        <v>167</v>
      </c>
      <c r="Y503" s="1">
        <v>0.61</v>
      </c>
      <c r="Z503">
        <v>3</v>
      </c>
      <c r="AA503">
        <v>144</v>
      </c>
      <c r="AB503">
        <v>94</v>
      </c>
      <c r="AC503">
        <v>0</v>
      </c>
      <c r="AD503">
        <v>1</v>
      </c>
      <c r="AE503">
        <v>1</v>
      </c>
      <c r="AF503">
        <v>5</v>
      </c>
      <c r="AG503">
        <v>75</v>
      </c>
      <c r="AH503">
        <v>11</v>
      </c>
      <c r="AI503">
        <v>2</v>
      </c>
      <c r="AJ503">
        <v>47</v>
      </c>
      <c r="AK503">
        <v>25</v>
      </c>
      <c r="AL503">
        <v>4</v>
      </c>
      <c r="AM503">
        <v>16</v>
      </c>
      <c r="AN503">
        <v>147</v>
      </c>
      <c r="AO503">
        <v>86</v>
      </c>
      <c r="AP503" s="1">
        <v>0.59</v>
      </c>
      <c r="AQ503">
        <v>22</v>
      </c>
      <c r="AR503">
        <v>11</v>
      </c>
      <c r="AS503" s="1">
        <v>0.5</v>
      </c>
      <c r="AT503">
        <v>0</v>
      </c>
      <c r="AU503">
        <v>0</v>
      </c>
      <c r="AV503">
        <v>1</v>
      </c>
      <c r="AW503">
        <v>17</v>
      </c>
      <c r="AX503">
        <v>1</v>
      </c>
      <c r="AY503">
        <v>0</v>
      </c>
      <c r="AZ503">
        <v>0</v>
      </c>
      <c r="BA503" s="1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f t="shared" si="7"/>
        <v>4.2</v>
      </c>
    </row>
    <row r="504" spans="1:59" x14ac:dyDescent="0.3">
      <c r="A504" t="s">
        <v>446</v>
      </c>
      <c r="B504" s="5">
        <v>22</v>
      </c>
      <c r="C504" t="s">
        <v>425</v>
      </c>
      <c r="D504" t="s">
        <v>74</v>
      </c>
      <c r="E504" t="s">
        <v>773</v>
      </c>
      <c r="F504">
        <v>37</v>
      </c>
      <c r="G504">
        <v>3168</v>
      </c>
      <c r="H504">
        <v>0</v>
      </c>
      <c r="I504">
        <v>4</v>
      </c>
      <c r="J504">
        <v>20</v>
      </c>
      <c r="K504">
        <v>9</v>
      </c>
      <c r="L504" s="1">
        <v>0.06</v>
      </c>
      <c r="M504">
        <v>1</v>
      </c>
      <c r="N504">
        <v>0</v>
      </c>
      <c r="O504">
        <v>0</v>
      </c>
      <c r="P504">
        <v>2462</v>
      </c>
      <c r="Q504">
        <v>747</v>
      </c>
      <c r="R504">
        <v>618</v>
      </c>
      <c r="S504" s="1">
        <v>0.83</v>
      </c>
      <c r="T504">
        <v>8</v>
      </c>
      <c r="U504">
        <v>0</v>
      </c>
      <c r="V504" s="1">
        <v>0</v>
      </c>
      <c r="W504">
        <v>231</v>
      </c>
      <c r="X504">
        <v>175</v>
      </c>
      <c r="Y504" s="1">
        <v>0.76</v>
      </c>
      <c r="Z504">
        <v>0</v>
      </c>
      <c r="AA504">
        <v>130</v>
      </c>
      <c r="AB504">
        <v>62</v>
      </c>
      <c r="AC504">
        <v>0</v>
      </c>
      <c r="AD504">
        <v>0</v>
      </c>
      <c r="AE504">
        <v>3</v>
      </c>
      <c r="AF504">
        <v>1</v>
      </c>
      <c r="AG504">
        <v>104</v>
      </c>
      <c r="AH504">
        <v>26</v>
      </c>
      <c r="AI504">
        <v>11</v>
      </c>
      <c r="AJ504">
        <v>57</v>
      </c>
      <c r="AK504">
        <v>26</v>
      </c>
      <c r="AL504">
        <v>10</v>
      </c>
      <c r="AM504">
        <v>69</v>
      </c>
      <c r="AN504">
        <v>191</v>
      </c>
      <c r="AO504">
        <v>97</v>
      </c>
      <c r="AP504" s="1">
        <v>0.51</v>
      </c>
      <c r="AQ504">
        <v>78</v>
      </c>
      <c r="AR504">
        <v>48</v>
      </c>
      <c r="AS504" s="1">
        <v>0.62</v>
      </c>
      <c r="AT504">
        <v>0</v>
      </c>
      <c r="AU504">
        <v>0</v>
      </c>
      <c r="AV504">
        <v>0</v>
      </c>
      <c r="AW504">
        <v>47</v>
      </c>
      <c r="AX504">
        <v>6</v>
      </c>
      <c r="AY504">
        <v>1</v>
      </c>
      <c r="AZ504">
        <v>0</v>
      </c>
      <c r="BA504" s="1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f t="shared" si="7"/>
        <v>4.2</v>
      </c>
    </row>
    <row r="505" spans="1:59" x14ac:dyDescent="0.3">
      <c r="A505" t="s">
        <v>302</v>
      </c>
      <c r="B505" s="5">
        <v>22</v>
      </c>
      <c r="C505" t="s">
        <v>300</v>
      </c>
      <c r="D505" t="s">
        <v>303</v>
      </c>
      <c r="E505" t="s">
        <v>775</v>
      </c>
      <c r="F505">
        <v>10</v>
      </c>
      <c r="G505">
        <v>331</v>
      </c>
      <c r="H505">
        <v>0</v>
      </c>
      <c r="I505">
        <v>0</v>
      </c>
      <c r="J505">
        <v>4</v>
      </c>
      <c r="K505">
        <v>0</v>
      </c>
      <c r="L505" s="1">
        <v>0</v>
      </c>
      <c r="M505">
        <v>0</v>
      </c>
      <c r="N505">
        <v>0</v>
      </c>
      <c r="O505">
        <v>3</v>
      </c>
      <c r="P505">
        <v>152</v>
      </c>
      <c r="Q505">
        <v>0</v>
      </c>
      <c r="R505">
        <v>0</v>
      </c>
      <c r="S505" s="1">
        <v>0</v>
      </c>
      <c r="T505">
        <v>0</v>
      </c>
      <c r="U505">
        <v>0</v>
      </c>
      <c r="V505" s="1">
        <v>0</v>
      </c>
      <c r="W505">
        <v>0</v>
      </c>
      <c r="X505">
        <v>0</v>
      </c>
      <c r="Y505" s="1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13</v>
      </c>
      <c r="AI505">
        <v>0</v>
      </c>
      <c r="AJ505">
        <v>4</v>
      </c>
      <c r="AK505">
        <v>0</v>
      </c>
      <c r="AL505">
        <v>0</v>
      </c>
      <c r="AM505">
        <v>3</v>
      </c>
      <c r="AN505">
        <v>0</v>
      </c>
      <c r="AO505">
        <v>0</v>
      </c>
      <c r="AP505" s="1">
        <v>0</v>
      </c>
      <c r="AQ505">
        <v>0</v>
      </c>
      <c r="AR505">
        <v>0</v>
      </c>
      <c r="AS505" s="1">
        <v>0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 s="1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f t="shared" si="7"/>
        <v>4.2</v>
      </c>
    </row>
    <row r="506" spans="1:59" x14ac:dyDescent="0.3">
      <c r="A506" t="s">
        <v>289</v>
      </c>
      <c r="B506" s="5">
        <v>32</v>
      </c>
      <c r="C506" t="s">
        <v>270</v>
      </c>
      <c r="D506" t="s">
        <v>94</v>
      </c>
      <c r="E506" t="s">
        <v>773</v>
      </c>
      <c r="F506">
        <v>31</v>
      </c>
      <c r="G506">
        <v>1664</v>
      </c>
      <c r="H506">
        <v>0</v>
      </c>
      <c r="I506">
        <v>0</v>
      </c>
      <c r="J506">
        <v>33</v>
      </c>
      <c r="K506">
        <v>1</v>
      </c>
      <c r="L506" s="1">
        <v>0</v>
      </c>
      <c r="M506">
        <v>4</v>
      </c>
      <c r="N506">
        <v>0</v>
      </c>
      <c r="O506">
        <v>7</v>
      </c>
      <c r="P506">
        <v>937</v>
      </c>
      <c r="Q506">
        <v>774</v>
      </c>
      <c r="R506">
        <v>638</v>
      </c>
      <c r="S506" s="1">
        <v>0.82</v>
      </c>
      <c r="T506">
        <v>24</v>
      </c>
      <c r="U506">
        <v>8</v>
      </c>
      <c r="V506" s="1">
        <v>0.33</v>
      </c>
      <c r="W506">
        <v>221</v>
      </c>
      <c r="X506">
        <v>164</v>
      </c>
      <c r="Y506" s="1">
        <v>0.74</v>
      </c>
      <c r="Z506">
        <v>2</v>
      </c>
      <c r="AA506">
        <v>203</v>
      </c>
      <c r="AB506">
        <v>102</v>
      </c>
      <c r="AC506">
        <v>0</v>
      </c>
      <c r="AD506">
        <v>0</v>
      </c>
      <c r="AE506">
        <v>1</v>
      </c>
      <c r="AF506">
        <v>3</v>
      </c>
      <c r="AG506">
        <v>68</v>
      </c>
      <c r="AH506">
        <v>41</v>
      </c>
      <c r="AI506">
        <v>0</v>
      </c>
      <c r="AJ506">
        <v>18</v>
      </c>
      <c r="AK506">
        <v>19</v>
      </c>
      <c r="AL506">
        <v>7</v>
      </c>
      <c r="AM506">
        <v>0</v>
      </c>
      <c r="AN506">
        <v>144</v>
      </c>
      <c r="AO506">
        <v>90</v>
      </c>
      <c r="AP506" s="1">
        <v>0.63</v>
      </c>
      <c r="AQ506">
        <v>41</v>
      </c>
      <c r="AR506">
        <v>22</v>
      </c>
      <c r="AS506" s="1">
        <v>0.54</v>
      </c>
      <c r="AT506">
        <v>0</v>
      </c>
      <c r="AU506">
        <v>0</v>
      </c>
      <c r="AV506">
        <v>0</v>
      </c>
      <c r="AW506">
        <v>31</v>
      </c>
      <c r="AX506">
        <v>6</v>
      </c>
      <c r="AY506">
        <v>0</v>
      </c>
      <c r="AZ506">
        <v>0</v>
      </c>
      <c r="BA506" s="1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f t="shared" si="7"/>
        <v>4.2</v>
      </c>
    </row>
    <row r="507" spans="1:59" x14ac:dyDescent="0.3">
      <c r="A507" t="s">
        <v>486</v>
      </c>
      <c r="B507" s="5">
        <v>29</v>
      </c>
      <c r="C507" t="s">
        <v>453</v>
      </c>
      <c r="D507" t="s">
        <v>140</v>
      </c>
      <c r="E507" t="s">
        <v>773</v>
      </c>
      <c r="F507">
        <v>18</v>
      </c>
      <c r="G507">
        <v>933</v>
      </c>
      <c r="H507">
        <v>0</v>
      </c>
      <c r="I507">
        <v>1</v>
      </c>
      <c r="J507">
        <v>7</v>
      </c>
      <c r="K507">
        <v>0</v>
      </c>
      <c r="L507" s="1">
        <v>0</v>
      </c>
      <c r="M507">
        <v>0</v>
      </c>
      <c r="N507">
        <v>0</v>
      </c>
      <c r="O507">
        <v>0</v>
      </c>
      <c r="P507">
        <v>394</v>
      </c>
      <c r="Q507">
        <v>781</v>
      </c>
      <c r="R507">
        <v>709</v>
      </c>
      <c r="S507" s="1">
        <v>0.91</v>
      </c>
      <c r="T507">
        <v>1</v>
      </c>
      <c r="U507">
        <v>0</v>
      </c>
      <c r="V507" s="1">
        <v>0</v>
      </c>
      <c r="W507">
        <v>98</v>
      </c>
      <c r="X507">
        <v>82</v>
      </c>
      <c r="Y507" s="1">
        <v>0.84</v>
      </c>
      <c r="Z507">
        <v>0</v>
      </c>
      <c r="AA507">
        <v>205</v>
      </c>
      <c r="AB507">
        <v>99</v>
      </c>
      <c r="AC507">
        <v>0</v>
      </c>
      <c r="AD507">
        <v>0</v>
      </c>
      <c r="AE507">
        <v>0</v>
      </c>
      <c r="AF507">
        <v>3</v>
      </c>
      <c r="AG507">
        <v>54</v>
      </c>
      <c r="AH507">
        <v>13</v>
      </c>
      <c r="AI507">
        <v>0</v>
      </c>
      <c r="AJ507">
        <v>12</v>
      </c>
      <c r="AK507">
        <v>14</v>
      </c>
      <c r="AL507">
        <v>9</v>
      </c>
      <c r="AM507">
        <v>13</v>
      </c>
      <c r="AN507">
        <v>76</v>
      </c>
      <c r="AO507">
        <v>37</v>
      </c>
      <c r="AP507" s="1">
        <v>0.49</v>
      </c>
      <c r="AQ507">
        <v>40</v>
      </c>
      <c r="AR507">
        <v>27</v>
      </c>
      <c r="AS507" s="1">
        <v>0.68</v>
      </c>
      <c r="AT507">
        <v>0</v>
      </c>
      <c r="AU507">
        <v>0</v>
      </c>
      <c r="AV507">
        <v>0</v>
      </c>
      <c r="AW507">
        <v>4</v>
      </c>
      <c r="AX507">
        <v>1</v>
      </c>
      <c r="AY507">
        <v>0</v>
      </c>
      <c r="AZ507">
        <v>0</v>
      </c>
      <c r="BA507" s="1">
        <v>0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f t="shared" si="7"/>
        <v>4.2</v>
      </c>
    </row>
    <row r="508" spans="1:59" x14ac:dyDescent="0.3">
      <c r="A508" t="s">
        <v>327</v>
      </c>
      <c r="B508" s="5">
        <v>20</v>
      </c>
      <c r="C508" t="s">
        <v>300</v>
      </c>
      <c r="D508" t="s">
        <v>176</v>
      </c>
      <c r="E508" t="s">
        <v>775</v>
      </c>
      <c r="F508">
        <v>4</v>
      </c>
      <c r="G508">
        <v>42</v>
      </c>
      <c r="H508">
        <v>0</v>
      </c>
      <c r="I508">
        <v>0</v>
      </c>
      <c r="J508">
        <v>3</v>
      </c>
      <c r="K508">
        <v>0</v>
      </c>
      <c r="L508" s="1">
        <v>0</v>
      </c>
      <c r="M508">
        <v>0</v>
      </c>
      <c r="N508">
        <v>0</v>
      </c>
      <c r="O508">
        <v>2</v>
      </c>
      <c r="P508">
        <v>18</v>
      </c>
      <c r="Q508">
        <v>0</v>
      </c>
      <c r="R508">
        <v>0</v>
      </c>
      <c r="S508" s="1">
        <v>0</v>
      </c>
      <c r="T508">
        <v>0</v>
      </c>
      <c r="U508">
        <v>0</v>
      </c>
      <c r="V508" s="1">
        <v>0</v>
      </c>
      <c r="W508">
        <v>0</v>
      </c>
      <c r="X508">
        <v>0</v>
      </c>
      <c r="Y508" s="1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 s="1">
        <v>0</v>
      </c>
      <c r="AQ508">
        <v>0</v>
      </c>
      <c r="AR508">
        <v>0</v>
      </c>
      <c r="AS508" s="1">
        <v>0</v>
      </c>
      <c r="AT508">
        <v>0</v>
      </c>
      <c r="AU508">
        <v>0</v>
      </c>
      <c r="AV508">
        <v>0</v>
      </c>
      <c r="AW508">
        <v>1</v>
      </c>
      <c r="AX508">
        <v>1</v>
      </c>
      <c r="AY508">
        <v>0</v>
      </c>
      <c r="AZ508">
        <v>0</v>
      </c>
      <c r="BA508" s="1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f t="shared" si="7"/>
        <v>4.2</v>
      </c>
    </row>
    <row r="509" spans="1:59" x14ac:dyDescent="0.3">
      <c r="A509" t="s">
        <v>340</v>
      </c>
      <c r="B509" s="5">
        <v>21</v>
      </c>
      <c r="C509" t="s">
        <v>329</v>
      </c>
      <c r="D509" t="s">
        <v>59</v>
      </c>
      <c r="E509" t="s">
        <v>775</v>
      </c>
      <c r="F509">
        <v>1</v>
      </c>
      <c r="G509">
        <v>1</v>
      </c>
      <c r="H509">
        <v>0</v>
      </c>
      <c r="I509">
        <v>0</v>
      </c>
      <c r="J509">
        <v>0</v>
      </c>
      <c r="K509">
        <v>0</v>
      </c>
      <c r="L509" s="1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1">
        <v>0</v>
      </c>
      <c r="T509">
        <v>0</v>
      </c>
      <c r="U509">
        <v>0</v>
      </c>
      <c r="V509" s="1">
        <v>0</v>
      </c>
      <c r="W509">
        <v>0</v>
      </c>
      <c r="X509">
        <v>0</v>
      </c>
      <c r="Y509" s="1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 s="1">
        <v>0</v>
      </c>
      <c r="AQ509">
        <v>0</v>
      </c>
      <c r="AR509">
        <v>0</v>
      </c>
      <c r="AS509" s="1">
        <v>0</v>
      </c>
      <c r="AT509">
        <v>0</v>
      </c>
      <c r="AU509">
        <v>0</v>
      </c>
      <c r="AV509">
        <v>0</v>
      </c>
      <c r="AW509">
        <v>1</v>
      </c>
      <c r="AX509">
        <v>0</v>
      </c>
      <c r="AY509">
        <v>0</v>
      </c>
      <c r="AZ509">
        <v>0</v>
      </c>
      <c r="BA509" s="1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f t="shared" si="7"/>
        <v>4.2</v>
      </c>
    </row>
    <row r="510" spans="1:59" x14ac:dyDescent="0.3">
      <c r="A510" t="s">
        <v>528</v>
      </c>
      <c r="B510" s="5">
        <v>33</v>
      </c>
      <c r="C510" t="s">
        <v>789</v>
      </c>
      <c r="D510" t="s">
        <v>59</v>
      </c>
      <c r="E510" t="s">
        <v>774</v>
      </c>
      <c r="F510">
        <v>25</v>
      </c>
      <c r="G510">
        <v>1308</v>
      </c>
      <c r="H510">
        <v>0</v>
      </c>
      <c r="I510">
        <v>3</v>
      </c>
      <c r="J510">
        <v>4</v>
      </c>
      <c r="K510">
        <v>2</v>
      </c>
      <c r="L510" s="1">
        <v>0</v>
      </c>
      <c r="M510">
        <v>0</v>
      </c>
      <c r="N510">
        <v>0</v>
      </c>
      <c r="O510">
        <v>2</v>
      </c>
      <c r="P510">
        <v>1427</v>
      </c>
      <c r="Q510">
        <v>818</v>
      </c>
      <c r="R510">
        <v>715</v>
      </c>
      <c r="S510" s="1">
        <v>0.87</v>
      </c>
      <c r="T510">
        <v>7</v>
      </c>
      <c r="U510">
        <v>2</v>
      </c>
      <c r="V510" s="1">
        <v>0.28999999999999998</v>
      </c>
      <c r="W510">
        <v>229</v>
      </c>
      <c r="X510">
        <v>189</v>
      </c>
      <c r="Y510" s="1">
        <v>0.83</v>
      </c>
      <c r="Z510">
        <v>2</v>
      </c>
      <c r="AA510">
        <v>232</v>
      </c>
      <c r="AB510">
        <v>110</v>
      </c>
      <c r="AC510">
        <v>0</v>
      </c>
      <c r="AD510">
        <v>0</v>
      </c>
      <c r="AE510">
        <v>4</v>
      </c>
      <c r="AF510">
        <v>7</v>
      </c>
      <c r="AG510">
        <v>88</v>
      </c>
      <c r="AH510">
        <v>8</v>
      </c>
      <c r="AI510">
        <v>2</v>
      </c>
      <c r="AJ510">
        <v>42</v>
      </c>
      <c r="AK510">
        <v>19</v>
      </c>
      <c r="AL510">
        <v>2</v>
      </c>
      <c r="AM510">
        <v>38</v>
      </c>
      <c r="AN510">
        <v>192</v>
      </c>
      <c r="AO510">
        <v>90</v>
      </c>
      <c r="AP510" s="1">
        <v>0.47</v>
      </c>
      <c r="AQ510">
        <v>50</v>
      </c>
      <c r="AR510">
        <v>19</v>
      </c>
      <c r="AS510" s="1">
        <v>0.38</v>
      </c>
      <c r="AT510">
        <v>0</v>
      </c>
      <c r="AU510">
        <v>0</v>
      </c>
      <c r="AV510">
        <v>0</v>
      </c>
      <c r="AW510">
        <v>16</v>
      </c>
      <c r="AX510">
        <v>1</v>
      </c>
      <c r="AY510">
        <v>0</v>
      </c>
      <c r="AZ510">
        <v>0</v>
      </c>
      <c r="BA510" s="1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f t="shared" si="7"/>
        <v>4.2</v>
      </c>
    </row>
    <row r="511" spans="1:59" x14ac:dyDescent="0.3">
      <c r="A511" t="s">
        <v>585</v>
      </c>
      <c r="B511" s="5">
        <v>27</v>
      </c>
      <c r="C511" t="s">
        <v>566</v>
      </c>
      <c r="D511" t="s">
        <v>59</v>
      </c>
      <c r="E511" t="s">
        <v>774</v>
      </c>
      <c r="F511">
        <v>33</v>
      </c>
      <c r="G511">
        <v>2922</v>
      </c>
      <c r="H511">
        <v>0</v>
      </c>
      <c r="I511">
        <v>2</v>
      </c>
      <c r="J511">
        <v>20</v>
      </c>
      <c r="K511">
        <v>22</v>
      </c>
      <c r="L511" s="1">
        <v>0.11</v>
      </c>
      <c r="M511">
        <v>0</v>
      </c>
      <c r="N511">
        <v>0</v>
      </c>
      <c r="O511">
        <v>2</v>
      </c>
      <c r="P511">
        <v>2149</v>
      </c>
      <c r="Q511">
        <v>853</v>
      </c>
      <c r="R511">
        <v>687</v>
      </c>
      <c r="S511" s="1">
        <v>0.81</v>
      </c>
      <c r="T511">
        <v>75</v>
      </c>
      <c r="U511">
        <v>15</v>
      </c>
      <c r="V511" s="1">
        <v>0.2</v>
      </c>
      <c r="W511">
        <v>457</v>
      </c>
      <c r="X511">
        <v>333</v>
      </c>
      <c r="Y511" s="1">
        <v>0.73</v>
      </c>
      <c r="Z511">
        <v>7</v>
      </c>
      <c r="AA511">
        <v>360</v>
      </c>
      <c r="AB511">
        <v>172</v>
      </c>
      <c r="AC511">
        <v>2</v>
      </c>
      <c r="AD511">
        <v>4</v>
      </c>
      <c r="AE511">
        <v>13</v>
      </c>
      <c r="AF511">
        <v>13</v>
      </c>
      <c r="AG511">
        <v>104</v>
      </c>
      <c r="AH511">
        <v>39</v>
      </c>
      <c r="AI511">
        <v>2</v>
      </c>
      <c r="AJ511">
        <v>75</v>
      </c>
      <c r="AK511">
        <v>9</v>
      </c>
      <c r="AL511">
        <v>0</v>
      </c>
      <c r="AM511">
        <v>44</v>
      </c>
      <c r="AN511">
        <v>251</v>
      </c>
      <c r="AO511">
        <v>115</v>
      </c>
      <c r="AP511" s="1">
        <v>0.46</v>
      </c>
      <c r="AQ511">
        <v>30</v>
      </c>
      <c r="AR511">
        <v>6</v>
      </c>
      <c r="AS511" s="1">
        <v>0.2</v>
      </c>
      <c r="AT511">
        <v>0</v>
      </c>
      <c r="AU511">
        <v>0</v>
      </c>
      <c r="AV511">
        <v>0</v>
      </c>
      <c r="AW511">
        <v>28</v>
      </c>
      <c r="AX511">
        <v>5</v>
      </c>
      <c r="AY511">
        <v>0</v>
      </c>
      <c r="AZ511">
        <v>0</v>
      </c>
      <c r="BA511" s="1">
        <v>0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f t="shared" si="7"/>
        <v>4.2</v>
      </c>
    </row>
    <row r="512" spans="1:59" x14ac:dyDescent="0.3">
      <c r="A512" t="s">
        <v>420</v>
      </c>
      <c r="B512" s="5">
        <v>27</v>
      </c>
      <c r="C512" t="s">
        <v>391</v>
      </c>
      <c r="D512" t="s">
        <v>178</v>
      </c>
      <c r="E512" t="s">
        <v>773</v>
      </c>
      <c r="F512">
        <v>28</v>
      </c>
      <c r="G512">
        <v>2336</v>
      </c>
      <c r="H512">
        <v>0</v>
      </c>
      <c r="I512">
        <v>5</v>
      </c>
      <c r="J512">
        <v>22</v>
      </c>
      <c r="K512">
        <v>1</v>
      </c>
      <c r="L512" s="1">
        <v>0</v>
      </c>
      <c r="M512">
        <v>3</v>
      </c>
      <c r="N512">
        <v>1</v>
      </c>
      <c r="O512">
        <v>3</v>
      </c>
      <c r="P512">
        <v>1489</v>
      </c>
      <c r="Q512">
        <v>890</v>
      </c>
      <c r="R512">
        <v>721</v>
      </c>
      <c r="S512" s="1">
        <v>0.81</v>
      </c>
      <c r="T512">
        <v>23</v>
      </c>
      <c r="U512">
        <v>3</v>
      </c>
      <c r="V512" s="1">
        <v>0.13</v>
      </c>
      <c r="W512">
        <v>284</v>
      </c>
      <c r="X512">
        <v>197</v>
      </c>
      <c r="Y512" s="1">
        <v>0.69</v>
      </c>
      <c r="Z512">
        <v>1</v>
      </c>
      <c r="AA512">
        <v>191</v>
      </c>
      <c r="AB512">
        <v>95</v>
      </c>
      <c r="AC512">
        <v>0</v>
      </c>
      <c r="AD512">
        <v>0</v>
      </c>
      <c r="AE512">
        <v>3</v>
      </c>
      <c r="AF512">
        <v>2</v>
      </c>
      <c r="AG512">
        <v>121</v>
      </c>
      <c r="AH512">
        <v>33</v>
      </c>
      <c r="AI512">
        <v>2</v>
      </c>
      <c r="AJ512">
        <v>74</v>
      </c>
      <c r="AK512">
        <v>22</v>
      </c>
      <c r="AL512">
        <v>14</v>
      </c>
      <c r="AM512">
        <v>85</v>
      </c>
      <c r="AN512">
        <v>237</v>
      </c>
      <c r="AO512">
        <v>102</v>
      </c>
      <c r="AP512" s="1">
        <v>0.43</v>
      </c>
      <c r="AQ512">
        <v>37</v>
      </c>
      <c r="AR512">
        <v>19</v>
      </c>
      <c r="AS512" s="1">
        <v>0.51</v>
      </c>
      <c r="AT512">
        <v>0</v>
      </c>
      <c r="AU512">
        <v>0</v>
      </c>
      <c r="AV512">
        <v>1</v>
      </c>
      <c r="AW512">
        <v>39</v>
      </c>
      <c r="AX512">
        <v>8</v>
      </c>
      <c r="AY512">
        <v>0</v>
      </c>
      <c r="AZ512">
        <v>0</v>
      </c>
      <c r="BA512" s="1">
        <v>0</v>
      </c>
      <c r="BB512">
        <v>0</v>
      </c>
      <c r="BC512">
        <v>2</v>
      </c>
      <c r="BD512">
        <v>0</v>
      </c>
      <c r="BE512">
        <v>0</v>
      </c>
      <c r="BF512">
        <v>0</v>
      </c>
      <c r="BG512">
        <f t="shared" si="7"/>
        <v>4.2</v>
      </c>
    </row>
    <row r="513" spans="1:59" x14ac:dyDescent="0.3">
      <c r="A513" t="s">
        <v>470</v>
      </c>
      <c r="B513" s="5">
        <v>29</v>
      </c>
      <c r="C513" t="s">
        <v>453</v>
      </c>
      <c r="D513" t="s">
        <v>471</v>
      </c>
      <c r="E513" t="s">
        <v>774</v>
      </c>
      <c r="F513">
        <v>26</v>
      </c>
      <c r="G513">
        <v>2014</v>
      </c>
      <c r="H513">
        <v>0</v>
      </c>
      <c r="I513">
        <v>0</v>
      </c>
      <c r="J513">
        <v>15</v>
      </c>
      <c r="K513">
        <v>4</v>
      </c>
      <c r="L513" s="1">
        <v>0.05</v>
      </c>
      <c r="M513">
        <v>2</v>
      </c>
      <c r="N513">
        <v>0</v>
      </c>
      <c r="O513">
        <v>0</v>
      </c>
      <c r="P513">
        <v>1900</v>
      </c>
      <c r="Q513">
        <v>897</v>
      </c>
      <c r="R513">
        <v>795</v>
      </c>
      <c r="S513" s="1">
        <v>0.89</v>
      </c>
      <c r="T513">
        <v>7</v>
      </c>
      <c r="U513">
        <v>3</v>
      </c>
      <c r="V513" s="1">
        <v>0.43</v>
      </c>
      <c r="W513">
        <v>213</v>
      </c>
      <c r="X513">
        <v>171</v>
      </c>
      <c r="Y513" s="1">
        <v>0.8</v>
      </c>
      <c r="Z513">
        <v>2</v>
      </c>
      <c r="AA513">
        <v>211</v>
      </c>
      <c r="AB513">
        <v>96</v>
      </c>
      <c r="AC513">
        <v>0</v>
      </c>
      <c r="AD513">
        <v>0</v>
      </c>
      <c r="AE513">
        <v>4</v>
      </c>
      <c r="AF513">
        <v>3</v>
      </c>
      <c r="AG513">
        <v>122</v>
      </c>
      <c r="AH513">
        <v>5</v>
      </c>
      <c r="AI513">
        <v>5</v>
      </c>
      <c r="AJ513">
        <v>62</v>
      </c>
      <c r="AK513">
        <v>27</v>
      </c>
      <c r="AL513">
        <v>4</v>
      </c>
      <c r="AM513">
        <v>19</v>
      </c>
      <c r="AN513">
        <v>241</v>
      </c>
      <c r="AO513">
        <v>128</v>
      </c>
      <c r="AP513" s="1">
        <v>0.53</v>
      </c>
      <c r="AQ513">
        <v>36</v>
      </c>
      <c r="AR513">
        <v>18</v>
      </c>
      <c r="AS513" s="1">
        <v>0.5</v>
      </c>
      <c r="AT513">
        <v>0</v>
      </c>
      <c r="AU513">
        <v>0</v>
      </c>
      <c r="AV513">
        <v>0</v>
      </c>
      <c r="AW513">
        <v>17</v>
      </c>
      <c r="AX513">
        <v>3</v>
      </c>
      <c r="AY513">
        <v>0</v>
      </c>
      <c r="AZ513">
        <v>0</v>
      </c>
      <c r="BA513" s="1">
        <v>0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f t="shared" si="7"/>
        <v>4.2</v>
      </c>
    </row>
    <row r="514" spans="1:59" x14ac:dyDescent="0.3">
      <c r="A514" t="s">
        <v>685</v>
      </c>
      <c r="B514" s="5">
        <v>30</v>
      </c>
      <c r="C514" t="s">
        <v>785</v>
      </c>
      <c r="D514" t="s">
        <v>176</v>
      </c>
      <c r="E514" t="s">
        <v>774</v>
      </c>
      <c r="F514">
        <v>34</v>
      </c>
      <c r="G514">
        <v>2891</v>
      </c>
      <c r="H514">
        <v>0</v>
      </c>
      <c r="I514">
        <v>4</v>
      </c>
      <c r="J514">
        <v>18</v>
      </c>
      <c r="K514">
        <v>9</v>
      </c>
      <c r="L514" s="1">
        <v>0</v>
      </c>
      <c r="M514">
        <v>1</v>
      </c>
      <c r="N514">
        <v>1</v>
      </c>
      <c r="O514">
        <v>4</v>
      </c>
      <c r="P514">
        <v>1817</v>
      </c>
      <c r="Q514">
        <v>927</v>
      </c>
      <c r="R514">
        <v>813</v>
      </c>
      <c r="S514" s="1">
        <v>0.88</v>
      </c>
      <c r="T514">
        <v>6</v>
      </c>
      <c r="U514">
        <v>2</v>
      </c>
      <c r="V514" s="1">
        <v>0.33</v>
      </c>
      <c r="W514">
        <v>293</v>
      </c>
      <c r="X514">
        <v>240</v>
      </c>
      <c r="Y514" s="1">
        <v>0.82</v>
      </c>
      <c r="Z514">
        <v>7</v>
      </c>
      <c r="AA514">
        <v>133</v>
      </c>
      <c r="AB514">
        <v>62</v>
      </c>
      <c r="AC514">
        <v>0</v>
      </c>
      <c r="AD514">
        <v>0</v>
      </c>
      <c r="AE514">
        <v>1</v>
      </c>
      <c r="AF514">
        <v>1</v>
      </c>
      <c r="AG514">
        <v>114</v>
      </c>
      <c r="AH514">
        <v>21</v>
      </c>
      <c r="AI514">
        <v>4</v>
      </c>
      <c r="AJ514">
        <v>84</v>
      </c>
      <c r="AK514">
        <v>29</v>
      </c>
      <c r="AL514">
        <v>12</v>
      </c>
      <c r="AM514">
        <v>62</v>
      </c>
      <c r="AN514">
        <v>196</v>
      </c>
      <c r="AO514">
        <v>107</v>
      </c>
      <c r="AP514" s="1">
        <v>0.55000000000000004</v>
      </c>
      <c r="AQ514">
        <v>50</v>
      </c>
      <c r="AR514">
        <v>27</v>
      </c>
      <c r="AS514" s="1">
        <v>0.54</v>
      </c>
      <c r="AT514">
        <v>0</v>
      </c>
      <c r="AU514">
        <v>0</v>
      </c>
      <c r="AV514">
        <v>0</v>
      </c>
      <c r="AW514">
        <v>48</v>
      </c>
      <c r="AX514">
        <v>8</v>
      </c>
      <c r="AY514">
        <v>0</v>
      </c>
      <c r="AZ514">
        <v>0</v>
      </c>
      <c r="BA514" s="1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f t="shared" ref="BG514:BG577" si="8">BF514+4.2</f>
        <v>4.2</v>
      </c>
    </row>
    <row r="515" spans="1:59" x14ac:dyDescent="0.3">
      <c r="A515" t="s">
        <v>345</v>
      </c>
      <c r="B515" s="5">
        <v>21</v>
      </c>
      <c r="C515" t="s">
        <v>329</v>
      </c>
      <c r="D515" t="s">
        <v>59</v>
      </c>
      <c r="E515" t="s">
        <v>775</v>
      </c>
      <c r="F515">
        <v>2</v>
      </c>
      <c r="G515">
        <v>21</v>
      </c>
      <c r="H515">
        <v>0</v>
      </c>
      <c r="I515">
        <v>0</v>
      </c>
      <c r="J515">
        <v>0</v>
      </c>
      <c r="K515">
        <v>0</v>
      </c>
      <c r="L515" s="1">
        <v>0</v>
      </c>
      <c r="M515">
        <v>0</v>
      </c>
      <c r="N515">
        <v>0</v>
      </c>
      <c r="O515">
        <v>0</v>
      </c>
      <c r="P515">
        <v>26</v>
      </c>
      <c r="Q515">
        <v>0</v>
      </c>
      <c r="R515">
        <v>0</v>
      </c>
      <c r="S515" s="1">
        <v>0</v>
      </c>
      <c r="T515">
        <v>0</v>
      </c>
      <c r="U515">
        <v>0</v>
      </c>
      <c r="V515" s="1">
        <v>0</v>
      </c>
      <c r="W515">
        <v>0</v>
      </c>
      <c r="X515">
        <v>0</v>
      </c>
      <c r="Y515" s="1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 s="1">
        <v>0</v>
      </c>
      <c r="AQ515">
        <v>0</v>
      </c>
      <c r="AR515">
        <v>0</v>
      </c>
      <c r="AS515" s="1">
        <v>0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 s="1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f t="shared" si="8"/>
        <v>4.2</v>
      </c>
    </row>
    <row r="516" spans="1:59" x14ac:dyDescent="0.3">
      <c r="A516" t="s">
        <v>354</v>
      </c>
      <c r="B516" s="5">
        <v>35</v>
      </c>
      <c r="C516" t="s">
        <v>329</v>
      </c>
      <c r="D516" t="s">
        <v>66</v>
      </c>
      <c r="E516" t="s">
        <v>775</v>
      </c>
      <c r="F516">
        <v>10</v>
      </c>
      <c r="G516">
        <v>253</v>
      </c>
      <c r="H516">
        <v>0</v>
      </c>
      <c r="I516">
        <v>0</v>
      </c>
      <c r="J516">
        <v>7</v>
      </c>
      <c r="K516">
        <v>0</v>
      </c>
      <c r="L516" s="1">
        <v>0</v>
      </c>
      <c r="M516">
        <v>0</v>
      </c>
      <c r="N516">
        <v>1</v>
      </c>
      <c r="O516">
        <v>0</v>
      </c>
      <c r="P516">
        <v>233</v>
      </c>
      <c r="Q516">
        <v>0</v>
      </c>
      <c r="R516">
        <v>0</v>
      </c>
      <c r="S516" s="1">
        <v>0</v>
      </c>
      <c r="T516">
        <v>0</v>
      </c>
      <c r="U516">
        <v>0</v>
      </c>
      <c r="V516" s="1">
        <v>0</v>
      </c>
      <c r="W516">
        <v>0</v>
      </c>
      <c r="X516">
        <v>0</v>
      </c>
      <c r="Y516" s="1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1</v>
      </c>
      <c r="AK516">
        <v>0</v>
      </c>
      <c r="AL516">
        <v>0</v>
      </c>
      <c r="AM516">
        <v>4</v>
      </c>
      <c r="AN516">
        <v>0</v>
      </c>
      <c r="AO516">
        <v>0</v>
      </c>
      <c r="AP516" s="1">
        <v>0</v>
      </c>
      <c r="AQ516">
        <v>0</v>
      </c>
      <c r="AR516">
        <v>0</v>
      </c>
      <c r="AS516" s="1">
        <v>0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 s="1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f t="shared" si="8"/>
        <v>4.2</v>
      </c>
    </row>
    <row r="517" spans="1:59" x14ac:dyDescent="0.3">
      <c r="A517" t="s">
        <v>618</v>
      </c>
      <c r="B517" s="5">
        <v>18</v>
      </c>
      <c r="C517" t="s">
        <v>787</v>
      </c>
      <c r="D517" t="s">
        <v>126</v>
      </c>
      <c r="E517" t="s">
        <v>773</v>
      </c>
      <c r="F517">
        <v>27</v>
      </c>
      <c r="G517">
        <v>1206</v>
      </c>
      <c r="H517">
        <v>0</v>
      </c>
      <c r="I517">
        <v>1</v>
      </c>
      <c r="J517">
        <v>12</v>
      </c>
      <c r="K517">
        <v>3</v>
      </c>
      <c r="L517" s="1">
        <v>0</v>
      </c>
      <c r="M517">
        <v>0</v>
      </c>
      <c r="N517">
        <v>1</v>
      </c>
      <c r="O517">
        <v>0</v>
      </c>
      <c r="P517">
        <v>959</v>
      </c>
      <c r="Q517">
        <v>980</v>
      </c>
      <c r="R517">
        <v>811</v>
      </c>
      <c r="S517" s="1">
        <v>0.83</v>
      </c>
      <c r="T517">
        <v>82</v>
      </c>
      <c r="U517">
        <v>23</v>
      </c>
      <c r="V517" s="1">
        <v>0.28000000000000003</v>
      </c>
      <c r="W517">
        <v>286</v>
      </c>
      <c r="X517">
        <v>219</v>
      </c>
      <c r="Y517" s="1">
        <v>0.77</v>
      </c>
      <c r="Z517">
        <v>2</v>
      </c>
      <c r="AA517">
        <v>189</v>
      </c>
      <c r="AB517">
        <v>107</v>
      </c>
      <c r="AC517">
        <v>0</v>
      </c>
      <c r="AD517">
        <v>2</v>
      </c>
      <c r="AE517">
        <v>2</v>
      </c>
      <c r="AF517">
        <v>7</v>
      </c>
      <c r="AG517">
        <v>104</v>
      </c>
      <c r="AH517">
        <v>19</v>
      </c>
      <c r="AI517">
        <v>1</v>
      </c>
      <c r="AJ517">
        <v>21</v>
      </c>
      <c r="AK517">
        <v>25</v>
      </c>
      <c r="AL517">
        <v>4</v>
      </c>
      <c r="AM517">
        <v>39</v>
      </c>
      <c r="AN517">
        <v>155</v>
      </c>
      <c r="AO517">
        <v>88</v>
      </c>
      <c r="AP517" s="1">
        <v>0.56999999999999995</v>
      </c>
      <c r="AQ517">
        <v>67</v>
      </c>
      <c r="AR517">
        <v>39</v>
      </c>
      <c r="AS517" s="1">
        <v>0.57999999999999996</v>
      </c>
      <c r="AT517">
        <v>0</v>
      </c>
      <c r="AU517">
        <v>0</v>
      </c>
      <c r="AV517">
        <v>0</v>
      </c>
      <c r="AW517">
        <v>20</v>
      </c>
      <c r="AX517">
        <v>3</v>
      </c>
      <c r="AY517">
        <v>0</v>
      </c>
      <c r="AZ517">
        <v>0</v>
      </c>
      <c r="BA517" s="1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f t="shared" si="8"/>
        <v>4.2</v>
      </c>
    </row>
    <row r="518" spans="1:59" x14ac:dyDescent="0.3">
      <c r="A518" t="s">
        <v>402</v>
      </c>
      <c r="B518" s="5">
        <v>16</v>
      </c>
      <c r="C518" t="s">
        <v>391</v>
      </c>
      <c r="D518" t="s">
        <v>59</v>
      </c>
      <c r="E518" t="s">
        <v>775</v>
      </c>
      <c r="F518">
        <v>4</v>
      </c>
      <c r="G518">
        <v>21</v>
      </c>
      <c r="H518">
        <v>0</v>
      </c>
      <c r="I518">
        <v>0</v>
      </c>
      <c r="J518">
        <v>0</v>
      </c>
      <c r="K518">
        <v>0</v>
      </c>
      <c r="L518" s="1">
        <v>0</v>
      </c>
      <c r="M518">
        <v>0</v>
      </c>
      <c r="N518">
        <v>0</v>
      </c>
      <c r="O518">
        <v>0</v>
      </c>
      <c r="P518">
        <v>6</v>
      </c>
      <c r="Q518">
        <v>0</v>
      </c>
      <c r="R518">
        <v>0</v>
      </c>
      <c r="S518" s="1">
        <v>0</v>
      </c>
      <c r="T518">
        <v>0</v>
      </c>
      <c r="U518">
        <v>0</v>
      </c>
      <c r="V518" s="1">
        <v>0</v>
      </c>
      <c r="W518">
        <v>0</v>
      </c>
      <c r="X518">
        <v>0</v>
      </c>
      <c r="Y518" s="1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 s="1">
        <v>0</v>
      </c>
      <c r="AQ518">
        <v>0</v>
      </c>
      <c r="AR518">
        <v>0</v>
      </c>
      <c r="AS518" s="1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 s="1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f t="shared" si="8"/>
        <v>4.2</v>
      </c>
    </row>
    <row r="519" spans="1:59" x14ac:dyDescent="0.3">
      <c r="A519" t="s">
        <v>268</v>
      </c>
      <c r="B519" s="5">
        <v>23</v>
      </c>
      <c r="C519" t="s">
        <v>240</v>
      </c>
      <c r="D519" t="s">
        <v>96</v>
      </c>
      <c r="E519" t="s">
        <v>774</v>
      </c>
      <c r="F519">
        <v>14</v>
      </c>
      <c r="G519">
        <v>1176</v>
      </c>
      <c r="H519">
        <v>0</v>
      </c>
      <c r="I519">
        <v>0</v>
      </c>
      <c r="J519">
        <v>3</v>
      </c>
      <c r="K519">
        <v>8</v>
      </c>
      <c r="L519" s="1">
        <v>0</v>
      </c>
      <c r="M519">
        <v>0</v>
      </c>
      <c r="N519">
        <v>0</v>
      </c>
      <c r="O519">
        <v>0</v>
      </c>
      <c r="P519">
        <v>966</v>
      </c>
      <c r="Q519">
        <v>1003</v>
      </c>
      <c r="R519">
        <v>826</v>
      </c>
      <c r="S519" s="1">
        <v>0.82</v>
      </c>
      <c r="T519">
        <v>30</v>
      </c>
      <c r="U519">
        <v>5</v>
      </c>
      <c r="V519" s="1">
        <v>0.17</v>
      </c>
      <c r="W519">
        <v>225</v>
      </c>
      <c r="X519">
        <v>151</v>
      </c>
      <c r="Y519" s="1">
        <v>0.67</v>
      </c>
      <c r="Z519">
        <v>4</v>
      </c>
      <c r="AA519">
        <v>201</v>
      </c>
      <c r="AB519">
        <v>95</v>
      </c>
      <c r="AC519">
        <v>0</v>
      </c>
      <c r="AD519">
        <v>1</v>
      </c>
      <c r="AE519">
        <v>1</v>
      </c>
      <c r="AF519">
        <v>5</v>
      </c>
      <c r="AG519">
        <v>127</v>
      </c>
      <c r="AH519">
        <v>5</v>
      </c>
      <c r="AI519">
        <v>1</v>
      </c>
      <c r="AJ519">
        <v>52</v>
      </c>
      <c r="AK519">
        <v>31</v>
      </c>
      <c r="AL519">
        <v>17</v>
      </c>
      <c r="AM519">
        <v>13</v>
      </c>
      <c r="AN519">
        <v>235</v>
      </c>
      <c r="AO519">
        <v>116</v>
      </c>
      <c r="AP519" s="1">
        <v>0.49</v>
      </c>
      <c r="AQ519">
        <v>121</v>
      </c>
      <c r="AR519">
        <v>61</v>
      </c>
      <c r="AS519" s="1">
        <v>0.5</v>
      </c>
      <c r="AT519">
        <v>0</v>
      </c>
      <c r="AU519">
        <v>0</v>
      </c>
      <c r="AV519">
        <v>0</v>
      </c>
      <c r="AW519">
        <v>24</v>
      </c>
      <c r="AX519">
        <v>7</v>
      </c>
      <c r="AY519">
        <v>0</v>
      </c>
      <c r="AZ519">
        <v>0</v>
      </c>
      <c r="BA519" s="1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f t="shared" si="8"/>
        <v>4.2</v>
      </c>
    </row>
    <row r="520" spans="1:59" x14ac:dyDescent="0.3">
      <c r="A520" t="s">
        <v>361</v>
      </c>
      <c r="B520" s="5">
        <v>26</v>
      </c>
      <c r="C520" t="s">
        <v>356</v>
      </c>
      <c r="D520" t="s">
        <v>202</v>
      </c>
      <c r="E520" t="s">
        <v>774</v>
      </c>
      <c r="F520">
        <v>22</v>
      </c>
      <c r="G520">
        <v>1717</v>
      </c>
      <c r="H520">
        <v>0</v>
      </c>
      <c r="I520">
        <v>1</v>
      </c>
      <c r="J520">
        <v>4</v>
      </c>
      <c r="K520">
        <v>1</v>
      </c>
      <c r="L520" s="1">
        <v>0</v>
      </c>
      <c r="M520">
        <v>1</v>
      </c>
      <c r="N520">
        <v>0</v>
      </c>
      <c r="O520">
        <v>0</v>
      </c>
      <c r="P520">
        <v>1011</v>
      </c>
      <c r="Q520">
        <v>1011</v>
      </c>
      <c r="R520">
        <v>890</v>
      </c>
      <c r="S520" s="1">
        <v>0.88</v>
      </c>
      <c r="T520">
        <v>4</v>
      </c>
      <c r="U520">
        <v>1</v>
      </c>
      <c r="V520" s="1">
        <v>0.25</v>
      </c>
      <c r="W520">
        <v>105</v>
      </c>
      <c r="X520">
        <v>59</v>
      </c>
      <c r="Y520" s="1">
        <v>0.56000000000000005</v>
      </c>
      <c r="Z520">
        <v>1</v>
      </c>
      <c r="AA520">
        <v>207</v>
      </c>
      <c r="AB520">
        <v>103</v>
      </c>
      <c r="AC520">
        <v>0</v>
      </c>
      <c r="AD520">
        <v>0</v>
      </c>
      <c r="AE520">
        <v>0</v>
      </c>
      <c r="AF520">
        <v>0</v>
      </c>
      <c r="AG520">
        <v>41</v>
      </c>
      <c r="AH520">
        <v>1</v>
      </c>
      <c r="AI520">
        <v>1</v>
      </c>
      <c r="AJ520">
        <v>54</v>
      </c>
      <c r="AK520">
        <v>12</v>
      </c>
      <c r="AL520">
        <v>18</v>
      </c>
      <c r="AM520">
        <v>31</v>
      </c>
      <c r="AN520">
        <v>48</v>
      </c>
      <c r="AO520">
        <v>24</v>
      </c>
      <c r="AP520" s="1">
        <v>0.5</v>
      </c>
      <c r="AQ520">
        <v>98</v>
      </c>
      <c r="AR520">
        <v>53</v>
      </c>
      <c r="AS520" s="1">
        <v>0.54</v>
      </c>
      <c r="AT520">
        <v>0</v>
      </c>
      <c r="AU520">
        <v>0</v>
      </c>
      <c r="AV520">
        <v>1</v>
      </c>
      <c r="AW520">
        <v>17</v>
      </c>
      <c r="AX520">
        <v>3</v>
      </c>
      <c r="AY520">
        <v>1</v>
      </c>
      <c r="AZ520">
        <v>0</v>
      </c>
      <c r="BA520" s="1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f t="shared" si="8"/>
        <v>4.2</v>
      </c>
    </row>
    <row r="521" spans="1:59" x14ac:dyDescent="0.3">
      <c r="A521" t="s">
        <v>407</v>
      </c>
      <c r="B521" s="5">
        <v>15</v>
      </c>
      <c r="C521" t="s">
        <v>391</v>
      </c>
      <c r="D521" t="s">
        <v>59</v>
      </c>
      <c r="E521" t="s">
        <v>775</v>
      </c>
      <c r="F521">
        <v>7</v>
      </c>
      <c r="G521">
        <v>105</v>
      </c>
      <c r="H521">
        <v>0</v>
      </c>
      <c r="I521">
        <v>0</v>
      </c>
      <c r="J521">
        <v>3</v>
      </c>
      <c r="K521">
        <v>0</v>
      </c>
      <c r="L521" s="1">
        <v>0</v>
      </c>
      <c r="M521">
        <v>0</v>
      </c>
      <c r="N521">
        <v>0</v>
      </c>
      <c r="O521">
        <v>0</v>
      </c>
      <c r="P521">
        <v>57</v>
      </c>
      <c r="Q521">
        <v>0</v>
      </c>
      <c r="R521">
        <v>0</v>
      </c>
      <c r="S521" s="1">
        <v>0</v>
      </c>
      <c r="T521">
        <v>0</v>
      </c>
      <c r="U521">
        <v>0</v>
      </c>
      <c r="V521" s="1">
        <v>0</v>
      </c>
      <c r="W521">
        <v>0</v>
      </c>
      <c r="X521">
        <v>0</v>
      </c>
      <c r="Y521" s="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2</v>
      </c>
      <c r="AN521">
        <v>0</v>
      </c>
      <c r="AO521">
        <v>0</v>
      </c>
      <c r="AP521" s="1">
        <v>0</v>
      </c>
      <c r="AQ521">
        <v>0</v>
      </c>
      <c r="AR521">
        <v>0</v>
      </c>
      <c r="AS521" s="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 s="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f t="shared" si="8"/>
        <v>4.2</v>
      </c>
    </row>
    <row r="522" spans="1:59" x14ac:dyDescent="0.3">
      <c r="A522" t="s">
        <v>558</v>
      </c>
      <c r="B522" s="5">
        <v>26</v>
      </c>
      <c r="C522" t="s">
        <v>788</v>
      </c>
      <c r="D522" t="s">
        <v>105</v>
      </c>
      <c r="E522" t="s">
        <v>773</v>
      </c>
      <c r="F522">
        <v>34</v>
      </c>
      <c r="G522">
        <v>1970</v>
      </c>
      <c r="H522">
        <v>0</v>
      </c>
      <c r="I522">
        <v>1</v>
      </c>
      <c r="J522">
        <v>21</v>
      </c>
      <c r="K522">
        <v>8</v>
      </c>
      <c r="L522" s="1">
        <v>0.17</v>
      </c>
      <c r="M522">
        <v>3</v>
      </c>
      <c r="N522">
        <v>0</v>
      </c>
      <c r="O522">
        <v>1</v>
      </c>
      <c r="P522">
        <v>1276</v>
      </c>
      <c r="Q522">
        <v>1026</v>
      </c>
      <c r="R522">
        <v>850</v>
      </c>
      <c r="S522" s="1">
        <v>0.83</v>
      </c>
      <c r="T522">
        <v>0</v>
      </c>
      <c r="U522">
        <v>0</v>
      </c>
      <c r="V522" s="1">
        <v>0</v>
      </c>
      <c r="W522">
        <v>150</v>
      </c>
      <c r="X522">
        <v>79</v>
      </c>
      <c r="Y522" s="1">
        <v>0.53</v>
      </c>
      <c r="Z522">
        <v>0</v>
      </c>
      <c r="AA522">
        <v>159</v>
      </c>
      <c r="AB522">
        <v>71</v>
      </c>
      <c r="AC522">
        <v>0</v>
      </c>
      <c r="AD522">
        <v>1</v>
      </c>
      <c r="AE522">
        <v>0</v>
      </c>
      <c r="AF522">
        <v>1</v>
      </c>
      <c r="AG522">
        <v>85</v>
      </c>
      <c r="AH522">
        <v>12</v>
      </c>
      <c r="AI522">
        <v>3</v>
      </c>
      <c r="AJ522">
        <v>52</v>
      </c>
      <c r="AK522">
        <v>27</v>
      </c>
      <c r="AL522">
        <v>22</v>
      </c>
      <c r="AM522">
        <v>86</v>
      </c>
      <c r="AN522">
        <v>84</v>
      </c>
      <c r="AO522">
        <v>57</v>
      </c>
      <c r="AP522" s="1">
        <v>0.68</v>
      </c>
      <c r="AQ522">
        <v>141</v>
      </c>
      <c r="AR522">
        <v>101</v>
      </c>
      <c r="AS522" s="1">
        <v>0.72</v>
      </c>
      <c r="AT522">
        <v>0</v>
      </c>
      <c r="AU522">
        <v>0</v>
      </c>
      <c r="AV522">
        <v>0</v>
      </c>
      <c r="AW522">
        <v>33</v>
      </c>
      <c r="AX522">
        <v>9</v>
      </c>
      <c r="AY522">
        <v>0</v>
      </c>
      <c r="AZ522">
        <v>0</v>
      </c>
      <c r="BA522" s="1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f t="shared" si="8"/>
        <v>4.2</v>
      </c>
    </row>
    <row r="523" spans="1:59" x14ac:dyDescent="0.3">
      <c r="A523" t="s">
        <v>128</v>
      </c>
      <c r="B523" s="5">
        <v>31</v>
      </c>
      <c r="C523" t="s">
        <v>98</v>
      </c>
      <c r="D523" t="s">
        <v>59</v>
      </c>
      <c r="E523" t="s">
        <v>774</v>
      </c>
      <c r="F523">
        <v>14</v>
      </c>
      <c r="G523">
        <v>1121</v>
      </c>
      <c r="H523">
        <v>0</v>
      </c>
      <c r="I523">
        <v>0</v>
      </c>
      <c r="J523">
        <v>9</v>
      </c>
      <c r="K523">
        <v>0</v>
      </c>
      <c r="L523" s="1">
        <v>0</v>
      </c>
      <c r="M523">
        <v>1</v>
      </c>
      <c r="N523">
        <v>0</v>
      </c>
      <c r="O523">
        <v>0</v>
      </c>
      <c r="P523">
        <v>809</v>
      </c>
      <c r="Q523">
        <v>1027</v>
      </c>
      <c r="R523">
        <v>840</v>
      </c>
      <c r="S523" s="1">
        <v>0.82</v>
      </c>
      <c r="T523">
        <v>68</v>
      </c>
      <c r="U523">
        <v>22</v>
      </c>
      <c r="V523" s="1">
        <v>0.32</v>
      </c>
      <c r="W523">
        <v>241</v>
      </c>
      <c r="X523">
        <v>171</v>
      </c>
      <c r="Y523" s="1">
        <v>0.71</v>
      </c>
      <c r="Z523">
        <v>1</v>
      </c>
      <c r="AA523">
        <v>266</v>
      </c>
      <c r="AB523">
        <v>134</v>
      </c>
      <c r="AC523">
        <v>0</v>
      </c>
      <c r="AD523">
        <v>0</v>
      </c>
      <c r="AE523">
        <v>2</v>
      </c>
      <c r="AF523">
        <v>6</v>
      </c>
      <c r="AG523">
        <v>99</v>
      </c>
      <c r="AH523">
        <v>0</v>
      </c>
      <c r="AI523">
        <v>3</v>
      </c>
      <c r="AJ523">
        <v>59</v>
      </c>
      <c r="AK523">
        <v>42</v>
      </c>
      <c r="AL523">
        <v>15</v>
      </c>
      <c r="AM523">
        <v>7</v>
      </c>
      <c r="AN523">
        <v>195</v>
      </c>
      <c r="AO523">
        <v>112</v>
      </c>
      <c r="AP523" s="1">
        <v>0.56999999999999995</v>
      </c>
      <c r="AQ523">
        <v>65</v>
      </c>
      <c r="AR523">
        <v>23</v>
      </c>
      <c r="AS523" s="1">
        <v>0.35</v>
      </c>
      <c r="AT523">
        <v>0</v>
      </c>
      <c r="AU523">
        <v>0</v>
      </c>
      <c r="AV523">
        <v>0</v>
      </c>
      <c r="AW523">
        <v>4</v>
      </c>
      <c r="AX523">
        <v>1</v>
      </c>
      <c r="AY523">
        <v>0</v>
      </c>
      <c r="AZ523">
        <v>0</v>
      </c>
      <c r="BA523" s="1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f t="shared" si="8"/>
        <v>4.2</v>
      </c>
    </row>
    <row r="524" spans="1:59" x14ac:dyDescent="0.3">
      <c r="A524" t="s">
        <v>509</v>
      </c>
      <c r="B524" s="5">
        <v>26</v>
      </c>
      <c r="C524" t="s">
        <v>790</v>
      </c>
      <c r="D524" t="s">
        <v>275</v>
      </c>
      <c r="E524" t="s">
        <v>774</v>
      </c>
      <c r="F524">
        <v>37</v>
      </c>
      <c r="G524">
        <v>2848</v>
      </c>
      <c r="H524">
        <v>0</v>
      </c>
      <c r="I524">
        <v>1</v>
      </c>
      <c r="J524">
        <v>13</v>
      </c>
      <c r="K524">
        <v>2</v>
      </c>
      <c r="L524" s="1">
        <v>0.18</v>
      </c>
      <c r="M524">
        <v>1</v>
      </c>
      <c r="N524">
        <v>0</v>
      </c>
      <c r="O524">
        <v>4</v>
      </c>
      <c r="P524">
        <v>2236</v>
      </c>
      <c r="Q524">
        <v>1027</v>
      </c>
      <c r="R524">
        <v>822</v>
      </c>
      <c r="S524" s="1">
        <v>0.8</v>
      </c>
      <c r="T524">
        <v>59</v>
      </c>
      <c r="U524">
        <v>13</v>
      </c>
      <c r="V524" s="1">
        <v>0.22</v>
      </c>
      <c r="W524">
        <v>317</v>
      </c>
      <c r="X524">
        <v>244</v>
      </c>
      <c r="Y524" s="1">
        <v>0.77</v>
      </c>
      <c r="Z524">
        <v>0</v>
      </c>
      <c r="AA524">
        <v>331</v>
      </c>
      <c r="AB524">
        <v>199</v>
      </c>
      <c r="AC524">
        <v>1</v>
      </c>
      <c r="AD524">
        <v>0</v>
      </c>
      <c r="AE524">
        <v>3</v>
      </c>
      <c r="AF524">
        <v>8</v>
      </c>
      <c r="AG524">
        <v>190</v>
      </c>
      <c r="AH524">
        <v>17</v>
      </c>
      <c r="AI524">
        <v>4</v>
      </c>
      <c r="AJ524">
        <v>83</v>
      </c>
      <c r="AK524">
        <v>33</v>
      </c>
      <c r="AL524">
        <v>9</v>
      </c>
      <c r="AM524">
        <v>115</v>
      </c>
      <c r="AN524">
        <v>222</v>
      </c>
      <c r="AO524">
        <v>123</v>
      </c>
      <c r="AP524" s="1">
        <v>0.55000000000000004</v>
      </c>
      <c r="AQ524">
        <v>32</v>
      </c>
      <c r="AR524">
        <v>13</v>
      </c>
      <c r="AS524" s="1">
        <v>0.41</v>
      </c>
      <c r="AT524">
        <v>0</v>
      </c>
      <c r="AU524">
        <v>0</v>
      </c>
      <c r="AV524">
        <v>0</v>
      </c>
      <c r="AW524">
        <v>38</v>
      </c>
      <c r="AX524">
        <v>3</v>
      </c>
      <c r="AY524">
        <v>0</v>
      </c>
      <c r="AZ524">
        <v>0</v>
      </c>
      <c r="BA524" s="1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f t="shared" si="8"/>
        <v>4.2</v>
      </c>
    </row>
    <row r="525" spans="1:59" x14ac:dyDescent="0.3">
      <c r="A525" t="s">
        <v>344</v>
      </c>
      <c r="B525" s="5">
        <v>28</v>
      </c>
      <c r="C525" t="s">
        <v>329</v>
      </c>
      <c r="D525" t="s">
        <v>74</v>
      </c>
      <c r="E525" t="s">
        <v>774</v>
      </c>
      <c r="F525">
        <v>22</v>
      </c>
      <c r="G525">
        <v>1779</v>
      </c>
      <c r="H525">
        <v>0</v>
      </c>
      <c r="I525">
        <v>2</v>
      </c>
      <c r="J525">
        <v>24</v>
      </c>
      <c r="K525">
        <v>18</v>
      </c>
      <c r="L525" s="1">
        <v>7.0000000000000007E-2</v>
      </c>
      <c r="M525">
        <v>1</v>
      </c>
      <c r="N525">
        <v>0</v>
      </c>
      <c r="O525">
        <v>1</v>
      </c>
      <c r="P525">
        <v>1260</v>
      </c>
      <c r="Q525">
        <v>1028</v>
      </c>
      <c r="R525">
        <v>853</v>
      </c>
      <c r="S525" s="1">
        <v>0.83</v>
      </c>
      <c r="T525">
        <v>79</v>
      </c>
      <c r="U525">
        <v>14</v>
      </c>
      <c r="V525" s="1">
        <v>0.18</v>
      </c>
      <c r="W525">
        <v>610</v>
      </c>
      <c r="X525">
        <v>473</v>
      </c>
      <c r="Y525" s="1">
        <v>0.78</v>
      </c>
      <c r="Z525">
        <v>15</v>
      </c>
      <c r="AA525">
        <v>267</v>
      </c>
      <c r="AB525">
        <v>133</v>
      </c>
      <c r="AC525">
        <v>0</v>
      </c>
      <c r="AD525">
        <v>2</v>
      </c>
      <c r="AE525">
        <v>13</v>
      </c>
      <c r="AF525">
        <v>13</v>
      </c>
      <c r="AG525">
        <v>64</v>
      </c>
      <c r="AH525">
        <v>10</v>
      </c>
      <c r="AI525">
        <v>2</v>
      </c>
      <c r="AJ525">
        <v>62</v>
      </c>
      <c r="AK525">
        <v>7</v>
      </c>
      <c r="AL525">
        <v>0</v>
      </c>
      <c r="AM525">
        <v>56</v>
      </c>
      <c r="AN525">
        <v>127</v>
      </c>
      <c r="AO525">
        <v>48</v>
      </c>
      <c r="AP525" s="1">
        <v>0.38</v>
      </c>
      <c r="AQ525">
        <v>21</v>
      </c>
      <c r="AR525">
        <v>5</v>
      </c>
      <c r="AS525" s="1">
        <v>0.24</v>
      </c>
      <c r="AT525">
        <v>0</v>
      </c>
      <c r="AU525">
        <v>0</v>
      </c>
      <c r="AV525">
        <v>0</v>
      </c>
      <c r="AW525">
        <v>35</v>
      </c>
      <c r="AX525">
        <v>5</v>
      </c>
      <c r="AY525">
        <v>0</v>
      </c>
      <c r="AZ525">
        <v>0</v>
      </c>
      <c r="BA525" s="1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f t="shared" si="8"/>
        <v>4.2</v>
      </c>
    </row>
    <row r="526" spans="1:59" x14ac:dyDescent="0.3">
      <c r="A526" t="s">
        <v>318</v>
      </c>
      <c r="B526" s="5">
        <v>24</v>
      </c>
      <c r="C526" t="s">
        <v>300</v>
      </c>
      <c r="D526" t="s">
        <v>163</v>
      </c>
      <c r="E526" t="s">
        <v>773</v>
      </c>
      <c r="F526">
        <v>25</v>
      </c>
      <c r="G526">
        <v>1240</v>
      </c>
      <c r="H526">
        <v>0</v>
      </c>
      <c r="I526">
        <v>1</v>
      </c>
      <c r="J526">
        <v>28</v>
      </c>
      <c r="K526">
        <v>7</v>
      </c>
      <c r="L526" s="1">
        <v>0.18</v>
      </c>
      <c r="M526">
        <v>4</v>
      </c>
      <c r="N526">
        <v>0</v>
      </c>
      <c r="O526">
        <v>1</v>
      </c>
      <c r="P526">
        <v>679</v>
      </c>
      <c r="Q526">
        <v>1031</v>
      </c>
      <c r="R526">
        <v>923</v>
      </c>
      <c r="S526" s="1">
        <v>0.9</v>
      </c>
      <c r="T526">
        <v>10</v>
      </c>
      <c r="U526">
        <v>2</v>
      </c>
      <c r="V526" s="1">
        <v>0.2</v>
      </c>
      <c r="W526">
        <v>261</v>
      </c>
      <c r="X526">
        <v>209</v>
      </c>
      <c r="Y526" s="1">
        <v>0.8</v>
      </c>
      <c r="Z526">
        <v>2</v>
      </c>
      <c r="AA526">
        <v>283</v>
      </c>
      <c r="AB526">
        <v>141</v>
      </c>
      <c r="AC526">
        <v>0</v>
      </c>
      <c r="AD526">
        <v>0</v>
      </c>
      <c r="AE526">
        <v>2</v>
      </c>
      <c r="AF526">
        <v>4</v>
      </c>
      <c r="AG526">
        <v>112</v>
      </c>
      <c r="AH526">
        <v>24</v>
      </c>
      <c r="AI526">
        <v>1</v>
      </c>
      <c r="AJ526">
        <v>14</v>
      </c>
      <c r="AK526">
        <v>20</v>
      </c>
      <c r="AL526">
        <v>11</v>
      </c>
      <c r="AM526">
        <v>45</v>
      </c>
      <c r="AN526">
        <v>174</v>
      </c>
      <c r="AO526">
        <v>95</v>
      </c>
      <c r="AP526" s="1">
        <v>0.55000000000000004</v>
      </c>
      <c r="AQ526">
        <v>50</v>
      </c>
      <c r="AR526">
        <v>26</v>
      </c>
      <c r="AS526" s="1">
        <v>0.52</v>
      </c>
      <c r="AT526">
        <v>0</v>
      </c>
      <c r="AU526">
        <v>0</v>
      </c>
      <c r="AV526">
        <v>0</v>
      </c>
      <c r="AW526">
        <v>15</v>
      </c>
      <c r="AX526">
        <v>2</v>
      </c>
      <c r="AY526">
        <v>0</v>
      </c>
      <c r="AZ526">
        <v>0</v>
      </c>
      <c r="BA526" s="1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f t="shared" si="8"/>
        <v>4.2</v>
      </c>
    </row>
    <row r="527" spans="1:59" x14ac:dyDescent="0.3">
      <c r="A527" t="s">
        <v>412</v>
      </c>
      <c r="B527" s="5">
        <v>26</v>
      </c>
      <c r="C527" t="s">
        <v>391</v>
      </c>
      <c r="D527" t="s">
        <v>96</v>
      </c>
      <c r="E527" t="s">
        <v>775</v>
      </c>
      <c r="F527">
        <v>6</v>
      </c>
      <c r="G527">
        <v>142</v>
      </c>
      <c r="H527">
        <v>0</v>
      </c>
      <c r="I527">
        <v>0</v>
      </c>
      <c r="J527">
        <v>5</v>
      </c>
      <c r="K527">
        <v>0</v>
      </c>
      <c r="L527" s="1">
        <v>0</v>
      </c>
      <c r="M527">
        <v>0</v>
      </c>
      <c r="N527">
        <v>0</v>
      </c>
      <c r="O527">
        <v>2</v>
      </c>
      <c r="P527">
        <v>69</v>
      </c>
      <c r="Q527">
        <v>0</v>
      </c>
      <c r="R527">
        <v>0</v>
      </c>
      <c r="S527" s="1">
        <v>0</v>
      </c>
      <c r="T527">
        <v>0</v>
      </c>
      <c r="U527">
        <v>0</v>
      </c>
      <c r="V527" s="1">
        <v>0</v>
      </c>
      <c r="W527">
        <v>0</v>
      </c>
      <c r="X527">
        <v>0</v>
      </c>
      <c r="Y527" s="1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3</v>
      </c>
      <c r="AI527">
        <v>0</v>
      </c>
      <c r="AJ527">
        <v>2</v>
      </c>
      <c r="AK527">
        <v>0</v>
      </c>
      <c r="AL527">
        <v>0</v>
      </c>
      <c r="AM527">
        <v>2</v>
      </c>
      <c r="AN527">
        <v>0</v>
      </c>
      <c r="AO527">
        <v>0</v>
      </c>
      <c r="AP527" s="1">
        <v>0</v>
      </c>
      <c r="AQ527">
        <v>0</v>
      </c>
      <c r="AR527">
        <v>0</v>
      </c>
      <c r="AS527" s="1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 s="1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f t="shared" si="8"/>
        <v>4.2</v>
      </c>
    </row>
    <row r="528" spans="1:59" x14ac:dyDescent="0.3">
      <c r="A528" t="s">
        <v>421</v>
      </c>
      <c r="B528" s="5">
        <v>19</v>
      </c>
      <c r="C528" t="s">
        <v>391</v>
      </c>
      <c r="D528" t="s">
        <v>59</v>
      </c>
      <c r="E528" t="s">
        <v>775</v>
      </c>
      <c r="F528">
        <v>1</v>
      </c>
      <c r="G528">
        <v>1</v>
      </c>
      <c r="H528">
        <v>0</v>
      </c>
      <c r="I528">
        <v>0</v>
      </c>
      <c r="J528">
        <v>0</v>
      </c>
      <c r="K528">
        <v>0</v>
      </c>
      <c r="L528" s="1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 s="1">
        <v>0</v>
      </c>
      <c r="T528">
        <v>0</v>
      </c>
      <c r="U528">
        <v>0</v>
      </c>
      <c r="V528" s="1">
        <v>0</v>
      </c>
      <c r="W528">
        <v>0</v>
      </c>
      <c r="X528">
        <v>0</v>
      </c>
      <c r="Y528" s="1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 s="1">
        <v>0</v>
      </c>
      <c r="AQ528">
        <v>0</v>
      </c>
      <c r="AR528">
        <v>0</v>
      </c>
      <c r="AS528" s="1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 s="1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f t="shared" si="8"/>
        <v>4.2</v>
      </c>
    </row>
    <row r="529" spans="1:59" x14ac:dyDescent="0.3">
      <c r="A529" t="s">
        <v>266</v>
      </c>
      <c r="B529" s="5">
        <v>25</v>
      </c>
      <c r="C529" t="s">
        <v>240</v>
      </c>
      <c r="D529" t="s">
        <v>59</v>
      </c>
      <c r="E529" t="s">
        <v>774</v>
      </c>
      <c r="F529">
        <v>25</v>
      </c>
      <c r="G529">
        <v>1974</v>
      </c>
      <c r="H529">
        <v>0</v>
      </c>
      <c r="I529">
        <v>1</v>
      </c>
      <c r="J529">
        <v>18</v>
      </c>
      <c r="K529">
        <v>2</v>
      </c>
      <c r="L529" s="1">
        <v>0</v>
      </c>
      <c r="M529">
        <v>2</v>
      </c>
      <c r="N529">
        <v>0</v>
      </c>
      <c r="O529">
        <v>1</v>
      </c>
      <c r="P529">
        <v>1419</v>
      </c>
      <c r="Q529">
        <v>1056</v>
      </c>
      <c r="R529">
        <v>897</v>
      </c>
      <c r="S529" s="1">
        <v>0.85</v>
      </c>
      <c r="T529">
        <v>3</v>
      </c>
      <c r="U529">
        <v>1</v>
      </c>
      <c r="V529" s="1">
        <v>0.33</v>
      </c>
      <c r="W529">
        <v>237</v>
      </c>
      <c r="X529">
        <v>173</v>
      </c>
      <c r="Y529" s="1">
        <v>0.73</v>
      </c>
      <c r="Z529">
        <v>2</v>
      </c>
      <c r="AA529">
        <v>228</v>
      </c>
      <c r="AB529">
        <v>93</v>
      </c>
      <c r="AC529">
        <v>0</v>
      </c>
      <c r="AD529">
        <v>0</v>
      </c>
      <c r="AE529">
        <v>2</v>
      </c>
      <c r="AF529">
        <v>3</v>
      </c>
      <c r="AG529">
        <v>114</v>
      </c>
      <c r="AH529">
        <v>9</v>
      </c>
      <c r="AI529">
        <v>5</v>
      </c>
      <c r="AJ529">
        <v>104</v>
      </c>
      <c r="AK529">
        <v>32</v>
      </c>
      <c r="AL529">
        <v>10</v>
      </c>
      <c r="AM529">
        <v>31</v>
      </c>
      <c r="AN529">
        <v>205</v>
      </c>
      <c r="AO529">
        <v>108</v>
      </c>
      <c r="AP529" s="1">
        <v>0.53</v>
      </c>
      <c r="AQ529">
        <v>49</v>
      </c>
      <c r="AR529">
        <v>31</v>
      </c>
      <c r="AS529" s="1">
        <v>0.63</v>
      </c>
      <c r="AT529">
        <v>0</v>
      </c>
      <c r="AU529">
        <v>0</v>
      </c>
      <c r="AV529">
        <v>0</v>
      </c>
      <c r="AW529">
        <v>19</v>
      </c>
      <c r="AX529">
        <v>3</v>
      </c>
      <c r="AY529">
        <v>0</v>
      </c>
      <c r="AZ529">
        <v>0</v>
      </c>
      <c r="BA529" s="1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f t="shared" si="8"/>
        <v>4.2</v>
      </c>
    </row>
    <row r="530" spans="1:59" x14ac:dyDescent="0.3">
      <c r="A530" t="s">
        <v>332</v>
      </c>
      <c r="B530" s="5">
        <v>26</v>
      </c>
      <c r="C530" t="s">
        <v>329</v>
      </c>
      <c r="D530" t="s">
        <v>167</v>
      </c>
      <c r="E530" t="s">
        <v>774</v>
      </c>
      <c r="F530">
        <v>36</v>
      </c>
      <c r="G530">
        <v>3167</v>
      </c>
      <c r="H530">
        <v>0</v>
      </c>
      <c r="I530">
        <v>10</v>
      </c>
      <c r="J530">
        <v>16</v>
      </c>
      <c r="K530">
        <v>1</v>
      </c>
      <c r="L530" s="1">
        <v>0</v>
      </c>
      <c r="M530">
        <v>1</v>
      </c>
      <c r="N530">
        <v>0</v>
      </c>
      <c r="O530">
        <v>7</v>
      </c>
      <c r="P530">
        <v>2647</v>
      </c>
      <c r="Q530">
        <v>1079</v>
      </c>
      <c r="R530">
        <v>964</v>
      </c>
      <c r="S530" s="1">
        <v>0.89</v>
      </c>
      <c r="T530">
        <v>13</v>
      </c>
      <c r="U530">
        <v>0</v>
      </c>
      <c r="V530" s="1">
        <v>0</v>
      </c>
      <c r="W530">
        <v>121</v>
      </c>
      <c r="X530">
        <v>82</v>
      </c>
      <c r="Y530" s="1">
        <v>0.68</v>
      </c>
      <c r="Z530">
        <v>1</v>
      </c>
      <c r="AA530">
        <v>289</v>
      </c>
      <c r="AB530">
        <v>111</v>
      </c>
      <c r="AC530">
        <v>0</v>
      </c>
      <c r="AD530">
        <v>0</v>
      </c>
      <c r="AE530">
        <v>0</v>
      </c>
      <c r="AF530">
        <v>0</v>
      </c>
      <c r="AG530">
        <v>69</v>
      </c>
      <c r="AH530">
        <v>20</v>
      </c>
      <c r="AI530">
        <v>5</v>
      </c>
      <c r="AJ530">
        <v>123</v>
      </c>
      <c r="AK530">
        <v>19</v>
      </c>
      <c r="AL530">
        <v>10</v>
      </c>
      <c r="AM530">
        <v>95</v>
      </c>
      <c r="AN530">
        <v>77</v>
      </c>
      <c r="AO530">
        <v>34</v>
      </c>
      <c r="AP530" s="1">
        <v>0.44</v>
      </c>
      <c r="AQ530">
        <v>22</v>
      </c>
      <c r="AR530">
        <v>11</v>
      </c>
      <c r="AS530" s="1">
        <v>0.5</v>
      </c>
      <c r="AT530">
        <v>0</v>
      </c>
      <c r="AU530">
        <v>0</v>
      </c>
      <c r="AV530">
        <v>0</v>
      </c>
      <c r="AW530">
        <v>0</v>
      </c>
      <c r="AX530">
        <v>8</v>
      </c>
      <c r="AY530">
        <v>0</v>
      </c>
      <c r="AZ530">
        <v>0</v>
      </c>
      <c r="BA530" s="1">
        <v>0</v>
      </c>
      <c r="BB530">
        <v>0</v>
      </c>
      <c r="BC530">
        <v>1</v>
      </c>
      <c r="BD530">
        <v>0</v>
      </c>
      <c r="BE530">
        <v>0</v>
      </c>
      <c r="BF530">
        <v>0</v>
      </c>
      <c r="BG530">
        <f t="shared" si="8"/>
        <v>4.2</v>
      </c>
    </row>
    <row r="531" spans="1:59" x14ac:dyDescent="0.3">
      <c r="A531" t="s">
        <v>644</v>
      </c>
      <c r="B531" s="5">
        <v>30</v>
      </c>
      <c r="C531" t="s">
        <v>786</v>
      </c>
      <c r="D531" t="s">
        <v>105</v>
      </c>
      <c r="E531" t="s">
        <v>773</v>
      </c>
      <c r="F531">
        <v>23</v>
      </c>
      <c r="G531">
        <v>1155</v>
      </c>
      <c r="H531">
        <v>0</v>
      </c>
      <c r="I531">
        <v>1</v>
      </c>
      <c r="J531">
        <v>8</v>
      </c>
      <c r="K531">
        <v>7</v>
      </c>
      <c r="L531" s="1">
        <v>7.0000000000000007E-2</v>
      </c>
      <c r="M531">
        <v>0</v>
      </c>
      <c r="N531">
        <v>0</v>
      </c>
      <c r="O531">
        <v>2</v>
      </c>
      <c r="P531">
        <v>735</v>
      </c>
      <c r="Q531">
        <v>1118</v>
      </c>
      <c r="R531">
        <v>963</v>
      </c>
      <c r="S531" s="1">
        <v>0.86</v>
      </c>
      <c r="T531">
        <v>3</v>
      </c>
      <c r="U531">
        <v>0</v>
      </c>
      <c r="V531" s="1">
        <v>0</v>
      </c>
      <c r="W531">
        <v>130</v>
      </c>
      <c r="X531">
        <v>73</v>
      </c>
      <c r="Y531" s="1">
        <v>0.56000000000000005</v>
      </c>
      <c r="Z531">
        <v>0</v>
      </c>
      <c r="AA531">
        <v>345</v>
      </c>
      <c r="AB531">
        <v>132</v>
      </c>
      <c r="AC531">
        <v>0</v>
      </c>
      <c r="AD531">
        <v>0</v>
      </c>
      <c r="AE531">
        <v>0</v>
      </c>
      <c r="AF531">
        <v>3</v>
      </c>
      <c r="AG531">
        <v>68</v>
      </c>
      <c r="AH531">
        <v>7</v>
      </c>
      <c r="AI531">
        <v>1</v>
      </c>
      <c r="AJ531">
        <v>0</v>
      </c>
      <c r="AK531">
        <v>40</v>
      </c>
      <c r="AL531">
        <v>12</v>
      </c>
      <c r="AM531">
        <v>36</v>
      </c>
      <c r="AN531">
        <v>70</v>
      </c>
      <c r="AO531">
        <v>43</v>
      </c>
      <c r="AP531" s="1">
        <v>0.61</v>
      </c>
      <c r="AQ531">
        <v>90</v>
      </c>
      <c r="AR531">
        <v>64</v>
      </c>
      <c r="AS531" s="1">
        <v>0.71</v>
      </c>
      <c r="AT531">
        <v>0</v>
      </c>
      <c r="AU531">
        <v>0</v>
      </c>
      <c r="AV531">
        <v>0</v>
      </c>
      <c r="AW531">
        <v>18</v>
      </c>
      <c r="AX531">
        <v>6</v>
      </c>
      <c r="AY531">
        <v>0</v>
      </c>
      <c r="AZ531">
        <v>0</v>
      </c>
      <c r="BA531" s="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f t="shared" si="8"/>
        <v>4.2</v>
      </c>
    </row>
    <row r="532" spans="1:59" x14ac:dyDescent="0.3">
      <c r="A532" t="s">
        <v>406</v>
      </c>
      <c r="B532" s="5">
        <v>31</v>
      </c>
      <c r="C532" t="s">
        <v>391</v>
      </c>
      <c r="D532" t="s">
        <v>163</v>
      </c>
      <c r="E532" t="s">
        <v>774</v>
      </c>
      <c r="F532">
        <v>18</v>
      </c>
      <c r="G532">
        <v>1395</v>
      </c>
      <c r="H532">
        <v>0</v>
      </c>
      <c r="I532">
        <v>0</v>
      </c>
      <c r="J532">
        <v>3</v>
      </c>
      <c r="K532">
        <v>3</v>
      </c>
      <c r="L532" s="1">
        <v>0</v>
      </c>
      <c r="M532">
        <v>0</v>
      </c>
      <c r="N532">
        <v>0</v>
      </c>
      <c r="O532">
        <v>0</v>
      </c>
      <c r="P532">
        <v>1114</v>
      </c>
      <c r="Q532">
        <v>1184</v>
      </c>
      <c r="R532">
        <v>981</v>
      </c>
      <c r="S532" s="1">
        <v>0.83</v>
      </c>
      <c r="T532">
        <v>5</v>
      </c>
      <c r="U532">
        <v>0</v>
      </c>
      <c r="V532" s="1">
        <v>0</v>
      </c>
      <c r="W532">
        <v>217</v>
      </c>
      <c r="X532">
        <v>120</v>
      </c>
      <c r="Y532" s="1">
        <v>0.55000000000000004</v>
      </c>
      <c r="Z532">
        <v>1</v>
      </c>
      <c r="AA532">
        <v>261</v>
      </c>
      <c r="AB532">
        <v>167</v>
      </c>
      <c r="AC532">
        <v>0</v>
      </c>
      <c r="AD532">
        <v>0</v>
      </c>
      <c r="AE532">
        <v>0</v>
      </c>
      <c r="AF532">
        <v>0</v>
      </c>
      <c r="AG532">
        <v>93</v>
      </c>
      <c r="AH532">
        <v>0</v>
      </c>
      <c r="AI532">
        <v>0</v>
      </c>
      <c r="AJ532">
        <v>74</v>
      </c>
      <c r="AK532">
        <v>27</v>
      </c>
      <c r="AL532">
        <v>23</v>
      </c>
      <c r="AM532">
        <v>22</v>
      </c>
      <c r="AN532">
        <v>81</v>
      </c>
      <c r="AO532">
        <v>56</v>
      </c>
      <c r="AP532" s="1">
        <v>0.69</v>
      </c>
      <c r="AQ532">
        <v>105</v>
      </c>
      <c r="AR532">
        <v>62</v>
      </c>
      <c r="AS532" s="1">
        <v>0.59</v>
      </c>
      <c r="AT532">
        <v>0</v>
      </c>
      <c r="AU532">
        <v>0</v>
      </c>
      <c r="AV532">
        <v>1</v>
      </c>
      <c r="AW532">
        <v>12</v>
      </c>
      <c r="AX532">
        <v>5</v>
      </c>
      <c r="AY532">
        <v>0</v>
      </c>
      <c r="AZ532">
        <v>0</v>
      </c>
      <c r="BA532" s="1">
        <v>0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f t="shared" si="8"/>
        <v>4.2</v>
      </c>
    </row>
    <row r="533" spans="1:59" x14ac:dyDescent="0.3">
      <c r="A533" t="s">
        <v>436</v>
      </c>
      <c r="B533" s="5">
        <v>26</v>
      </c>
      <c r="C533" t="s">
        <v>425</v>
      </c>
      <c r="D533" t="s">
        <v>72</v>
      </c>
      <c r="E533" t="s">
        <v>775</v>
      </c>
      <c r="F533">
        <v>6</v>
      </c>
      <c r="G533">
        <v>104</v>
      </c>
      <c r="H533">
        <v>0</v>
      </c>
      <c r="I533">
        <v>0</v>
      </c>
      <c r="J533">
        <v>5</v>
      </c>
      <c r="K533">
        <v>0</v>
      </c>
      <c r="L533" s="1">
        <v>0</v>
      </c>
      <c r="M533">
        <v>1</v>
      </c>
      <c r="N533">
        <v>1</v>
      </c>
      <c r="O533">
        <v>0</v>
      </c>
      <c r="P533">
        <v>52</v>
      </c>
      <c r="Q533">
        <v>0</v>
      </c>
      <c r="R533">
        <v>0</v>
      </c>
      <c r="S533" s="1">
        <v>0</v>
      </c>
      <c r="T533">
        <v>0</v>
      </c>
      <c r="U533">
        <v>0</v>
      </c>
      <c r="V533" s="1">
        <v>0</v>
      </c>
      <c r="W533">
        <v>0</v>
      </c>
      <c r="X533">
        <v>0</v>
      </c>
      <c r="Y533" s="1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4</v>
      </c>
      <c r="AI533">
        <v>0</v>
      </c>
      <c r="AJ533">
        <v>1</v>
      </c>
      <c r="AK533">
        <v>0</v>
      </c>
      <c r="AL533">
        <v>0</v>
      </c>
      <c r="AM533">
        <v>1</v>
      </c>
      <c r="AN533">
        <v>0</v>
      </c>
      <c r="AO533">
        <v>0</v>
      </c>
      <c r="AP533" s="1">
        <v>0</v>
      </c>
      <c r="AQ533">
        <v>0</v>
      </c>
      <c r="AR533">
        <v>0</v>
      </c>
      <c r="AS533" s="1">
        <v>0</v>
      </c>
      <c r="AT533">
        <v>0</v>
      </c>
      <c r="AU533">
        <v>0</v>
      </c>
      <c r="AV533">
        <v>0</v>
      </c>
      <c r="AW533">
        <v>3</v>
      </c>
      <c r="AX533">
        <v>0</v>
      </c>
      <c r="AY533">
        <v>0</v>
      </c>
      <c r="AZ533">
        <v>0</v>
      </c>
      <c r="BA533" s="1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f t="shared" si="8"/>
        <v>4.2</v>
      </c>
    </row>
    <row r="534" spans="1:59" x14ac:dyDescent="0.3">
      <c r="A534" t="s">
        <v>692</v>
      </c>
      <c r="B534" s="5">
        <v>25</v>
      </c>
      <c r="C534" t="s">
        <v>785</v>
      </c>
      <c r="D534" t="s">
        <v>433</v>
      </c>
      <c r="E534" t="s">
        <v>774</v>
      </c>
      <c r="F534">
        <v>29</v>
      </c>
      <c r="G534">
        <v>1682</v>
      </c>
      <c r="H534">
        <v>0</v>
      </c>
      <c r="I534">
        <v>0</v>
      </c>
      <c r="J534">
        <v>6</v>
      </c>
      <c r="K534">
        <v>3</v>
      </c>
      <c r="L534" s="1">
        <v>0</v>
      </c>
      <c r="M534">
        <v>0</v>
      </c>
      <c r="N534">
        <v>1</v>
      </c>
      <c r="O534">
        <v>0</v>
      </c>
      <c r="P534">
        <v>1046</v>
      </c>
      <c r="Q534">
        <v>1195</v>
      </c>
      <c r="R534">
        <v>1077</v>
      </c>
      <c r="S534" s="1">
        <v>0.9</v>
      </c>
      <c r="T534">
        <v>18</v>
      </c>
      <c r="U534">
        <v>7</v>
      </c>
      <c r="V534" s="1">
        <v>0.39</v>
      </c>
      <c r="W534">
        <v>325</v>
      </c>
      <c r="X534">
        <v>278</v>
      </c>
      <c r="Y534" s="1">
        <v>0.86</v>
      </c>
      <c r="Z534">
        <v>1</v>
      </c>
      <c r="AA534">
        <v>292</v>
      </c>
      <c r="AB534">
        <v>144</v>
      </c>
      <c r="AC534">
        <v>0</v>
      </c>
      <c r="AD534">
        <v>0</v>
      </c>
      <c r="AE534">
        <v>4</v>
      </c>
      <c r="AF534">
        <v>4</v>
      </c>
      <c r="AG534">
        <v>109</v>
      </c>
      <c r="AH534">
        <v>2</v>
      </c>
      <c r="AI534">
        <v>4</v>
      </c>
      <c r="AJ534">
        <v>70</v>
      </c>
      <c r="AK534">
        <v>28</v>
      </c>
      <c r="AL534">
        <v>7</v>
      </c>
      <c r="AM534">
        <v>41</v>
      </c>
      <c r="AN534">
        <v>212</v>
      </c>
      <c r="AO534">
        <v>102</v>
      </c>
      <c r="AP534" s="1">
        <v>0.48</v>
      </c>
      <c r="AQ534">
        <v>44</v>
      </c>
      <c r="AR534">
        <v>19</v>
      </c>
      <c r="AS534" s="1">
        <v>0.43</v>
      </c>
      <c r="AT534">
        <v>0</v>
      </c>
      <c r="AU534">
        <v>0</v>
      </c>
      <c r="AV534">
        <v>0</v>
      </c>
      <c r="AW534">
        <v>26</v>
      </c>
      <c r="AX534">
        <v>2</v>
      </c>
      <c r="AY534">
        <v>0</v>
      </c>
      <c r="AZ534">
        <v>0</v>
      </c>
      <c r="BA534" s="1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f t="shared" si="8"/>
        <v>4.2</v>
      </c>
    </row>
    <row r="535" spans="1:59" x14ac:dyDescent="0.3">
      <c r="A535" t="s">
        <v>456</v>
      </c>
      <c r="B535" s="5">
        <v>18</v>
      </c>
      <c r="C535" t="s">
        <v>453</v>
      </c>
      <c r="D535" t="s">
        <v>105</v>
      </c>
      <c r="E535" t="s">
        <v>775</v>
      </c>
      <c r="F535">
        <v>1</v>
      </c>
      <c r="G535">
        <v>5</v>
      </c>
      <c r="H535">
        <v>0</v>
      </c>
      <c r="I535">
        <v>0</v>
      </c>
      <c r="J535">
        <v>0</v>
      </c>
      <c r="K535">
        <v>0</v>
      </c>
      <c r="L535" s="1">
        <v>0</v>
      </c>
      <c r="M535">
        <v>0</v>
      </c>
      <c r="N535">
        <v>0</v>
      </c>
      <c r="O535">
        <v>0</v>
      </c>
      <c r="P535">
        <v>5</v>
      </c>
      <c r="Q535">
        <v>0</v>
      </c>
      <c r="R535">
        <v>0</v>
      </c>
      <c r="S535" s="1">
        <v>0</v>
      </c>
      <c r="T535">
        <v>0</v>
      </c>
      <c r="U535">
        <v>0</v>
      </c>
      <c r="V535" s="1">
        <v>0</v>
      </c>
      <c r="W535">
        <v>0</v>
      </c>
      <c r="X535">
        <v>0</v>
      </c>
      <c r="Y535" s="1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1</v>
      </c>
      <c r="AN535">
        <v>0</v>
      </c>
      <c r="AO535">
        <v>0</v>
      </c>
      <c r="AP535" s="1">
        <v>0</v>
      </c>
      <c r="AQ535">
        <v>0</v>
      </c>
      <c r="AR535">
        <v>0</v>
      </c>
      <c r="AS535" s="1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 s="1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f t="shared" si="8"/>
        <v>4.2</v>
      </c>
    </row>
    <row r="536" spans="1:59" x14ac:dyDescent="0.3">
      <c r="A536" t="s">
        <v>667</v>
      </c>
      <c r="B536" s="5">
        <v>34</v>
      </c>
      <c r="C536" t="s">
        <v>785</v>
      </c>
      <c r="D536" t="s">
        <v>59</v>
      </c>
      <c r="E536" t="s">
        <v>774</v>
      </c>
      <c r="F536">
        <v>15</v>
      </c>
      <c r="G536">
        <v>969</v>
      </c>
      <c r="H536">
        <v>0</v>
      </c>
      <c r="I536">
        <v>0</v>
      </c>
      <c r="J536">
        <v>5</v>
      </c>
      <c r="K536">
        <v>8</v>
      </c>
      <c r="L536" s="1">
        <v>0.06</v>
      </c>
      <c r="M536">
        <v>0</v>
      </c>
      <c r="N536">
        <v>0</v>
      </c>
      <c r="O536">
        <v>2</v>
      </c>
      <c r="P536">
        <v>679</v>
      </c>
      <c r="Q536">
        <v>1211</v>
      </c>
      <c r="R536">
        <v>1086</v>
      </c>
      <c r="S536" s="1">
        <v>0.9</v>
      </c>
      <c r="T536">
        <v>3</v>
      </c>
      <c r="U536">
        <v>1</v>
      </c>
      <c r="V536" s="1">
        <v>0.33</v>
      </c>
      <c r="W536">
        <v>184</v>
      </c>
      <c r="X536">
        <v>145</v>
      </c>
      <c r="Y536" s="1">
        <v>0.79</v>
      </c>
      <c r="Z536">
        <v>4</v>
      </c>
      <c r="AA536">
        <v>340</v>
      </c>
      <c r="AB536">
        <v>205</v>
      </c>
      <c r="AC536">
        <v>0</v>
      </c>
      <c r="AD536">
        <v>0</v>
      </c>
      <c r="AE536">
        <v>0</v>
      </c>
      <c r="AF536">
        <v>0</v>
      </c>
      <c r="AG536">
        <v>90</v>
      </c>
      <c r="AH536">
        <v>0</v>
      </c>
      <c r="AI536">
        <v>1</v>
      </c>
      <c r="AJ536">
        <v>51</v>
      </c>
      <c r="AK536">
        <v>21</v>
      </c>
      <c r="AL536">
        <v>3</v>
      </c>
      <c r="AM536">
        <v>15</v>
      </c>
      <c r="AN536">
        <v>77</v>
      </c>
      <c r="AO536">
        <v>47</v>
      </c>
      <c r="AP536" s="1">
        <v>0.61</v>
      </c>
      <c r="AQ536">
        <v>69</v>
      </c>
      <c r="AR536">
        <v>42</v>
      </c>
      <c r="AS536" s="1">
        <v>0.61</v>
      </c>
      <c r="AT536">
        <v>0</v>
      </c>
      <c r="AU536">
        <v>0</v>
      </c>
      <c r="AV536">
        <v>2</v>
      </c>
      <c r="AW536">
        <v>0</v>
      </c>
      <c r="AX536">
        <v>2</v>
      </c>
      <c r="AY536">
        <v>0</v>
      </c>
      <c r="AZ536">
        <v>0</v>
      </c>
      <c r="BA536" s="1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f t="shared" si="8"/>
        <v>4.2</v>
      </c>
    </row>
    <row r="537" spans="1:59" x14ac:dyDescent="0.3">
      <c r="A537" t="s">
        <v>189</v>
      </c>
      <c r="B537" s="5">
        <v>25</v>
      </c>
      <c r="C537" t="s">
        <v>170</v>
      </c>
      <c r="D537" t="s">
        <v>163</v>
      </c>
      <c r="E537" t="s">
        <v>774</v>
      </c>
      <c r="F537">
        <v>19</v>
      </c>
      <c r="G537">
        <v>1096</v>
      </c>
      <c r="H537">
        <v>0</v>
      </c>
      <c r="I537">
        <v>2</v>
      </c>
      <c r="J537">
        <v>5</v>
      </c>
      <c r="K537">
        <v>5</v>
      </c>
      <c r="L537" s="1">
        <v>0</v>
      </c>
      <c r="M537">
        <v>0</v>
      </c>
      <c r="N537">
        <v>0</v>
      </c>
      <c r="O537">
        <v>0</v>
      </c>
      <c r="P537">
        <v>670</v>
      </c>
      <c r="Q537">
        <v>1214</v>
      </c>
      <c r="R537">
        <v>1081</v>
      </c>
      <c r="S537" s="1">
        <v>0.89</v>
      </c>
      <c r="T537">
        <v>53</v>
      </c>
      <c r="U537">
        <v>10</v>
      </c>
      <c r="V537" s="1">
        <v>0.19</v>
      </c>
      <c r="W537">
        <v>380</v>
      </c>
      <c r="X537">
        <v>314</v>
      </c>
      <c r="Y537" s="1">
        <v>0.83</v>
      </c>
      <c r="Z537">
        <v>2</v>
      </c>
      <c r="AA537">
        <v>293</v>
      </c>
      <c r="AB537">
        <v>137</v>
      </c>
      <c r="AC537">
        <v>0</v>
      </c>
      <c r="AD537">
        <v>1</v>
      </c>
      <c r="AE537">
        <v>4</v>
      </c>
      <c r="AF537">
        <v>8</v>
      </c>
      <c r="AG537">
        <v>119</v>
      </c>
      <c r="AH537">
        <v>6</v>
      </c>
      <c r="AI537">
        <v>2</v>
      </c>
      <c r="AJ537">
        <v>31</v>
      </c>
      <c r="AK537">
        <v>24</v>
      </c>
      <c r="AL537">
        <v>8</v>
      </c>
      <c r="AM537">
        <v>18</v>
      </c>
      <c r="AN537">
        <v>140</v>
      </c>
      <c r="AO537">
        <v>69</v>
      </c>
      <c r="AP537" s="1">
        <v>0.49</v>
      </c>
      <c r="AQ537">
        <v>24</v>
      </c>
      <c r="AR537">
        <v>9</v>
      </c>
      <c r="AS537" s="1">
        <v>0.38</v>
      </c>
      <c r="AT537">
        <v>0</v>
      </c>
      <c r="AU537">
        <v>0</v>
      </c>
      <c r="AV537">
        <v>0</v>
      </c>
      <c r="AW537">
        <v>6</v>
      </c>
      <c r="AX537">
        <v>2</v>
      </c>
      <c r="AY537">
        <v>0</v>
      </c>
      <c r="AZ537">
        <v>0</v>
      </c>
      <c r="BA537" s="1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f t="shared" si="8"/>
        <v>4.2</v>
      </c>
    </row>
    <row r="538" spans="1:59" x14ac:dyDescent="0.3">
      <c r="A538" t="s">
        <v>315</v>
      </c>
      <c r="B538" s="5">
        <v>23</v>
      </c>
      <c r="C538" t="s">
        <v>300</v>
      </c>
      <c r="D538" t="s">
        <v>59</v>
      </c>
      <c r="E538" t="s">
        <v>773</v>
      </c>
      <c r="F538">
        <v>21</v>
      </c>
      <c r="G538">
        <v>1594</v>
      </c>
      <c r="H538">
        <v>0</v>
      </c>
      <c r="I538">
        <v>1</v>
      </c>
      <c r="J538">
        <v>12</v>
      </c>
      <c r="K538">
        <v>7</v>
      </c>
      <c r="L538" s="1">
        <v>0.08</v>
      </c>
      <c r="M538">
        <v>0</v>
      </c>
      <c r="N538">
        <v>1</v>
      </c>
      <c r="O538">
        <v>0</v>
      </c>
      <c r="P538">
        <v>1024</v>
      </c>
      <c r="Q538">
        <v>1233</v>
      </c>
      <c r="R538">
        <v>963</v>
      </c>
      <c r="S538" s="1">
        <v>0.78</v>
      </c>
      <c r="T538">
        <v>56</v>
      </c>
      <c r="U538">
        <v>11</v>
      </c>
      <c r="V538" s="1">
        <v>0.2</v>
      </c>
      <c r="W538">
        <v>292</v>
      </c>
      <c r="X538">
        <v>187</v>
      </c>
      <c r="Y538" s="1">
        <v>0.64</v>
      </c>
      <c r="Z538">
        <v>1</v>
      </c>
      <c r="AA538">
        <v>212</v>
      </c>
      <c r="AB538">
        <v>113</v>
      </c>
      <c r="AC538">
        <v>0</v>
      </c>
      <c r="AD538">
        <v>1</v>
      </c>
      <c r="AE538">
        <v>5</v>
      </c>
      <c r="AF538">
        <v>2</v>
      </c>
      <c r="AG538">
        <v>88</v>
      </c>
      <c r="AH538">
        <v>9</v>
      </c>
      <c r="AI538">
        <v>4</v>
      </c>
      <c r="AJ538">
        <v>34</v>
      </c>
      <c r="AK538">
        <v>46</v>
      </c>
      <c r="AL538">
        <v>17</v>
      </c>
      <c r="AM538">
        <v>47</v>
      </c>
      <c r="AN538">
        <v>189</v>
      </c>
      <c r="AO538">
        <v>111</v>
      </c>
      <c r="AP538" s="1">
        <v>0.59</v>
      </c>
      <c r="AQ538">
        <v>125</v>
      </c>
      <c r="AR538">
        <v>69</v>
      </c>
      <c r="AS538" s="1">
        <v>0.55000000000000004</v>
      </c>
      <c r="AT538">
        <v>0</v>
      </c>
      <c r="AU538">
        <v>0</v>
      </c>
      <c r="AV538">
        <v>0</v>
      </c>
      <c r="AW538">
        <v>20</v>
      </c>
      <c r="AX538">
        <v>5</v>
      </c>
      <c r="AY538">
        <v>0</v>
      </c>
      <c r="AZ538">
        <v>0</v>
      </c>
      <c r="BA538" s="1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f t="shared" si="8"/>
        <v>4.2</v>
      </c>
    </row>
    <row r="539" spans="1:59" x14ac:dyDescent="0.3">
      <c r="A539" t="s">
        <v>457</v>
      </c>
      <c r="B539" s="5">
        <v>19</v>
      </c>
      <c r="C539" t="s">
        <v>453</v>
      </c>
      <c r="D539" t="s">
        <v>59</v>
      </c>
      <c r="E539" t="s">
        <v>775</v>
      </c>
      <c r="F539">
        <v>1</v>
      </c>
      <c r="G539">
        <v>27</v>
      </c>
      <c r="H539">
        <v>0</v>
      </c>
      <c r="I539">
        <v>0</v>
      </c>
      <c r="J539">
        <v>1</v>
      </c>
      <c r="K539">
        <v>0</v>
      </c>
      <c r="L539" s="1">
        <v>0</v>
      </c>
      <c r="M539">
        <v>0</v>
      </c>
      <c r="N539">
        <v>0</v>
      </c>
      <c r="O539">
        <v>0</v>
      </c>
      <c r="P539">
        <v>5</v>
      </c>
      <c r="Q539">
        <v>0</v>
      </c>
      <c r="R539">
        <v>0</v>
      </c>
      <c r="S539" s="1">
        <v>0</v>
      </c>
      <c r="T539">
        <v>0</v>
      </c>
      <c r="U539">
        <v>0</v>
      </c>
      <c r="V539" s="1">
        <v>0</v>
      </c>
      <c r="W539">
        <v>0</v>
      </c>
      <c r="X539">
        <v>0</v>
      </c>
      <c r="Y539" s="1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 s="1">
        <v>0</v>
      </c>
      <c r="AQ539">
        <v>0</v>
      </c>
      <c r="AR539">
        <v>0</v>
      </c>
      <c r="AS539" s="1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 s="1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f t="shared" si="8"/>
        <v>4.2</v>
      </c>
    </row>
    <row r="540" spans="1:59" x14ac:dyDescent="0.3">
      <c r="A540" t="s">
        <v>502</v>
      </c>
      <c r="B540" s="5">
        <v>19</v>
      </c>
      <c r="C540" t="s">
        <v>790</v>
      </c>
      <c r="D540" t="s">
        <v>59</v>
      </c>
      <c r="E540" t="s">
        <v>773</v>
      </c>
      <c r="F540">
        <v>25</v>
      </c>
      <c r="G540">
        <v>1656</v>
      </c>
      <c r="H540">
        <v>0</v>
      </c>
      <c r="I540">
        <v>0</v>
      </c>
      <c r="J540">
        <v>15</v>
      </c>
      <c r="K540">
        <v>5</v>
      </c>
      <c r="L540" s="1">
        <v>0</v>
      </c>
      <c r="M540">
        <v>0</v>
      </c>
      <c r="N540">
        <v>1</v>
      </c>
      <c r="O540">
        <v>3</v>
      </c>
      <c r="P540">
        <v>1150</v>
      </c>
      <c r="Q540">
        <v>1244</v>
      </c>
      <c r="R540">
        <v>1081</v>
      </c>
      <c r="S540" s="1">
        <v>0.87</v>
      </c>
      <c r="T540">
        <v>2</v>
      </c>
      <c r="U540">
        <v>1</v>
      </c>
      <c r="V540" s="1">
        <v>0.5</v>
      </c>
      <c r="W540">
        <v>151</v>
      </c>
      <c r="X540">
        <v>84</v>
      </c>
      <c r="Y540" s="1">
        <v>0.56000000000000005</v>
      </c>
      <c r="Z540">
        <v>1</v>
      </c>
      <c r="AA540">
        <v>296</v>
      </c>
      <c r="AB540">
        <v>143</v>
      </c>
      <c r="AC540">
        <v>0</v>
      </c>
      <c r="AD540">
        <v>0</v>
      </c>
      <c r="AE540">
        <v>2</v>
      </c>
      <c r="AF540">
        <v>3</v>
      </c>
      <c r="AG540">
        <v>77</v>
      </c>
      <c r="AH540">
        <v>36</v>
      </c>
      <c r="AI540">
        <v>2</v>
      </c>
      <c r="AJ540">
        <v>12</v>
      </c>
      <c r="AK540">
        <v>40</v>
      </c>
      <c r="AL540">
        <v>18</v>
      </c>
      <c r="AM540">
        <v>46</v>
      </c>
      <c r="AN540">
        <v>89</v>
      </c>
      <c r="AO540">
        <v>58</v>
      </c>
      <c r="AP540" s="1">
        <v>0.65</v>
      </c>
      <c r="AQ540">
        <v>85</v>
      </c>
      <c r="AR540">
        <v>59</v>
      </c>
      <c r="AS540" s="1">
        <v>0.69</v>
      </c>
      <c r="AT540">
        <v>0</v>
      </c>
      <c r="AU540">
        <v>0</v>
      </c>
      <c r="AV540">
        <v>0</v>
      </c>
      <c r="AW540">
        <v>27</v>
      </c>
      <c r="AX540">
        <v>5</v>
      </c>
      <c r="AY540">
        <v>0</v>
      </c>
      <c r="AZ540">
        <v>0</v>
      </c>
      <c r="BA540" s="1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f t="shared" si="8"/>
        <v>4.2</v>
      </c>
    </row>
    <row r="541" spans="1:59" x14ac:dyDescent="0.3">
      <c r="A541" t="s">
        <v>641</v>
      </c>
      <c r="B541" s="5">
        <v>26</v>
      </c>
      <c r="C541" t="s">
        <v>786</v>
      </c>
      <c r="D541" t="s">
        <v>148</v>
      </c>
      <c r="E541" t="s">
        <v>773</v>
      </c>
      <c r="F541">
        <v>28</v>
      </c>
      <c r="G541">
        <v>1781</v>
      </c>
      <c r="H541">
        <v>0</v>
      </c>
      <c r="I541">
        <v>1</v>
      </c>
      <c r="J541">
        <v>12</v>
      </c>
      <c r="K541">
        <v>7</v>
      </c>
      <c r="L541" s="1">
        <v>0.05</v>
      </c>
      <c r="M541">
        <v>0</v>
      </c>
      <c r="N541">
        <v>0</v>
      </c>
      <c r="O541">
        <v>4</v>
      </c>
      <c r="P541">
        <v>1287</v>
      </c>
      <c r="Q541">
        <v>1289</v>
      </c>
      <c r="R541">
        <v>1061</v>
      </c>
      <c r="S541" s="1">
        <v>0.82</v>
      </c>
      <c r="T541">
        <v>35</v>
      </c>
      <c r="U541">
        <v>2</v>
      </c>
      <c r="V541" s="1">
        <v>0.06</v>
      </c>
      <c r="W541">
        <v>450</v>
      </c>
      <c r="X541">
        <v>344</v>
      </c>
      <c r="Y541" s="1">
        <v>0.76</v>
      </c>
      <c r="Z541">
        <v>7</v>
      </c>
      <c r="AA541">
        <v>387</v>
      </c>
      <c r="AB541">
        <v>189</v>
      </c>
      <c r="AC541">
        <v>1</v>
      </c>
      <c r="AD541">
        <v>2</v>
      </c>
      <c r="AE541">
        <v>10</v>
      </c>
      <c r="AF541">
        <v>9</v>
      </c>
      <c r="AG541">
        <v>207</v>
      </c>
      <c r="AH541">
        <v>15</v>
      </c>
      <c r="AI541">
        <v>0</v>
      </c>
      <c r="AJ541">
        <v>41</v>
      </c>
      <c r="AK541">
        <v>31</v>
      </c>
      <c r="AL541">
        <v>9</v>
      </c>
      <c r="AM541">
        <v>50</v>
      </c>
      <c r="AN541">
        <v>375</v>
      </c>
      <c r="AO541">
        <v>185</v>
      </c>
      <c r="AP541" s="1">
        <v>0.49</v>
      </c>
      <c r="AQ541">
        <v>87</v>
      </c>
      <c r="AR541">
        <v>57</v>
      </c>
      <c r="AS541" s="1">
        <v>0.66</v>
      </c>
      <c r="AT541">
        <v>0</v>
      </c>
      <c r="AU541">
        <v>0</v>
      </c>
      <c r="AV541">
        <v>0</v>
      </c>
      <c r="AW541">
        <v>42</v>
      </c>
      <c r="AX541">
        <v>7</v>
      </c>
      <c r="AY541">
        <v>1</v>
      </c>
      <c r="AZ541">
        <v>0</v>
      </c>
      <c r="BA541" s="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f t="shared" si="8"/>
        <v>4.2</v>
      </c>
    </row>
    <row r="542" spans="1:59" x14ac:dyDescent="0.3">
      <c r="A542" t="s">
        <v>364</v>
      </c>
      <c r="B542" s="5">
        <v>28</v>
      </c>
      <c r="C542" t="s">
        <v>356</v>
      </c>
      <c r="D542" t="s">
        <v>365</v>
      </c>
      <c r="E542" t="s">
        <v>774</v>
      </c>
      <c r="F542">
        <v>18</v>
      </c>
      <c r="G542">
        <v>1540</v>
      </c>
      <c r="H542">
        <v>0</v>
      </c>
      <c r="I542">
        <v>2</v>
      </c>
      <c r="J542">
        <v>10</v>
      </c>
      <c r="K542">
        <v>11</v>
      </c>
      <c r="L542" s="1">
        <v>7.0000000000000007E-2</v>
      </c>
      <c r="M542">
        <v>2</v>
      </c>
      <c r="N542">
        <v>1</v>
      </c>
      <c r="O542">
        <v>1</v>
      </c>
      <c r="P542">
        <v>994</v>
      </c>
      <c r="Q542">
        <v>1300</v>
      </c>
      <c r="R542">
        <v>1143</v>
      </c>
      <c r="S542" s="1">
        <v>0.88</v>
      </c>
      <c r="T542">
        <v>9</v>
      </c>
      <c r="U542">
        <v>3</v>
      </c>
      <c r="V542" s="1">
        <v>0.33</v>
      </c>
      <c r="W542">
        <v>322</v>
      </c>
      <c r="X542">
        <v>248</v>
      </c>
      <c r="Y542" s="1">
        <v>0.77</v>
      </c>
      <c r="Z542">
        <v>7</v>
      </c>
      <c r="AA542">
        <v>415</v>
      </c>
      <c r="AB542">
        <v>200</v>
      </c>
      <c r="AC542">
        <v>1</v>
      </c>
      <c r="AD542">
        <v>0</v>
      </c>
      <c r="AE542">
        <v>11</v>
      </c>
      <c r="AF542">
        <v>6</v>
      </c>
      <c r="AG542">
        <v>197</v>
      </c>
      <c r="AH542">
        <v>0</v>
      </c>
      <c r="AI542">
        <v>0</v>
      </c>
      <c r="AJ542">
        <v>125</v>
      </c>
      <c r="AK542">
        <v>46</v>
      </c>
      <c r="AL542">
        <v>11</v>
      </c>
      <c r="AM542">
        <v>17</v>
      </c>
      <c r="AN542">
        <v>293</v>
      </c>
      <c r="AO542">
        <v>160</v>
      </c>
      <c r="AP542" s="1">
        <v>0.55000000000000004</v>
      </c>
      <c r="AQ542">
        <v>66</v>
      </c>
      <c r="AR542">
        <v>39</v>
      </c>
      <c r="AS542" s="1">
        <v>0.59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 s="1">
        <v>0</v>
      </c>
      <c r="BB542">
        <v>0</v>
      </c>
      <c r="BC542">
        <v>1</v>
      </c>
      <c r="BD542">
        <v>0</v>
      </c>
      <c r="BE542">
        <v>0</v>
      </c>
      <c r="BF542">
        <v>0</v>
      </c>
      <c r="BG542">
        <f t="shared" si="8"/>
        <v>4.2</v>
      </c>
    </row>
    <row r="543" spans="1:59" x14ac:dyDescent="0.3">
      <c r="A543" t="s">
        <v>228</v>
      </c>
      <c r="B543" s="5">
        <v>32</v>
      </c>
      <c r="C543" t="s">
        <v>205</v>
      </c>
      <c r="D543" t="s">
        <v>59</v>
      </c>
      <c r="E543" t="s">
        <v>774</v>
      </c>
      <c r="F543">
        <v>25</v>
      </c>
      <c r="G543">
        <v>2083</v>
      </c>
      <c r="H543">
        <v>0</v>
      </c>
      <c r="I543">
        <v>0</v>
      </c>
      <c r="J543">
        <v>12</v>
      </c>
      <c r="K543">
        <v>1</v>
      </c>
      <c r="L543" s="1">
        <v>0</v>
      </c>
      <c r="M543">
        <v>3</v>
      </c>
      <c r="N543">
        <v>0</v>
      </c>
      <c r="O543">
        <v>2</v>
      </c>
      <c r="P543">
        <v>2151</v>
      </c>
      <c r="Q543">
        <v>1313</v>
      </c>
      <c r="R543">
        <v>1121</v>
      </c>
      <c r="S543" s="1">
        <v>0.85</v>
      </c>
      <c r="T543">
        <v>43</v>
      </c>
      <c r="U543">
        <v>9</v>
      </c>
      <c r="V543" s="1">
        <v>0.21</v>
      </c>
      <c r="W543">
        <v>363</v>
      </c>
      <c r="X543">
        <v>285</v>
      </c>
      <c r="Y543" s="1">
        <v>0.79</v>
      </c>
      <c r="Z543">
        <v>4</v>
      </c>
      <c r="AA543">
        <v>281</v>
      </c>
      <c r="AB543">
        <v>169</v>
      </c>
      <c r="AC543">
        <v>0</v>
      </c>
      <c r="AD543">
        <v>1</v>
      </c>
      <c r="AE543">
        <v>6</v>
      </c>
      <c r="AF543">
        <v>7</v>
      </c>
      <c r="AG543">
        <v>119</v>
      </c>
      <c r="AH543">
        <v>3</v>
      </c>
      <c r="AI543">
        <v>3</v>
      </c>
      <c r="AJ543">
        <v>78</v>
      </c>
      <c r="AK543">
        <v>18</v>
      </c>
      <c r="AL543">
        <v>15</v>
      </c>
      <c r="AM543">
        <v>17</v>
      </c>
      <c r="AN543">
        <v>160</v>
      </c>
      <c r="AO543">
        <v>90</v>
      </c>
      <c r="AP543" s="1">
        <v>0.56000000000000005</v>
      </c>
      <c r="AQ543">
        <v>61</v>
      </c>
      <c r="AR543">
        <v>30</v>
      </c>
      <c r="AS543" s="1">
        <v>0.49</v>
      </c>
      <c r="AT543">
        <v>0</v>
      </c>
      <c r="AU543">
        <v>0</v>
      </c>
      <c r="AV543">
        <v>1</v>
      </c>
      <c r="AW543">
        <v>7</v>
      </c>
      <c r="AX543">
        <v>5</v>
      </c>
      <c r="AY543">
        <v>0</v>
      </c>
      <c r="AZ543">
        <v>0</v>
      </c>
      <c r="BA543" s="1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f t="shared" si="8"/>
        <v>4.2</v>
      </c>
    </row>
    <row r="544" spans="1:59" x14ac:dyDescent="0.3">
      <c r="A544" t="s">
        <v>520</v>
      </c>
      <c r="B544" s="5">
        <v>32</v>
      </c>
      <c r="C544" t="s">
        <v>789</v>
      </c>
      <c r="D544" t="s">
        <v>59</v>
      </c>
      <c r="E544" t="s">
        <v>775</v>
      </c>
      <c r="F544">
        <v>18</v>
      </c>
      <c r="G544">
        <v>357</v>
      </c>
      <c r="H544">
        <v>0</v>
      </c>
      <c r="I544">
        <v>0</v>
      </c>
      <c r="J544">
        <v>6</v>
      </c>
      <c r="K544">
        <v>0</v>
      </c>
      <c r="L544" s="1">
        <v>0</v>
      </c>
      <c r="M544">
        <v>1</v>
      </c>
      <c r="N544">
        <v>0</v>
      </c>
      <c r="O544">
        <v>3</v>
      </c>
      <c r="P544">
        <v>109</v>
      </c>
      <c r="Q544">
        <v>0</v>
      </c>
      <c r="R544">
        <v>0</v>
      </c>
      <c r="S544" s="1">
        <v>0</v>
      </c>
      <c r="T544">
        <v>0</v>
      </c>
      <c r="U544">
        <v>0</v>
      </c>
      <c r="V544" s="1">
        <v>0</v>
      </c>
      <c r="W544">
        <v>0</v>
      </c>
      <c r="X544">
        <v>0</v>
      </c>
      <c r="Y544" s="1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12</v>
      </c>
      <c r="AI544">
        <v>0</v>
      </c>
      <c r="AJ544">
        <v>1</v>
      </c>
      <c r="AK544">
        <v>0</v>
      </c>
      <c r="AL544">
        <v>0</v>
      </c>
      <c r="AM544">
        <v>2</v>
      </c>
      <c r="AN544">
        <v>0</v>
      </c>
      <c r="AO544">
        <v>0</v>
      </c>
      <c r="AP544" s="1">
        <v>0</v>
      </c>
      <c r="AQ544">
        <v>0</v>
      </c>
      <c r="AR544">
        <v>0</v>
      </c>
      <c r="AS544" s="1">
        <v>0</v>
      </c>
      <c r="AT544">
        <v>0</v>
      </c>
      <c r="AU544">
        <v>0</v>
      </c>
      <c r="AV544">
        <v>0</v>
      </c>
      <c r="AW544">
        <v>4</v>
      </c>
      <c r="AX544">
        <v>1</v>
      </c>
      <c r="AY544">
        <v>0</v>
      </c>
      <c r="AZ544">
        <v>0</v>
      </c>
      <c r="BA544" s="1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f t="shared" si="8"/>
        <v>4.2</v>
      </c>
    </row>
    <row r="545" spans="1:59" x14ac:dyDescent="0.3">
      <c r="A545" t="s">
        <v>352</v>
      </c>
      <c r="B545" s="5">
        <v>28</v>
      </c>
      <c r="C545" t="s">
        <v>329</v>
      </c>
      <c r="D545" t="s">
        <v>80</v>
      </c>
      <c r="E545" t="s">
        <v>774</v>
      </c>
      <c r="F545">
        <v>24</v>
      </c>
      <c r="G545">
        <v>1643</v>
      </c>
      <c r="H545">
        <v>0</v>
      </c>
      <c r="I545">
        <v>1</v>
      </c>
      <c r="J545">
        <v>8</v>
      </c>
      <c r="K545">
        <v>2</v>
      </c>
      <c r="L545" s="1">
        <v>0</v>
      </c>
      <c r="M545">
        <v>1</v>
      </c>
      <c r="N545">
        <v>0</v>
      </c>
      <c r="O545">
        <v>1</v>
      </c>
      <c r="P545">
        <v>1194</v>
      </c>
      <c r="Q545">
        <v>1353</v>
      </c>
      <c r="R545">
        <v>1182</v>
      </c>
      <c r="S545" s="1">
        <v>0.87</v>
      </c>
      <c r="T545">
        <v>52</v>
      </c>
      <c r="U545">
        <v>11</v>
      </c>
      <c r="V545" s="1">
        <v>0.21</v>
      </c>
      <c r="W545">
        <v>410</v>
      </c>
      <c r="X545">
        <v>338</v>
      </c>
      <c r="Y545" s="1">
        <v>0.82</v>
      </c>
      <c r="Z545">
        <v>1</v>
      </c>
      <c r="AA545">
        <v>384</v>
      </c>
      <c r="AB545">
        <v>225</v>
      </c>
      <c r="AC545">
        <v>0</v>
      </c>
      <c r="AD545">
        <v>1</v>
      </c>
      <c r="AE545">
        <v>1</v>
      </c>
      <c r="AF545">
        <v>7</v>
      </c>
      <c r="AG545">
        <v>189</v>
      </c>
      <c r="AH545">
        <v>5</v>
      </c>
      <c r="AI545">
        <v>3</v>
      </c>
      <c r="AJ545">
        <v>75</v>
      </c>
      <c r="AK545">
        <v>23</v>
      </c>
      <c r="AL545">
        <v>11</v>
      </c>
      <c r="AM545">
        <v>46</v>
      </c>
      <c r="AN545">
        <v>209</v>
      </c>
      <c r="AO545">
        <v>114</v>
      </c>
      <c r="AP545" s="1">
        <v>0.55000000000000004</v>
      </c>
      <c r="AQ545">
        <v>62</v>
      </c>
      <c r="AR545">
        <v>27</v>
      </c>
      <c r="AS545" s="1">
        <v>0.44</v>
      </c>
      <c r="AT545">
        <v>0</v>
      </c>
      <c r="AU545">
        <v>0</v>
      </c>
      <c r="AV545">
        <v>0</v>
      </c>
      <c r="AW545">
        <v>15</v>
      </c>
      <c r="AX545">
        <v>1</v>
      </c>
      <c r="AY545">
        <v>0</v>
      </c>
      <c r="AZ545">
        <v>0</v>
      </c>
      <c r="BA545" s="1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f t="shared" si="8"/>
        <v>4.2</v>
      </c>
    </row>
    <row r="546" spans="1:59" x14ac:dyDescent="0.3">
      <c r="A546" t="s">
        <v>610</v>
      </c>
      <c r="B546" s="5">
        <v>21</v>
      </c>
      <c r="C546" t="s">
        <v>787</v>
      </c>
      <c r="D546" t="s">
        <v>72</v>
      </c>
      <c r="E546" t="s">
        <v>774</v>
      </c>
      <c r="F546">
        <v>25</v>
      </c>
      <c r="G546">
        <v>1931</v>
      </c>
      <c r="H546">
        <v>0</v>
      </c>
      <c r="I546">
        <v>1</v>
      </c>
      <c r="J546">
        <v>5</v>
      </c>
      <c r="K546">
        <v>5</v>
      </c>
      <c r="L546" s="1">
        <v>0</v>
      </c>
      <c r="M546">
        <v>0</v>
      </c>
      <c r="N546">
        <v>0</v>
      </c>
      <c r="O546">
        <v>3</v>
      </c>
      <c r="P546">
        <v>1468</v>
      </c>
      <c r="Q546">
        <v>1373</v>
      </c>
      <c r="R546">
        <v>1151</v>
      </c>
      <c r="S546" s="1">
        <v>0.84</v>
      </c>
      <c r="T546">
        <v>66</v>
      </c>
      <c r="U546">
        <v>12</v>
      </c>
      <c r="V546" s="1">
        <v>0.18</v>
      </c>
      <c r="W546">
        <v>366</v>
      </c>
      <c r="X546">
        <v>295</v>
      </c>
      <c r="Y546" s="1">
        <v>0.81</v>
      </c>
      <c r="Z546">
        <v>4</v>
      </c>
      <c r="AA546">
        <v>316</v>
      </c>
      <c r="AB546">
        <v>195</v>
      </c>
      <c r="AC546">
        <v>0</v>
      </c>
      <c r="AD546">
        <v>2</v>
      </c>
      <c r="AE546">
        <v>8</v>
      </c>
      <c r="AF546">
        <v>8</v>
      </c>
      <c r="AG546">
        <v>167</v>
      </c>
      <c r="AH546">
        <v>19</v>
      </c>
      <c r="AI546">
        <v>0</v>
      </c>
      <c r="AJ546">
        <v>28</v>
      </c>
      <c r="AK546">
        <v>37</v>
      </c>
      <c r="AL546">
        <v>8</v>
      </c>
      <c r="AM546">
        <v>75</v>
      </c>
      <c r="AN546">
        <v>205</v>
      </c>
      <c r="AO546">
        <v>104</v>
      </c>
      <c r="AP546" s="1">
        <v>0.51</v>
      </c>
      <c r="AQ546">
        <v>59</v>
      </c>
      <c r="AR546">
        <v>38</v>
      </c>
      <c r="AS546" s="1">
        <v>0.64</v>
      </c>
      <c r="AT546">
        <v>0</v>
      </c>
      <c r="AU546">
        <v>0</v>
      </c>
      <c r="AV546">
        <v>1</v>
      </c>
      <c r="AW546">
        <v>29</v>
      </c>
      <c r="AX546">
        <v>2</v>
      </c>
      <c r="AY546">
        <v>0</v>
      </c>
      <c r="AZ546">
        <v>0</v>
      </c>
      <c r="BA546" s="1">
        <v>0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f t="shared" si="8"/>
        <v>4.2</v>
      </c>
    </row>
    <row r="547" spans="1:59" x14ac:dyDescent="0.3">
      <c r="A547" t="s">
        <v>118</v>
      </c>
      <c r="B547" s="5">
        <v>31</v>
      </c>
      <c r="C547" t="s">
        <v>98</v>
      </c>
      <c r="D547" t="s">
        <v>96</v>
      </c>
      <c r="E547" t="s">
        <v>774</v>
      </c>
      <c r="F547">
        <v>32</v>
      </c>
      <c r="G547">
        <v>2358</v>
      </c>
      <c r="H547">
        <v>0</v>
      </c>
      <c r="I547">
        <v>4</v>
      </c>
      <c r="J547">
        <v>13</v>
      </c>
      <c r="K547">
        <v>6</v>
      </c>
      <c r="L547" s="1">
        <v>0.1</v>
      </c>
      <c r="M547">
        <v>1</v>
      </c>
      <c r="N547">
        <v>0</v>
      </c>
      <c r="O547">
        <v>7</v>
      </c>
      <c r="P547">
        <v>1586</v>
      </c>
      <c r="Q547">
        <v>1407</v>
      </c>
      <c r="R547">
        <v>1109</v>
      </c>
      <c r="S547" s="1">
        <v>0.79</v>
      </c>
      <c r="T547">
        <v>23</v>
      </c>
      <c r="U547">
        <v>5</v>
      </c>
      <c r="V547" s="1">
        <v>0.22</v>
      </c>
      <c r="W547">
        <v>508</v>
      </c>
      <c r="X547">
        <v>327</v>
      </c>
      <c r="Y547" s="1">
        <v>0.64</v>
      </c>
      <c r="Z547">
        <v>18</v>
      </c>
      <c r="AA547">
        <v>235</v>
      </c>
      <c r="AB547">
        <v>100</v>
      </c>
      <c r="AC547">
        <v>0</v>
      </c>
      <c r="AD547">
        <v>0</v>
      </c>
      <c r="AE547">
        <v>2</v>
      </c>
      <c r="AF547">
        <v>8</v>
      </c>
      <c r="AG547">
        <v>149</v>
      </c>
      <c r="AH547">
        <v>16</v>
      </c>
      <c r="AI547">
        <v>4</v>
      </c>
      <c r="AJ547">
        <v>84</v>
      </c>
      <c r="AK547">
        <v>18</v>
      </c>
      <c r="AL547">
        <v>4</v>
      </c>
      <c r="AM547">
        <v>65</v>
      </c>
      <c r="AN547">
        <v>301</v>
      </c>
      <c r="AO547">
        <v>149</v>
      </c>
      <c r="AP547" s="1">
        <v>0.5</v>
      </c>
      <c r="AQ547">
        <v>106</v>
      </c>
      <c r="AR547">
        <v>48</v>
      </c>
      <c r="AS547" s="1">
        <v>0.45</v>
      </c>
      <c r="AT547">
        <v>0</v>
      </c>
      <c r="AU547">
        <v>0</v>
      </c>
      <c r="AV547">
        <v>0</v>
      </c>
      <c r="AW547">
        <v>21</v>
      </c>
      <c r="AX547">
        <v>4</v>
      </c>
      <c r="AY547">
        <v>0</v>
      </c>
      <c r="AZ547">
        <v>0</v>
      </c>
      <c r="BA547" s="1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f t="shared" si="8"/>
        <v>4.2</v>
      </c>
    </row>
    <row r="548" spans="1:59" x14ac:dyDescent="0.3">
      <c r="A548" t="s">
        <v>571</v>
      </c>
      <c r="B548" s="5">
        <v>25</v>
      </c>
      <c r="C548" t="s">
        <v>566</v>
      </c>
      <c r="D548" t="s">
        <v>572</v>
      </c>
      <c r="E548" t="s">
        <v>775</v>
      </c>
      <c r="F548">
        <v>10</v>
      </c>
      <c r="G548">
        <v>448</v>
      </c>
      <c r="H548">
        <v>0</v>
      </c>
      <c r="I548">
        <v>0</v>
      </c>
      <c r="J548">
        <v>11</v>
      </c>
      <c r="K548">
        <v>0</v>
      </c>
      <c r="L548" s="1">
        <v>0</v>
      </c>
      <c r="M548">
        <v>2</v>
      </c>
      <c r="N548">
        <v>0</v>
      </c>
      <c r="O548">
        <v>1</v>
      </c>
      <c r="P548">
        <v>215</v>
      </c>
      <c r="Q548">
        <v>0</v>
      </c>
      <c r="R548">
        <v>0</v>
      </c>
      <c r="S548" s="1">
        <v>0</v>
      </c>
      <c r="T548">
        <v>0</v>
      </c>
      <c r="U548">
        <v>0</v>
      </c>
      <c r="V548" s="1">
        <v>0</v>
      </c>
      <c r="W548">
        <v>0</v>
      </c>
      <c r="X548">
        <v>0</v>
      </c>
      <c r="Y548" s="1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4</v>
      </c>
      <c r="AI548">
        <v>0</v>
      </c>
      <c r="AJ548">
        <v>4</v>
      </c>
      <c r="AK548">
        <v>0</v>
      </c>
      <c r="AL548">
        <v>0</v>
      </c>
      <c r="AM548">
        <v>3</v>
      </c>
      <c r="AN548">
        <v>0</v>
      </c>
      <c r="AO548">
        <v>0</v>
      </c>
      <c r="AP548" s="1">
        <v>0</v>
      </c>
      <c r="AQ548">
        <v>0</v>
      </c>
      <c r="AR548">
        <v>0</v>
      </c>
      <c r="AS548" s="1">
        <v>0</v>
      </c>
      <c r="AT548">
        <v>0</v>
      </c>
      <c r="AU548">
        <v>0</v>
      </c>
      <c r="AV548">
        <v>0</v>
      </c>
      <c r="AW548">
        <v>4</v>
      </c>
      <c r="AX548">
        <v>1</v>
      </c>
      <c r="AY548">
        <v>0</v>
      </c>
      <c r="AZ548">
        <v>0</v>
      </c>
      <c r="BA548" s="1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f t="shared" si="8"/>
        <v>4.2</v>
      </c>
    </row>
    <row r="549" spans="1:59" x14ac:dyDescent="0.3">
      <c r="A549" t="s">
        <v>350</v>
      </c>
      <c r="B549" s="5">
        <v>26</v>
      </c>
      <c r="C549" t="s">
        <v>329</v>
      </c>
      <c r="D549" t="s">
        <v>82</v>
      </c>
      <c r="E549" t="s">
        <v>773</v>
      </c>
      <c r="F549">
        <v>31</v>
      </c>
      <c r="G549">
        <v>2227</v>
      </c>
      <c r="H549">
        <v>0</v>
      </c>
      <c r="I549">
        <v>0</v>
      </c>
      <c r="J549">
        <v>3</v>
      </c>
      <c r="K549">
        <v>12</v>
      </c>
      <c r="L549" s="1">
        <v>0.11</v>
      </c>
      <c r="M549">
        <v>1</v>
      </c>
      <c r="N549">
        <v>0</v>
      </c>
      <c r="O549">
        <v>0</v>
      </c>
      <c r="P549">
        <v>1436</v>
      </c>
      <c r="Q549">
        <v>1463</v>
      </c>
      <c r="R549">
        <v>1257</v>
      </c>
      <c r="S549" s="1">
        <v>0.86</v>
      </c>
      <c r="T549">
        <v>30</v>
      </c>
      <c r="U549">
        <v>6</v>
      </c>
      <c r="V549" s="1">
        <v>0.2</v>
      </c>
      <c r="W549">
        <v>435</v>
      </c>
      <c r="X549">
        <v>338</v>
      </c>
      <c r="Y549" s="1">
        <v>0.78</v>
      </c>
      <c r="Z549">
        <v>7</v>
      </c>
      <c r="AA549">
        <v>376</v>
      </c>
      <c r="AB549">
        <v>158</v>
      </c>
      <c r="AC549">
        <v>1</v>
      </c>
      <c r="AD549">
        <v>1</v>
      </c>
      <c r="AE549">
        <v>6</v>
      </c>
      <c r="AF549">
        <v>5</v>
      </c>
      <c r="AG549">
        <v>177</v>
      </c>
      <c r="AH549">
        <v>16</v>
      </c>
      <c r="AI549">
        <v>3</v>
      </c>
      <c r="AJ549">
        <v>37</v>
      </c>
      <c r="AK549">
        <v>34</v>
      </c>
      <c r="AL549">
        <v>11</v>
      </c>
      <c r="AM549">
        <v>50</v>
      </c>
      <c r="AN549">
        <v>219</v>
      </c>
      <c r="AO549">
        <v>120</v>
      </c>
      <c r="AP549" s="1">
        <v>0.55000000000000004</v>
      </c>
      <c r="AQ549">
        <v>25</v>
      </c>
      <c r="AR549">
        <v>12</v>
      </c>
      <c r="AS549" s="1">
        <v>0.48</v>
      </c>
      <c r="AT549">
        <v>0</v>
      </c>
      <c r="AU549">
        <v>0</v>
      </c>
      <c r="AV549">
        <v>0</v>
      </c>
      <c r="AW549">
        <v>31</v>
      </c>
      <c r="AX549">
        <v>6</v>
      </c>
      <c r="AY549">
        <v>0</v>
      </c>
      <c r="AZ549">
        <v>0</v>
      </c>
      <c r="BA549" s="1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f t="shared" si="8"/>
        <v>4.2</v>
      </c>
    </row>
    <row r="550" spans="1:59" x14ac:dyDescent="0.3">
      <c r="A550" t="s">
        <v>469</v>
      </c>
      <c r="B550" s="5">
        <v>34</v>
      </c>
      <c r="C550" t="s">
        <v>453</v>
      </c>
      <c r="D550" t="s">
        <v>59</v>
      </c>
      <c r="E550" t="s">
        <v>774</v>
      </c>
      <c r="F550">
        <v>15</v>
      </c>
      <c r="G550">
        <v>967</v>
      </c>
      <c r="H550">
        <v>0</v>
      </c>
      <c r="I550">
        <v>0</v>
      </c>
      <c r="J550">
        <v>5</v>
      </c>
      <c r="K550">
        <v>6</v>
      </c>
      <c r="L550" s="1">
        <v>0</v>
      </c>
      <c r="M550">
        <v>0</v>
      </c>
      <c r="N550">
        <v>0</v>
      </c>
      <c r="O550">
        <v>1</v>
      </c>
      <c r="P550">
        <v>909</v>
      </c>
      <c r="Q550">
        <v>1495</v>
      </c>
      <c r="R550">
        <v>1353</v>
      </c>
      <c r="S550" s="1">
        <v>0.91</v>
      </c>
      <c r="T550">
        <v>51</v>
      </c>
      <c r="U550">
        <v>8</v>
      </c>
      <c r="V550" s="1">
        <v>0.16</v>
      </c>
      <c r="W550">
        <v>432</v>
      </c>
      <c r="X550">
        <v>362</v>
      </c>
      <c r="Y550" s="1">
        <v>0.84</v>
      </c>
      <c r="Z550">
        <v>5</v>
      </c>
      <c r="AA550">
        <v>524</v>
      </c>
      <c r="AB550">
        <v>315</v>
      </c>
      <c r="AC550">
        <v>0</v>
      </c>
      <c r="AD550">
        <v>1</v>
      </c>
      <c r="AE550">
        <v>11</v>
      </c>
      <c r="AF550">
        <v>9</v>
      </c>
      <c r="AG550">
        <v>135</v>
      </c>
      <c r="AH550">
        <v>2</v>
      </c>
      <c r="AI550">
        <v>0</v>
      </c>
      <c r="AJ550">
        <v>11</v>
      </c>
      <c r="AK550">
        <v>19</v>
      </c>
      <c r="AL550">
        <v>14</v>
      </c>
      <c r="AM550">
        <v>17</v>
      </c>
      <c r="AN550">
        <v>259</v>
      </c>
      <c r="AO550">
        <v>134</v>
      </c>
      <c r="AP550" s="1">
        <v>0.52</v>
      </c>
      <c r="AQ550">
        <v>32</v>
      </c>
      <c r="AR550">
        <v>11</v>
      </c>
      <c r="AS550" s="1">
        <v>0.34</v>
      </c>
      <c r="AT550">
        <v>0</v>
      </c>
      <c r="AU550">
        <v>0</v>
      </c>
      <c r="AV550">
        <v>0</v>
      </c>
      <c r="AW550">
        <v>6</v>
      </c>
      <c r="AX550">
        <v>3</v>
      </c>
      <c r="AY550">
        <v>0</v>
      </c>
      <c r="AZ550">
        <v>0</v>
      </c>
      <c r="BA550" s="1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f t="shared" si="8"/>
        <v>4.2</v>
      </c>
    </row>
    <row r="551" spans="1:59" x14ac:dyDescent="0.3">
      <c r="A551" t="s">
        <v>575</v>
      </c>
      <c r="B551" s="5">
        <v>27</v>
      </c>
      <c r="C551" t="s">
        <v>566</v>
      </c>
      <c r="D551" t="s">
        <v>158</v>
      </c>
      <c r="E551" t="s">
        <v>775</v>
      </c>
      <c r="F551">
        <v>5</v>
      </c>
      <c r="G551">
        <v>240</v>
      </c>
      <c r="H551">
        <v>0</v>
      </c>
      <c r="I551">
        <v>0</v>
      </c>
      <c r="J551">
        <v>0</v>
      </c>
      <c r="K551">
        <v>0</v>
      </c>
      <c r="L551" s="1">
        <v>0</v>
      </c>
      <c r="M551">
        <v>0</v>
      </c>
      <c r="N551">
        <v>0</v>
      </c>
      <c r="O551">
        <v>1</v>
      </c>
      <c r="P551">
        <v>79</v>
      </c>
      <c r="Q551">
        <v>0</v>
      </c>
      <c r="R551">
        <v>0</v>
      </c>
      <c r="S551" s="1">
        <v>0</v>
      </c>
      <c r="T551">
        <v>0</v>
      </c>
      <c r="U551">
        <v>0</v>
      </c>
      <c r="V551" s="1">
        <v>0</v>
      </c>
      <c r="W551">
        <v>0</v>
      </c>
      <c r="X551">
        <v>0</v>
      </c>
      <c r="Y551" s="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3</v>
      </c>
      <c r="AK551">
        <v>0</v>
      </c>
      <c r="AL551">
        <v>0</v>
      </c>
      <c r="AM551">
        <v>7</v>
      </c>
      <c r="AN551">
        <v>0</v>
      </c>
      <c r="AO551">
        <v>0</v>
      </c>
      <c r="AP551" s="1">
        <v>0</v>
      </c>
      <c r="AQ551">
        <v>0</v>
      </c>
      <c r="AR551">
        <v>0</v>
      </c>
      <c r="AS551" s="1">
        <v>0</v>
      </c>
      <c r="AT551">
        <v>0</v>
      </c>
      <c r="AU551">
        <v>0</v>
      </c>
      <c r="AV551">
        <v>0</v>
      </c>
      <c r="AW551">
        <v>2</v>
      </c>
      <c r="AX551">
        <v>0</v>
      </c>
      <c r="AY551">
        <v>0</v>
      </c>
      <c r="AZ551">
        <v>0</v>
      </c>
      <c r="BA551" s="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f t="shared" si="8"/>
        <v>4.2</v>
      </c>
    </row>
    <row r="552" spans="1:59" x14ac:dyDescent="0.3">
      <c r="A552" t="s">
        <v>695</v>
      </c>
      <c r="B552" s="5">
        <v>25</v>
      </c>
      <c r="C552" t="s">
        <v>785</v>
      </c>
      <c r="D552" t="s">
        <v>176</v>
      </c>
      <c r="E552" t="s">
        <v>774</v>
      </c>
      <c r="F552">
        <v>31</v>
      </c>
      <c r="G552">
        <v>2615</v>
      </c>
      <c r="H552">
        <v>0</v>
      </c>
      <c r="I552">
        <v>1</v>
      </c>
      <c r="J552">
        <v>7</v>
      </c>
      <c r="K552">
        <v>8</v>
      </c>
      <c r="L552" s="1">
        <v>7.0000000000000007E-2</v>
      </c>
      <c r="M552">
        <v>1</v>
      </c>
      <c r="N552">
        <v>0</v>
      </c>
      <c r="O552">
        <v>4</v>
      </c>
      <c r="P552">
        <v>2110</v>
      </c>
      <c r="Q552">
        <v>1616</v>
      </c>
      <c r="R552">
        <v>1256</v>
      </c>
      <c r="S552" s="1">
        <v>0.78</v>
      </c>
      <c r="T552">
        <v>93</v>
      </c>
      <c r="U552">
        <v>23</v>
      </c>
      <c r="V552" s="1">
        <v>0.25</v>
      </c>
      <c r="W552">
        <v>673</v>
      </c>
      <c r="X552">
        <v>470</v>
      </c>
      <c r="Y552" s="1">
        <v>0.7</v>
      </c>
      <c r="Z552">
        <v>12</v>
      </c>
      <c r="AA552">
        <v>350</v>
      </c>
      <c r="AB552">
        <v>190</v>
      </c>
      <c r="AC552">
        <v>1</v>
      </c>
      <c r="AD552">
        <v>1</v>
      </c>
      <c r="AE552">
        <v>11</v>
      </c>
      <c r="AF552">
        <v>11</v>
      </c>
      <c r="AG552">
        <v>132</v>
      </c>
      <c r="AH552">
        <v>15</v>
      </c>
      <c r="AI552">
        <v>8</v>
      </c>
      <c r="AJ552">
        <v>147</v>
      </c>
      <c r="AK552">
        <v>31</v>
      </c>
      <c r="AL552">
        <v>9</v>
      </c>
      <c r="AM552">
        <v>61</v>
      </c>
      <c r="AN552">
        <v>197</v>
      </c>
      <c r="AO552">
        <v>98</v>
      </c>
      <c r="AP552" s="1">
        <v>0.5</v>
      </c>
      <c r="AQ552">
        <v>16</v>
      </c>
      <c r="AR552">
        <v>3</v>
      </c>
      <c r="AS552" s="1">
        <v>0.19</v>
      </c>
      <c r="AT552">
        <v>0</v>
      </c>
      <c r="AU552">
        <v>0</v>
      </c>
      <c r="AV552">
        <v>0</v>
      </c>
      <c r="AW552">
        <v>24</v>
      </c>
      <c r="AX552">
        <v>7</v>
      </c>
      <c r="AY552">
        <v>0</v>
      </c>
      <c r="AZ552">
        <v>0</v>
      </c>
      <c r="BA552" s="1">
        <v>0</v>
      </c>
      <c r="BB552">
        <v>0</v>
      </c>
      <c r="BC552">
        <v>2</v>
      </c>
      <c r="BD552">
        <v>0</v>
      </c>
      <c r="BE552">
        <v>0</v>
      </c>
      <c r="BF552">
        <v>0</v>
      </c>
      <c r="BG552">
        <f t="shared" si="8"/>
        <v>4.2</v>
      </c>
    </row>
    <row r="553" spans="1:59" x14ac:dyDescent="0.3">
      <c r="A553" t="s">
        <v>608</v>
      </c>
      <c r="B553" s="5">
        <v>20</v>
      </c>
      <c r="C553" t="s">
        <v>787</v>
      </c>
      <c r="D553" t="s">
        <v>59</v>
      </c>
      <c r="E553" t="s">
        <v>775</v>
      </c>
      <c r="F553">
        <v>3</v>
      </c>
      <c r="G553">
        <v>31</v>
      </c>
      <c r="H553">
        <v>0</v>
      </c>
      <c r="I553">
        <v>1</v>
      </c>
      <c r="J553">
        <v>1</v>
      </c>
      <c r="K553">
        <v>0</v>
      </c>
      <c r="L553" s="1">
        <v>0</v>
      </c>
      <c r="M553">
        <v>0</v>
      </c>
      <c r="N553">
        <v>0</v>
      </c>
      <c r="O553">
        <v>1</v>
      </c>
      <c r="P553">
        <v>10</v>
      </c>
      <c r="Q553">
        <v>0</v>
      </c>
      <c r="R553">
        <v>0</v>
      </c>
      <c r="S553" s="1">
        <v>0</v>
      </c>
      <c r="T553">
        <v>0</v>
      </c>
      <c r="U553">
        <v>0</v>
      </c>
      <c r="V553" s="1">
        <v>0</v>
      </c>
      <c r="W553">
        <v>0</v>
      </c>
      <c r="X553">
        <v>0</v>
      </c>
      <c r="Y553" s="1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1</v>
      </c>
      <c r="AK553">
        <v>0</v>
      </c>
      <c r="AL553">
        <v>0</v>
      </c>
      <c r="AM553">
        <v>1</v>
      </c>
      <c r="AN553">
        <v>0</v>
      </c>
      <c r="AO553">
        <v>0</v>
      </c>
      <c r="AP553" s="1">
        <v>0</v>
      </c>
      <c r="AQ553">
        <v>0</v>
      </c>
      <c r="AR553">
        <v>0</v>
      </c>
      <c r="AS553" s="1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 s="1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f t="shared" si="8"/>
        <v>4.2</v>
      </c>
    </row>
    <row r="554" spans="1:59" x14ac:dyDescent="0.3">
      <c r="A554" t="s">
        <v>621</v>
      </c>
      <c r="B554" s="5">
        <v>16</v>
      </c>
      <c r="C554" t="s">
        <v>787</v>
      </c>
      <c r="D554" t="s">
        <v>59</v>
      </c>
      <c r="E554" t="s">
        <v>775</v>
      </c>
      <c r="F554">
        <v>10</v>
      </c>
      <c r="G554">
        <v>361</v>
      </c>
      <c r="H554">
        <v>0</v>
      </c>
      <c r="I554">
        <v>1</v>
      </c>
      <c r="J554">
        <v>3</v>
      </c>
      <c r="K554">
        <v>0</v>
      </c>
      <c r="L554" s="1">
        <v>0</v>
      </c>
      <c r="M554">
        <v>0</v>
      </c>
      <c r="N554">
        <v>0</v>
      </c>
      <c r="O554">
        <v>3</v>
      </c>
      <c r="P554">
        <v>156</v>
      </c>
      <c r="Q554">
        <v>0</v>
      </c>
      <c r="R554">
        <v>0</v>
      </c>
      <c r="S554" s="1">
        <v>0</v>
      </c>
      <c r="T554">
        <v>0</v>
      </c>
      <c r="U554">
        <v>0</v>
      </c>
      <c r="V554" s="1">
        <v>0</v>
      </c>
      <c r="W554">
        <v>0</v>
      </c>
      <c r="X554">
        <v>0</v>
      </c>
      <c r="Y554" s="1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6</v>
      </c>
      <c r="AI554">
        <v>0</v>
      </c>
      <c r="AJ554">
        <v>5</v>
      </c>
      <c r="AK554">
        <v>0</v>
      </c>
      <c r="AL554">
        <v>0</v>
      </c>
      <c r="AM554">
        <v>2</v>
      </c>
      <c r="AN554">
        <v>0</v>
      </c>
      <c r="AO554">
        <v>0</v>
      </c>
      <c r="AP554" s="1">
        <v>0</v>
      </c>
      <c r="AQ554">
        <v>0</v>
      </c>
      <c r="AR554">
        <v>0</v>
      </c>
      <c r="AS554" s="1">
        <v>0</v>
      </c>
      <c r="AT554">
        <v>0</v>
      </c>
      <c r="AU554">
        <v>0</v>
      </c>
      <c r="AV554">
        <v>0</v>
      </c>
      <c r="AW554">
        <v>3</v>
      </c>
      <c r="AX554">
        <v>0</v>
      </c>
      <c r="AY554">
        <v>0</v>
      </c>
      <c r="AZ554">
        <v>0</v>
      </c>
      <c r="BA554" s="1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f t="shared" si="8"/>
        <v>4.2</v>
      </c>
    </row>
    <row r="555" spans="1:59" x14ac:dyDescent="0.3">
      <c r="A555" t="s">
        <v>57</v>
      </c>
      <c r="B555" s="5">
        <v>26</v>
      </c>
      <c r="C555" t="s">
        <v>58</v>
      </c>
      <c r="D555" t="s">
        <v>59</v>
      </c>
      <c r="E555" t="s">
        <v>774</v>
      </c>
      <c r="F555">
        <v>17</v>
      </c>
      <c r="G555">
        <v>1198</v>
      </c>
      <c r="H555">
        <v>0</v>
      </c>
      <c r="I555">
        <v>2</v>
      </c>
      <c r="J555">
        <v>9</v>
      </c>
      <c r="K555">
        <v>12</v>
      </c>
      <c r="L555" s="1">
        <v>0.13</v>
      </c>
      <c r="M555">
        <v>0</v>
      </c>
      <c r="N555">
        <v>0</v>
      </c>
      <c r="O555">
        <v>1</v>
      </c>
      <c r="P555">
        <v>833</v>
      </c>
      <c r="Q555">
        <v>1678</v>
      </c>
      <c r="R555">
        <v>1493</v>
      </c>
      <c r="S555" s="1">
        <v>0.89</v>
      </c>
      <c r="T555">
        <v>51</v>
      </c>
      <c r="U555">
        <v>10</v>
      </c>
      <c r="V555" s="1">
        <v>0.2</v>
      </c>
      <c r="W555">
        <v>714</v>
      </c>
      <c r="X555">
        <v>592</v>
      </c>
      <c r="Y555" s="1">
        <v>0.83</v>
      </c>
      <c r="Z555">
        <v>4</v>
      </c>
      <c r="AA555">
        <v>583</v>
      </c>
      <c r="AB555">
        <v>296</v>
      </c>
      <c r="AC555">
        <v>0</v>
      </c>
      <c r="AD555">
        <v>0</v>
      </c>
      <c r="AE555">
        <v>5</v>
      </c>
      <c r="AF555">
        <v>17</v>
      </c>
      <c r="AG555">
        <v>107</v>
      </c>
      <c r="AH555">
        <v>6</v>
      </c>
      <c r="AI555">
        <v>5</v>
      </c>
      <c r="AJ555">
        <v>38</v>
      </c>
      <c r="AK555">
        <v>23</v>
      </c>
      <c r="AL555">
        <v>6</v>
      </c>
      <c r="AM555">
        <v>20</v>
      </c>
      <c r="AN555">
        <v>231</v>
      </c>
      <c r="AO555">
        <v>116</v>
      </c>
      <c r="AP555" s="1">
        <v>0.5</v>
      </c>
      <c r="AQ555">
        <v>16</v>
      </c>
      <c r="AR555">
        <v>5</v>
      </c>
      <c r="AS555" s="1">
        <v>0.31</v>
      </c>
      <c r="AT555">
        <v>0</v>
      </c>
      <c r="AU555">
        <v>0</v>
      </c>
      <c r="AV555">
        <v>0</v>
      </c>
      <c r="AW555">
        <v>10</v>
      </c>
      <c r="AX555">
        <v>2</v>
      </c>
      <c r="AY555">
        <v>0</v>
      </c>
      <c r="AZ555">
        <v>0</v>
      </c>
      <c r="BA555" s="1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f t="shared" si="8"/>
        <v>4.2</v>
      </c>
    </row>
    <row r="556" spans="1:59" x14ac:dyDescent="0.3">
      <c r="A556" t="s">
        <v>631</v>
      </c>
      <c r="B556" s="5">
        <v>19</v>
      </c>
      <c r="C556" t="s">
        <v>787</v>
      </c>
      <c r="D556" t="s">
        <v>59</v>
      </c>
      <c r="E556" t="s">
        <v>775</v>
      </c>
      <c r="F556">
        <v>3</v>
      </c>
      <c r="G556">
        <v>10</v>
      </c>
      <c r="H556">
        <v>0</v>
      </c>
      <c r="I556">
        <v>0</v>
      </c>
      <c r="J556">
        <v>0</v>
      </c>
      <c r="K556">
        <v>0</v>
      </c>
      <c r="L556" s="1">
        <v>0</v>
      </c>
      <c r="M556">
        <v>0</v>
      </c>
      <c r="N556">
        <v>0</v>
      </c>
      <c r="O556">
        <v>0</v>
      </c>
      <c r="P556">
        <v>3</v>
      </c>
      <c r="Q556">
        <v>0</v>
      </c>
      <c r="R556">
        <v>0</v>
      </c>
      <c r="S556" s="1">
        <v>0</v>
      </c>
      <c r="T556">
        <v>0</v>
      </c>
      <c r="U556">
        <v>0</v>
      </c>
      <c r="V556" s="1">
        <v>0</v>
      </c>
      <c r="W556">
        <v>0</v>
      </c>
      <c r="X556">
        <v>0</v>
      </c>
      <c r="Y556" s="1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 s="1">
        <v>0</v>
      </c>
      <c r="AQ556">
        <v>0</v>
      </c>
      <c r="AR556">
        <v>0</v>
      </c>
      <c r="AS556" s="1">
        <v>0</v>
      </c>
      <c r="AT556">
        <v>0</v>
      </c>
      <c r="AU556">
        <v>0</v>
      </c>
      <c r="AV556">
        <v>0</v>
      </c>
      <c r="AW556">
        <v>2</v>
      </c>
      <c r="AX556">
        <v>0</v>
      </c>
      <c r="AY556">
        <v>0</v>
      </c>
      <c r="AZ556">
        <v>0</v>
      </c>
      <c r="BA556" s="1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f t="shared" si="8"/>
        <v>4.2</v>
      </c>
    </row>
    <row r="557" spans="1:59" x14ac:dyDescent="0.3">
      <c r="A557" t="s">
        <v>250</v>
      </c>
      <c r="B557" s="5">
        <v>21</v>
      </c>
      <c r="C557" t="s">
        <v>240</v>
      </c>
      <c r="D557" t="s">
        <v>96</v>
      </c>
      <c r="E557" t="s">
        <v>774</v>
      </c>
      <c r="F557">
        <v>32</v>
      </c>
      <c r="G557">
        <v>1858</v>
      </c>
      <c r="H557">
        <v>0</v>
      </c>
      <c r="I557">
        <v>1</v>
      </c>
      <c r="J557">
        <v>22</v>
      </c>
      <c r="K557">
        <v>2</v>
      </c>
      <c r="L557" s="1">
        <v>0</v>
      </c>
      <c r="M557">
        <v>2</v>
      </c>
      <c r="N557">
        <v>0</v>
      </c>
      <c r="O557">
        <v>2</v>
      </c>
      <c r="P557">
        <v>1656</v>
      </c>
      <c r="Q557">
        <v>1722</v>
      </c>
      <c r="R557">
        <v>1620</v>
      </c>
      <c r="S557" s="1">
        <v>0.94</v>
      </c>
      <c r="T557">
        <v>11</v>
      </c>
      <c r="U557">
        <v>3</v>
      </c>
      <c r="V557" s="1">
        <v>0.27</v>
      </c>
      <c r="W557">
        <v>522</v>
      </c>
      <c r="X557">
        <v>476</v>
      </c>
      <c r="Y557" s="1">
        <v>0.91</v>
      </c>
      <c r="Z557">
        <v>4</v>
      </c>
      <c r="AA557">
        <v>460</v>
      </c>
      <c r="AB557">
        <v>271</v>
      </c>
      <c r="AC557">
        <v>0</v>
      </c>
      <c r="AD557">
        <v>0</v>
      </c>
      <c r="AE557">
        <v>0</v>
      </c>
      <c r="AF557">
        <v>2</v>
      </c>
      <c r="AG557">
        <v>103</v>
      </c>
      <c r="AH557">
        <v>17</v>
      </c>
      <c r="AI557">
        <v>4</v>
      </c>
      <c r="AJ557">
        <v>40</v>
      </c>
      <c r="AK557">
        <v>9</v>
      </c>
      <c r="AL557">
        <v>7</v>
      </c>
      <c r="AM557">
        <v>45</v>
      </c>
      <c r="AN557">
        <v>55</v>
      </c>
      <c r="AO557">
        <v>29</v>
      </c>
      <c r="AP557" s="1">
        <v>0.53</v>
      </c>
      <c r="AQ557">
        <v>66</v>
      </c>
      <c r="AR557">
        <v>31</v>
      </c>
      <c r="AS557" s="1">
        <v>0.47</v>
      </c>
      <c r="AT557">
        <v>0</v>
      </c>
      <c r="AU557">
        <v>0</v>
      </c>
      <c r="AV557">
        <v>0</v>
      </c>
      <c r="AW557">
        <v>20</v>
      </c>
      <c r="AX557">
        <v>4</v>
      </c>
      <c r="AY557">
        <v>0</v>
      </c>
      <c r="AZ557">
        <v>0</v>
      </c>
      <c r="BA557" s="1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f t="shared" si="8"/>
        <v>4.2</v>
      </c>
    </row>
    <row r="558" spans="1:59" x14ac:dyDescent="0.3">
      <c r="A558" t="s">
        <v>482</v>
      </c>
      <c r="B558" s="5">
        <v>27</v>
      </c>
      <c r="C558" t="s">
        <v>453</v>
      </c>
      <c r="D558" t="s">
        <v>176</v>
      </c>
      <c r="E558" t="s">
        <v>774</v>
      </c>
      <c r="F558">
        <v>27</v>
      </c>
      <c r="G558">
        <v>2269</v>
      </c>
      <c r="H558">
        <v>0</v>
      </c>
      <c r="I558">
        <v>0</v>
      </c>
      <c r="J558">
        <v>21</v>
      </c>
      <c r="K558">
        <v>5</v>
      </c>
      <c r="L558" s="1">
        <v>0</v>
      </c>
      <c r="M558">
        <v>1</v>
      </c>
      <c r="N558">
        <v>0</v>
      </c>
      <c r="O558">
        <v>0</v>
      </c>
      <c r="P558">
        <v>2514</v>
      </c>
      <c r="Q558">
        <v>1904</v>
      </c>
      <c r="R558">
        <v>1704</v>
      </c>
      <c r="S558" s="1">
        <v>0.9</v>
      </c>
      <c r="T558">
        <v>7</v>
      </c>
      <c r="U558">
        <v>4</v>
      </c>
      <c r="V558" s="1">
        <v>0.56999999999999995</v>
      </c>
      <c r="W558">
        <v>540</v>
      </c>
      <c r="X558">
        <v>444</v>
      </c>
      <c r="Y558" s="1">
        <v>0.82</v>
      </c>
      <c r="Z558">
        <v>8</v>
      </c>
      <c r="AA558">
        <v>507</v>
      </c>
      <c r="AB558">
        <v>242</v>
      </c>
      <c r="AC558">
        <v>0</v>
      </c>
      <c r="AD558">
        <v>1</v>
      </c>
      <c r="AE558">
        <v>9</v>
      </c>
      <c r="AF558">
        <v>9</v>
      </c>
      <c r="AG558">
        <v>193</v>
      </c>
      <c r="AH558">
        <v>1</v>
      </c>
      <c r="AI558">
        <v>11</v>
      </c>
      <c r="AJ558">
        <v>70</v>
      </c>
      <c r="AK558">
        <v>60</v>
      </c>
      <c r="AL558">
        <v>10</v>
      </c>
      <c r="AM558">
        <v>17</v>
      </c>
      <c r="AN558">
        <v>284</v>
      </c>
      <c r="AO558">
        <v>158</v>
      </c>
      <c r="AP558" s="1">
        <v>0.56000000000000005</v>
      </c>
      <c r="AQ558">
        <v>40</v>
      </c>
      <c r="AR558">
        <v>26</v>
      </c>
      <c r="AS558" s="1">
        <v>0.65</v>
      </c>
      <c r="AT558">
        <v>0</v>
      </c>
      <c r="AU558">
        <v>0</v>
      </c>
      <c r="AV558">
        <v>1</v>
      </c>
      <c r="AW558">
        <v>12</v>
      </c>
      <c r="AX558">
        <v>4</v>
      </c>
      <c r="AY558">
        <v>0</v>
      </c>
      <c r="AZ558">
        <v>0</v>
      </c>
      <c r="BA558" s="1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f t="shared" si="8"/>
        <v>4.2</v>
      </c>
    </row>
    <row r="559" spans="1:59" x14ac:dyDescent="0.3">
      <c r="A559" t="s">
        <v>373</v>
      </c>
      <c r="B559" s="5">
        <v>23</v>
      </c>
      <c r="C559" t="s">
        <v>356</v>
      </c>
      <c r="D559" t="s">
        <v>59</v>
      </c>
      <c r="E559" t="s">
        <v>775</v>
      </c>
      <c r="F559">
        <v>32</v>
      </c>
      <c r="G559">
        <v>1170</v>
      </c>
      <c r="H559">
        <v>0</v>
      </c>
      <c r="I559">
        <v>4</v>
      </c>
      <c r="J559">
        <v>17</v>
      </c>
      <c r="K559">
        <v>7</v>
      </c>
      <c r="L559" s="1">
        <v>0.03</v>
      </c>
      <c r="M559">
        <v>2</v>
      </c>
      <c r="N559">
        <v>1</v>
      </c>
      <c r="O559">
        <v>3</v>
      </c>
      <c r="P559">
        <v>625</v>
      </c>
      <c r="Q559">
        <v>513</v>
      </c>
      <c r="R559">
        <v>376</v>
      </c>
      <c r="S559" s="1">
        <v>0.73</v>
      </c>
      <c r="T559">
        <v>89</v>
      </c>
      <c r="U559">
        <v>16</v>
      </c>
      <c r="V559" s="1">
        <v>0.18</v>
      </c>
      <c r="W559">
        <v>234</v>
      </c>
      <c r="X559">
        <v>149</v>
      </c>
      <c r="Y559" s="1">
        <v>0.64</v>
      </c>
      <c r="Z559">
        <v>4</v>
      </c>
      <c r="AA559">
        <v>219</v>
      </c>
      <c r="AB559">
        <v>131</v>
      </c>
      <c r="AC559">
        <v>1</v>
      </c>
      <c r="AD559">
        <v>0</v>
      </c>
      <c r="AE559">
        <v>9</v>
      </c>
      <c r="AF559">
        <v>11</v>
      </c>
      <c r="AG559">
        <v>73</v>
      </c>
      <c r="AH559">
        <v>22</v>
      </c>
      <c r="AI559">
        <v>0</v>
      </c>
      <c r="AJ559">
        <v>23</v>
      </c>
      <c r="AK559">
        <v>10</v>
      </c>
      <c r="AL559">
        <v>2</v>
      </c>
      <c r="AM559">
        <v>32</v>
      </c>
      <c r="AN559">
        <v>212</v>
      </c>
      <c r="AO559">
        <v>84</v>
      </c>
      <c r="AP559" s="1">
        <v>0.4</v>
      </c>
      <c r="AQ559">
        <v>32</v>
      </c>
      <c r="AR559">
        <v>4</v>
      </c>
      <c r="AS559" s="1">
        <v>0.13</v>
      </c>
      <c r="AT559">
        <v>0</v>
      </c>
      <c r="AU559">
        <v>0</v>
      </c>
      <c r="AV559">
        <v>0</v>
      </c>
      <c r="AW559">
        <v>15</v>
      </c>
      <c r="AX559">
        <v>2</v>
      </c>
      <c r="AY559">
        <v>0</v>
      </c>
      <c r="AZ559">
        <v>0</v>
      </c>
      <c r="BA559" s="1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f t="shared" si="8"/>
        <v>4.2</v>
      </c>
    </row>
    <row r="560" spans="1:59" x14ac:dyDescent="0.3">
      <c r="A560" t="s">
        <v>279</v>
      </c>
      <c r="B560" s="5">
        <v>27</v>
      </c>
      <c r="C560" t="s">
        <v>270</v>
      </c>
      <c r="D560" t="s">
        <v>92</v>
      </c>
      <c r="E560" t="s">
        <v>773</v>
      </c>
      <c r="F560">
        <v>34</v>
      </c>
      <c r="G560">
        <v>1553</v>
      </c>
      <c r="H560">
        <v>0</v>
      </c>
      <c r="I560">
        <v>0</v>
      </c>
      <c r="J560">
        <v>20</v>
      </c>
      <c r="K560">
        <v>7</v>
      </c>
      <c r="L560" s="1">
        <v>0.04</v>
      </c>
      <c r="M560">
        <v>0</v>
      </c>
      <c r="N560">
        <v>0</v>
      </c>
      <c r="O560">
        <v>2</v>
      </c>
      <c r="P560">
        <v>986</v>
      </c>
      <c r="Q560">
        <v>1994</v>
      </c>
      <c r="R560">
        <v>1767</v>
      </c>
      <c r="S560" s="1">
        <v>0.89</v>
      </c>
      <c r="T560">
        <v>3</v>
      </c>
      <c r="U560">
        <v>0</v>
      </c>
      <c r="V560" s="1">
        <v>0</v>
      </c>
      <c r="W560">
        <v>164</v>
      </c>
      <c r="X560">
        <v>97</v>
      </c>
      <c r="Y560" s="1">
        <v>0.59</v>
      </c>
      <c r="Z560">
        <v>0</v>
      </c>
      <c r="AA560">
        <v>429</v>
      </c>
      <c r="AB560">
        <v>163</v>
      </c>
      <c r="AC560">
        <v>0</v>
      </c>
      <c r="AD560">
        <v>0</v>
      </c>
      <c r="AE560">
        <v>0</v>
      </c>
      <c r="AF560">
        <v>0</v>
      </c>
      <c r="AG560">
        <v>103</v>
      </c>
      <c r="AH560">
        <v>20</v>
      </c>
      <c r="AI560">
        <v>2</v>
      </c>
      <c r="AJ560">
        <v>14</v>
      </c>
      <c r="AK560">
        <v>27</v>
      </c>
      <c r="AL560">
        <v>24</v>
      </c>
      <c r="AM560">
        <v>47</v>
      </c>
      <c r="AN560">
        <v>104</v>
      </c>
      <c r="AO560">
        <v>52</v>
      </c>
      <c r="AP560" s="1">
        <v>0.5</v>
      </c>
      <c r="AQ560">
        <v>224</v>
      </c>
      <c r="AR560">
        <v>148</v>
      </c>
      <c r="AS560" s="1">
        <v>0.66</v>
      </c>
      <c r="AT560">
        <v>0</v>
      </c>
      <c r="AU560">
        <v>0</v>
      </c>
      <c r="AV560">
        <v>0</v>
      </c>
      <c r="AW560">
        <v>28</v>
      </c>
      <c r="AX560">
        <v>4</v>
      </c>
      <c r="AY560">
        <v>1</v>
      </c>
      <c r="AZ560">
        <v>0</v>
      </c>
      <c r="BA560" s="1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f t="shared" si="8"/>
        <v>4.2</v>
      </c>
    </row>
    <row r="561" spans="1:59" x14ac:dyDescent="0.3">
      <c r="A561" t="s">
        <v>593</v>
      </c>
      <c r="B561" s="5">
        <v>28</v>
      </c>
      <c r="C561" t="s">
        <v>566</v>
      </c>
      <c r="D561" t="s">
        <v>158</v>
      </c>
      <c r="E561" t="s">
        <v>774</v>
      </c>
      <c r="F561">
        <v>24</v>
      </c>
      <c r="G561">
        <v>1468</v>
      </c>
      <c r="H561">
        <v>0</v>
      </c>
      <c r="I561">
        <v>1</v>
      </c>
      <c r="J561">
        <v>8</v>
      </c>
      <c r="K561">
        <v>7</v>
      </c>
      <c r="L561" s="1">
        <v>0</v>
      </c>
      <c r="M561">
        <v>0</v>
      </c>
      <c r="N561">
        <v>0</v>
      </c>
      <c r="O561">
        <v>0</v>
      </c>
      <c r="P561">
        <v>1027</v>
      </c>
      <c r="Q561">
        <v>2309</v>
      </c>
      <c r="R561">
        <v>2165</v>
      </c>
      <c r="S561" s="1">
        <v>0.94</v>
      </c>
      <c r="T561">
        <v>3</v>
      </c>
      <c r="U561">
        <v>0</v>
      </c>
      <c r="V561" s="1">
        <v>0</v>
      </c>
      <c r="W561">
        <v>522</v>
      </c>
      <c r="X561">
        <v>459</v>
      </c>
      <c r="Y561" s="1">
        <v>0.88</v>
      </c>
      <c r="Z561">
        <v>0</v>
      </c>
      <c r="AA561">
        <v>714</v>
      </c>
      <c r="AB561">
        <v>397</v>
      </c>
      <c r="AC561">
        <v>0</v>
      </c>
      <c r="AD561">
        <v>0</v>
      </c>
      <c r="AE561">
        <v>4</v>
      </c>
      <c r="AF561">
        <v>0</v>
      </c>
      <c r="AG561">
        <v>78</v>
      </c>
      <c r="AH561">
        <v>5</v>
      </c>
      <c r="AI561">
        <v>0</v>
      </c>
      <c r="AJ561">
        <v>40</v>
      </c>
      <c r="AK561">
        <v>20</v>
      </c>
      <c r="AL561">
        <v>20</v>
      </c>
      <c r="AM561">
        <v>0</v>
      </c>
      <c r="AN561">
        <v>47</v>
      </c>
      <c r="AO561">
        <v>27</v>
      </c>
      <c r="AP561" s="1">
        <v>0.56999999999999995</v>
      </c>
      <c r="AQ561">
        <v>71</v>
      </c>
      <c r="AR561">
        <v>37</v>
      </c>
      <c r="AS561" s="1">
        <v>0.52</v>
      </c>
      <c r="AT561">
        <v>0</v>
      </c>
      <c r="AU561">
        <v>0</v>
      </c>
      <c r="AV561">
        <v>0</v>
      </c>
      <c r="AW561">
        <v>19</v>
      </c>
      <c r="AX561">
        <v>2</v>
      </c>
      <c r="AY561">
        <v>0</v>
      </c>
      <c r="AZ561">
        <v>0</v>
      </c>
      <c r="BA561" s="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f t="shared" si="8"/>
        <v>4.2</v>
      </c>
    </row>
    <row r="562" spans="1:59" x14ac:dyDescent="0.3">
      <c r="A562" t="s">
        <v>226</v>
      </c>
      <c r="B562" s="5">
        <v>32</v>
      </c>
      <c r="C562" t="s">
        <v>205</v>
      </c>
      <c r="D562" t="s">
        <v>74</v>
      </c>
      <c r="E562" t="s">
        <v>774</v>
      </c>
      <c r="F562">
        <v>21</v>
      </c>
      <c r="G562">
        <v>1699</v>
      </c>
      <c r="H562">
        <v>0</v>
      </c>
      <c r="I562">
        <v>0</v>
      </c>
      <c r="J562">
        <v>6</v>
      </c>
      <c r="K562">
        <v>12</v>
      </c>
      <c r="L562" s="1">
        <v>0.13</v>
      </c>
      <c r="M562">
        <v>1</v>
      </c>
      <c r="N562">
        <v>1</v>
      </c>
      <c r="O562">
        <v>0</v>
      </c>
      <c r="P562">
        <v>1192</v>
      </c>
      <c r="Q562">
        <v>2528</v>
      </c>
      <c r="R562">
        <v>2310</v>
      </c>
      <c r="S562" s="1">
        <v>0.91</v>
      </c>
      <c r="T562">
        <v>22</v>
      </c>
      <c r="U562">
        <v>3</v>
      </c>
      <c r="V562" s="1">
        <v>0.14000000000000001</v>
      </c>
      <c r="W562">
        <v>822</v>
      </c>
      <c r="X562">
        <v>717</v>
      </c>
      <c r="Y562" s="1">
        <v>0.87</v>
      </c>
      <c r="Z562">
        <v>6</v>
      </c>
      <c r="AA562">
        <v>732</v>
      </c>
      <c r="AB562">
        <v>405</v>
      </c>
      <c r="AC562">
        <v>0</v>
      </c>
      <c r="AD562">
        <v>0</v>
      </c>
      <c r="AE562">
        <v>4</v>
      </c>
      <c r="AF562">
        <v>9</v>
      </c>
      <c r="AG562">
        <v>137</v>
      </c>
      <c r="AH562">
        <v>7</v>
      </c>
      <c r="AI562">
        <v>5</v>
      </c>
      <c r="AJ562">
        <v>62</v>
      </c>
      <c r="AK562">
        <v>44</v>
      </c>
      <c r="AL562">
        <v>19</v>
      </c>
      <c r="AM562">
        <v>43</v>
      </c>
      <c r="AN562">
        <v>173</v>
      </c>
      <c r="AO562">
        <v>110</v>
      </c>
      <c r="AP562" s="1">
        <v>0.64</v>
      </c>
      <c r="AQ562">
        <v>96</v>
      </c>
      <c r="AR562">
        <v>54</v>
      </c>
      <c r="AS562" s="1">
        <v>0.56000000000000005</v>
      </c>
      <c r="AT562">
        <v>0</v>
      </c>
      <c r="AU562">
        <v>0</v>
      </c>
      <c r="AV562">
        <v>0</v>
      </c>
      <c r="AW562">
        <v>27</v>
      </c>
      <c r="AX562">
        <v>5</v>
      </c>
      <c r="AY562">
        <v>0</v>
      </c>
      <c r="AZ562">
        <v>0</v>
      </c>
      <c r="BA562" s="1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f t="shared" si="8"/>
        <v>4.2</v>
      </c>
    </row>
    <row r="563" spans="1:59" x14ac:dyDescent="0.3">
      <c r="A563" t="s">
        <v>298</v>
      </c>
      <c r="B563" s="5">
        <v>29</v>
      </c>
      <c r="C563" t="s">
        <v>270</v>
      </c>
      <c r="D563" t="s">
        <v>59</v>
      </c>
      <c r="E563" t="s">
        <v>773</v>
      </c>
      <c r="F563">
        <v>33</v>
      </c>
      <c r="G563">
        <v>2118</v>
      </c>
      <c r="H563">
        <v>0</v>
      </c>
      <c r="I563">
        <v>3</v>
      </c>
      <c r="J563">
        <v>22</v>
      </c>
      <c r="K563">
        <v>3</v>
      </c>
      <c r="L563" s="1">
        <v>0.33</v>
      </c>
      <c r="M563">
        <v>0</v>
      </c>
      <c r="N563">
        <v>0</v>
      </c>
      <c r="O563">
        <v>0</v>
      </c>
      <c r="P563">
        <v>1278</v>
      </c>
      <c r="Q563">
        <v>2547</v>
      </c>
      <c r="R563">
        <v>2409</v>
      </c>
      <c r="S563" s="1">
        <v>0.95</v>
      </c>
      <c r="T563">
        <v>3</v>
      </c>
      <c r="U563">
        <v>0</v>
      </c>
      <c r="V563" s="1">
        <v>0</v>
      </c>
      <c r="W563">
        <v>318</v>
      </c>
      <c r="X563">
        <v>268</v>
      </c>
      <c r="Y563" s="1">
        <v>0.84</v>
      </c>
      <c r="Z563">
        <v>1</v>
      </c>
      <c r="AA563">
        <v>480</v>
      </c>
      <c r="AB563">
        <v>260</v>
      </c>
      <c r="AC563">
        <v>0</v>
      </c>
      <c r="AD563">
        <v>0</v>
      </c>
      <c r="AE563">
        <v>0</v>
      </c>
      <c r="AF563">
        <v>2</v>
      </c>
      <c r="AG563">
        <v>154</v>
      </c>
      <c r="AH563">
        <v>30</v>
      </c>
      <c r="AI563">
        <v>2</v>
      </c>
      <c r="AJ563">
        <v>26</v>
      </c>
      <c r="AK563">
        <v>21</v>
      </c>
      <c r="AL563">
        <v>15</v>
      </c>
      <c r="AM563">
        <v>66</v>
      </c>
      <c r="AN563">
        <v>137</v>
      </c>
      <c r="AO563">
        <v>90</v>
      </c>
      <c r="AP563" s="1">
        <v>0.66</v>
      </c>
      <c r="AQ563">
        <v>100</v>
      </c>
      <c r="AR563">
        <v>62</v>
      </c>
      <c r="AS563" s="1">
        <v>0.62</v>
      </c>
      <c r="AT563">
        <v>0</v>
      </c>
      <c r="AU563">
        <v>0</v>
      </c>
      <c r="AV563">
        <v>0</v>
      </c>
      <c r="AW563">
        <v>65</v>
      </c>
      <c r="AX563">
        <v>11</v>
      </c>
      <c r="AY563">
        <v>0</v>
      </c>
      <c r="AZ563">
        <v>0</v>
      </c>
      <c r="BA563" s="1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f t="shared" si="8"/>
        <v>4.2</v>
      </c>
    </row>
  </sheetData>
  <sortState xmlns:xlrd2="http://schemas.microsoft.com/office/spreadsheetml/2017/richdata2" ref="A2:BG563">
    <sortCondition descending="1" ref="AZ1:AZ563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A38F0-4D95-4FB7-BC5B-6526CA0436CC}">
  <dimension ref="A1:K563"/>
  <sheetViews>
    <sheetView topLeftCell="A60" workbookViewId="0">
      <selection activeCell="E475" sqref="E475"/>
    </sheetView>
  </sheetViews>
  <sheetFormatPr defaultRowHeight="14.4" x14ac:dyDescent="0.3"/>
  <cols>
    <col min="1" max="1" width="17.5546875" customWidth="1"/>
    <col min="2" max="2" width="12.33203125" customWidth="1"/>
    <col min="3" max="3" width="19.77734375" customWidth="1"/>
    <col min="4" max="4" width="13.5546875" customWidth="1"/>
    <col min="5" max="5" width="15.6640625" customWidth="1"/>
    <col min="6" max="6" width="17.6640625" customWidth="1"/>
    <col min="7" max="7" width="16.33203125" customWidth="1"/>
    <col min="8" max="8" width="18.21875" customWidth="1"/>
    <col min="9" max="9" width="15.88671875" customWidth="1"/>
    <col min="10" max="10" width="17" customWidth="1"/>
    <col min="11" max="11" width="14" customWidth="1"/>
  </cols>
  <sheetData>
    <row r="1" spans="1:11" x14ac:dyDescent="0.3">
      <c r="A1" t="s">
        <v>0</v>
      </c>
      <c r="B1" t="s">
        <v>764</v>
      </c>
      <c r="C1" t="s">
        <v>1</v>
      </c>
      <c r="D1" t="s">
        <v>2</v>
      </c>
      <c r="E1" t="s">
        <v>3</v>
      </c>
      <c r="F1" t="s">
        <v>699</v>
      </c>
      <c r="G1" t="s">
        <v>697</v>
      </c>
      <c r="H1" t="s">
        <v>700</v>
      </c>
      <c r="I1" t="s">
        <v>701</v>
      </c>
      <c r="J1" t="s">
        <v>702</v>
      </c>
      <c r="K1" t="s">
        <v>703</v>
      </c>
    </row>
    <row r="2" spans="1:11" x14ac:dyDescent="0.3">
      <c r="A2" t="s">
        <v>151</v>
      </c>
      <c r="B2" s="5">
        <v>29</v>
      </c>
      <c r="C2" t="s">
        <v>131</v>
      </c>
      <c r="D2" t="s">
        <v>62</v>
      </c>
      <c r="E2" t="s">
        <v>772</v>
      </c>
      <c r="F2">
        <f>player_stats[[#This Row],[Clean Sheets]]/MAX('epl_player_stats_24_25 '!AI:AI)*0.5+player_stats[[#This Row],[Goals Prevented Adjusted]]/MAX('epl_player_stats_24_25 '!BG:BG)*0.5</f>
        <v>0.59453781512605053</v>
      </c>
      <c r="G2">
        <f>player_stats[[#This Row],[Clean Sheets]]/MAX('epl_player_stats_24_25 '!AI:AI)*0.5+player_stats[[#This Row],[Clearances]]/MAX('epl_player_stats_24_25 '!AJ:AJ)*0.25+player_stats[[#This Row],[Tackles]]/MAX('epl_player_stats_24_25 '!AM:AM)*0.25</f>
        <v>0.3247840676070341</v>
      </c>
      <c r="H2">
        <f>player_stats[[#This Row],[Touches]]/MAX('epl_player_stats_24_25 '!P:P)</f>
        <v>0.35763370182252763</v>
      </c>
      <c r="I2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2">
        <f>player_stats[[#This Row],[Minutes]]/3420</f>
        <v>0.81578947368421051</v>
      </c>
      <c r="K2" s="3" cm="1">
        <f t="array" ref="K2">_xlfn.IFS(
E2="Goalkeeper",(
7*F2 + 2*J2 + H2),
E2="Defender",(
6*G2+3*H2+2*J2),
E2="Midfielder",(
2*G2+3*H2+4*I2+3*J2),
E2="Forward",(
6.25*I2+5*J2)
)</f>
        <v>6.1509773550733025</v>
      </c>
    </row>
    <row r="3" spans="1:11" x14ac:dyDescent="0.3">
      <c r="A3" t="s">
        <v>426</v>
      </c>
      <c r="B3">
        <v>31</v>
      </c>
      <c r="C3" t="s">
        <v>425</v>
      </c>
      <c r="D3" t="s">
        <v>66</v>
      </c>
      <c r="E3" t="s">
        <v>772</v>
      </c>
      <c r="F3">
        <f>player_stats[[#This Row],[Clean Sheets]]/MAX('epl_player_stats_24_25 '!AI:AI)*0.5+player_stats[[#This Row],[Goals Prevented Adjusted]]/MAX('epl_player_stats_24_25 '!BG:BG)*0.5</f>
        <v>0.72338935574229701</v>
      </c>
      <c r="G3">
        <f>player_stats[[#This Row],[Clean Sheets]]/MAX('epl_player_stats_24_25 '!AI:AI)*0.5+player_stats[[#This Row],[Clearances]]/MAX('epl_player_stats_24_25 '!AJ:AJ)*0.25+player_stats[[#This Row],[Tackles]]/MAX('epl_player_stats_24_25 '!AM:AM)*0.25</f>
        <v>0.3553330640651215</v>
      </c>
      <c r="H3">
        <f>player_stats[[#This Row],[Touches]]/MAX('epl_player_stats_24_25 '!P:P)</f>
        <v>0.32715864953689872</v>
      </c>
      <c r="I3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">
        <f>player_stats[[#This Row],[Minutes]]/3420</f>
        <v>0.73362573099415207</v>
      </c>
      <c r="K3" s="3" cm="1">
        <f t="array" ref="K3">_xlfn.IFS(
E3="Goalkeeper",(
7*F3 + 2*J3 + H3),
E3="Defender",(
6*G3+3*H3+2*J3),
E3="Midfielder",(
2*G3+3*H3+4*I3+3*J3),
E3="Forward",(
6.25*I3+5*J3)
)</f>
        <v>6.8581356017212824</v>
      </c>
    </row>
    <row r="4" spans="1:11" x14ac:dyDescent="0.3">
      <c r="A4" t="s">
        <v>653</v>
      </c>
      <c r="B4">
        <v>39</v>
      </c>
      <c r="C4" t="s">
        <v>786</v>
      </c>
      <c r="D4" t="s">
        <v>70</v>
      </c>
      <c r="E4" t="s">
        <v>772</v>
      </c>
      <c r="F4">
        <f>player_stats[[#This Row],[Clean Sheets]]/MAX('epl_player_stats_24_25 '!AI:AI)*0.5+player_stats[[#This Row],[Goals Prevented Adjusted]]/MAX('epl_player_stats_24_25 '!BG:BG)*0.5</f>
        <v>0.46848739495798319</v>
      </c>
      <c r="G4">
        <f>player_stats[[#This Row],[Clean Sheets]]/MAX('epl_player_stats_24_25 '!AI:AI)*0.5+player_stats[[#This Row],[Clearances]]/MAX('epl_player_stats_24_25 '!AJ:AJ)*0.25+player_stats[[#This Row],[Tackles]]/MAX('epl_player_stats_24_25 '!AM:AM)*0.25</f>
        <v>8.5891381345926804E-2</v>
      </c>
      <c r="H4">
        <f>player_stats[[#This Row],[Touches]]/MAX('epl_player_stats_24_25 '!P:P)</f>
        <v>0.1735882880191216</v>
      </c>
      <c r="I4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">
        <f>player_stats[[#This Row],[Minutes]]/3420</f>
        <v>0.33947368421052632</v>
      </c>
      <c r="K4" s="3" cm="1">
        <f t="array" ref="K4">_xlfn.IFS(
E4="Goalkeeper",(
7*F4 + 2*J4 + H4),
E4="Defender",(
6*G4+3*H4+2*J4),
E4="Midfielder",(
2*G4+3*H4+4*I4+3*J4),
E4="Forward",(
6.25*I4+5*J4)
)</f>
        <v>4.131947421146057</v>
      </c>
    </row>
    <row r="5" spans="1:11" x14ac:dyDescent="0.3">
      <c r="A5" t="s">
        <v>602</v>
      </c>
      <c r="B5">
        <v>21</v>
      </c>
      <c r="C5" t="s">
        <v>787</v>
      </c>
      <c r="D5" t="s">
        <v>450</v>
      </c>
      <c r="E5" t="s">
        <v>772</v>
      </c>
      <c r="F5">
        <f>player_stats[[#This Row],[Clean Sheets]]/MAX('epl_player_stats_24_25 '!AI:AI)*0.5+player_stats[[#This Row],[Goals Prevented Adjusted]]/MAX('epl_player_stats_24_25 '!BG:BG)*0.5</f>
        <v>0.24159663865546221</v>
      </c>
      <c r="G5">
        <f>player_stats[[#This Row],[Clean Sheets]]/MAX('epl_player_stats_24_25 '!AI:AI)*0.5+player_stats[[#This Row],[Clearances]]/MAX('epl_player_stats_24_25 '!AJ:AJ)*0.25+player_stats[[#This Row],[Tackles]]/MAX('epl_player_stats_24_25 '!AM:AM)*0.25</f>
        <v>5.6849251227241659E-2</v>
      </c>
      <c r="H5">
        <f>player_stats[[#This Row],[Touches]]/MAX('epl_player_stats_24_25 '!P:P)</f>
        <v>8.1565581117418587E-2</v>
      </c>
      <c r="I5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5">
        <f>player_stats[[#This Row],[Minutes]]/3420</f>
        <v>0.15789473684210525</v>
      </c>
      <c r="K5" s="3" cm="1">
        <f t="array" ref="K5">_xlfn.IFS(
E5="Goalkeeper",(
7*F5 + 2*J5 + H5),
E5="Defender",(
6*G5+3*H5+2*J5),
E5="Midfielder",(
2*G5+3*H5+4*I5+3*J5),
E5="Forward",(
6.25*I5+5*J5)
)</f>
        <v>2.0885315253898646</v>
      </c>
    </row>
    <row r="6" spans="1:11" x14ac:dyDescent="0.3">
      <c r="A6" t="s">
        <v>488</v>
      </c>
      <c r="B6">
        <v>26</v>
      </c>
      <c r="C6" t="s">
        <v>790</v>
      </c>
      <c r="D6" t="s">
        <v>143</v>
      </c>
      <c r="E6" t="s">
        <v>772</v>
      </c>
      <c r="F6">
        <f>player_stats[[#This Row],[Clean Sheets]]/MAX('epl_player_stats_24_25 '!AI:AI)*0.5+player_stats[[#This Row],[Goals Prevented Adjusted]]/MAX('epl_player_stats_24_25 '!BG:BG)*0.5</f>
        <v>0.24159663865546221</v>
      </c>
      <c r="G6">
        <f>player_stats[[#This Row],[Clean Sheets]]/MAX('epl_player_stats_24_25 '!AI:AI)*0.5+player_stats[[#This Row],[Clearances]]/MAX('epl_player_stats_24_25 '!AJ:AJ)*0.25+player_stats[[#This Row],[Tackles]]/MAX('epl_player_stats_24_25 '!AM:AM)*0.25</f>
        <v>5.0177095631641085E-2</v>
      </c>
      <c r="H6">
        <f>player_stats[[#This Row],[Touches]]/MAX('epl_player_stats_24_25 '!P:P)</f>
        <v>5.3480729011054676E-2</v>
      </c>
      <c r="I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6">
        <f>player_stats[[#This Row],[Minutes]]/3420</f>
        <v>0.10526315789473684</v>
      </c>
      <c r="K6" s="3" cm="1">
        <f t="array" ref="K6">_xlfn.IFS(
E6="Goalkeeper",(
7*F6 + 2*J6 + H6),
E6="Defender",(
6*G6+3*H6+2*J6),
E6="Midfielder",(
2*G6+3*H6+4*I6+3*J6),
E6="Forward",(
6.25*I6+5*J6)
)</f>
        <v>1.9551835153887638</v>
      </c>
    </row>
    <row r="7" spans="1:11" x14ac:dyDescent="0.3">
      <c r="A7" t="s">
        <v>668</v>
      </c>
      <c r="B7">
        <v>31</v>
      </c>
      <c r="C7" t="s">
        <v>785</v>
      </c>
      <c r="D7" t="s">
        <v>59</v>
      </c>
      <c r="E7" t="s">
        <v>772</v>
      </c>
      <c r="F7">
        <f>player_stats[[#This Row],[Clean Sheets]]/MAX('epl_player_stats_24_25 '!AI:AI)*0.5+player_stats[[#This Row],[Goals Prevented Adjusted]]/MAX('epl_player_stats_24_25 '!BG:BG)*0.5</f>
        <v>0.24159663865546221</v>
      </c>
      <c r="G7">
        <f>player_stats[[#This Row],[Clean Sheets]]/MAX('epl_player_stats_24_25 '!AI:AI)*0.5+player_stats[[#This Row],[Clearances]]/MAX('epl_player_stats_24_25 '!AJ:AJ)*0.25+player_stats[[#This Row],[Tackles]]/MAX('epl_player_stats_24_25 '!AM:AM)*0.25</f>
        <v>3.8813459268004724E-2</v>
      </c>
      <c r="H7">
        <f>player_stats[[#This Row],[Touches]]/MAX('epl_player_stats_24_25 '!P:P)</f>
        <v>2.2706901703017628E-2</v>
      </c>
      <c r="I7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7">
        <f>player_stats[[#This Row],[Minutes]]/3420</f>
        <v>5.2631578947368418E-2</v>
      </c>
      <c r="K7" s="3" cm="1">
        <f t="array" ref="K7">_xlfn.IFS(
E7="Goalkeeper",(
7*F7 + 2*J7 + H7),
E7="Defender",(
6*G7+3*H7+2*J7),
E7="Midfielder",(
2*G7+3*H7+4*I7+3*J7),
E7="Forward",(
6.25*I7+5*J7)
)</f>
        <v>1.8191465301859899</v>
      </c>
    </row>
    <row r="8" spans="1:11" x14ac:dyDescent="0.3">
      <c r="A8" t="s">
        <v>180</v>
      </c>
      <c r="B8">
        <v>22</v>
      </c>
      <c r="C8" t="s">
        <v>170</v>
      </c>
      <c r="D8" t="s">
        <v>181</v>
      </c>
      <c r="E8" t="s">
        <v>772</v>
      </c>
      <c r="F8">
        <f>player_stats[[#This Row],[Clean Sheets]]/MAX('epl_player_stats_24_25 '!AI:AI)*0.5+player_stats[[#This Row],[Goals Prevented Adjusted]]/MAX('epl_player_stats_24_25 '!BG:BG)*0.5</f>
        <v>0.20588235294117649</v>
      </c>
      <c r="G8">
        <f>player_stats[[#This Row],[Clean Sheets]]/MAX('epl_player_stats_24_25 '!AI:AI)*0.5+player_stats[[#This Row],[Clearances]]/MAX('epl_player_stats_24_25 '!AJ:AJ)*0.25+player_stats[[#This Row],[Tackles]]/MAX('epl_player_stats_24_25 '!AM:AM)*0.25</f>
        <v>3.0991735537190084E-3</v>
      </c>
      <c r="H8">
        <f>player_stats[[#This Row],[Touches]]/MAX('epl_player_stats_24_25 '!P:P)</f>
        <v>2.3304451747833882E-2</v>
      </c>
      <c r="I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8">
        <f>player_stats[[#This Row],[Minutes]]/3420</f>
        <v>4.2105263157894736E-2</v>
      </c>
      <c r="K8" s="3" cm="1">
        <f t="array" ref="K8">_xlfn.IFS(
E8="Goalkeeper",(
7*F8 + 2*J8 + H8),
E8="Defender",(
6*G8+3*H8+2*J8),
E8="Midfielder",(
2*G8+3*H8+4*I8+3*J8),
E8="Forward",(
6.25*I8+5*J8)
)</f>
        <v>1.5486914486518588</v>
      </c>
    </row>
    <row r="9" spans="1:11" x14ac:dyDescent="0.3">
      <c r="A9" t="s">
        <v>449</v>
      </c>
      <c r="B9">
        <v>23</v>
      </c>
      <c r="C9" t="s">
        <v>425</v>
      </c>
      <c r="D9" t="s">
        <v>450</v>
      </c>
      <c r="E9" t="s">
        <v>772</v>
      </c>
      <c r="F9">
        <f>player_stats[[#This Row],[Clean Sheets]]/MAX('epl_player_stats_24_25 '!AI:AI)*0.5+player_stats[[#This Row],[Goals Prevented Adjusted]]/MAX('epl_player_stats_24_25 '!BG:BG)*0.5</f>
        <v>0.20588235294117649</v>
      </c>
      <c r="G9">
        <f>player_stats[[#This Row],[Clean Sheets]]/MAX('epl_player_stats_24_25 '!AI:AI)*0.5+player_stats[[#This Row],[Clearances]]/MAX('epl_player_stats_24_25 '!AJ:AJ)*0.25+player_stats[[#This Row],[Tackles]]/MAX('epl_player_stats_24_25 '!AM:AM)*0.25</f>
        <v>1.0330578512396695E-3</v>
      </c>
      <c r="H9">
        <f>player_stats[[#This Row],[Touches]]/MAX('epl_player_stats_24_25 '!P:P)</f>
        <v>3.2865252464893933E-3</v>
      </c>
      <c r="I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9">
        <f>player_stats[[#This Row],[Minutes]]/3420</f>
        <v>3.2163742690058481E-3</v>
      </c>
      <c r="K9" s="3" cm="1">
        <f t="array" ref="K9">_xlfn.IFS(
E9="Goalkeeper",(
7*F9 + 2*J9 + H9),
E9="Defender",(
6*G9+3*H9+2*J9),
E9="Midfielder",(
2*G9+3*H9+4*I9+3*J9),
E9="Forward",(
6.25*I9+5*J9)
)</f>
        <v>1.4508957443727366</v>
      </c>
    </row>
    <row r="10" spans="1:11" x14ac:dyDescent="0.3">
      <c r="A10" t="s">
        <v>104</v>
      </c>
      <c r="B10">
        <v>27</v>
      </c>
      <c r="C10" t="s">
        <v>98</v>
      </c>
      <c r="D10" t="s">
        <v>105</v>
      </c>
      <c r="E10" t="s">
        <v>773</v>
      </c>
      <c r="F10">
        <f>player_stats[[#This Row],[Clean Sheets]]/MAX('epl_player_stats_24_25 '!AI:AI)*0.5+player_stats[[#This Row],[Goals Prevented Adjusted]]/MAX('epl_player_stats_24_25 '!BG:BG)*0.5</f>
        <v>0.20588235294117649</v>
      </c>
      <c r="G10">
        <f>player_stats[[#This Row],[Clean Sheets]]/MAX('epl_player_stats_24_25 '!AI:AI)*0.5+player_stats[[#This Row],[Clearances]]/MAX('epl_player_stats_24_25 '!AJ:AJ)*0.25+player_stats[[#This Row],[Tackles]]/MAX('epl_player_stats_24_25 '!AM:AM)*0.25</f>
        <v>1.2311253339961473E-2</v>
      </c>
      <c r="H10">
        <f>player_stats[[#This Row],[Touches]]/MAX('epl_player_stats_24_25 '!P:P)</f>
        <v>2.8084852106363908E-2</v>
      </c>
      <c r="I10">
        <f>player_stats[[#This Row],[Goals]]/MAX('epl_player_stats_24_25 '!H:H)*0.6+player_stats[[#This Row],[Assists]]/MAX('epl_player_stats_24_25 '!I:I)*0.3+player_stats[[#This Row],[Shots]]/MAX('epl_player_stats_24_25 '!K:K)*0.1+0.1</f>
        <v>0.10819672131147541</v>
      </c>
      <c r="J10">
        <f>player_stats[[#This Row],[Minutes]]/3420</f>
        <v>2.6023391812865497E-2</v>
      </c>
      <c r="K10" s="3" cm="1">
        <f t="array" ref="K10">_xlfn.IFS(
E10="Goalkeeper",(
7*F10 + 2*J10 + H10),
E10="Defender",(
6*G10+3*H10+2*J10),
E10="Midfielder",(
2*G10+3*H10+4*I10+3*J10),
E10="Forward",(
6.25*I10+5*J10)
)</f>
        <v>0.61973412368351288</v>
      </c>
    </row>
    <row r="11" spans="1:11" x14ac:dyDescent="0.3">
      <c r="A11" t="s">
        <v>113</v>
      </c>
      <c r="B11">
        <v>18</v>
      </c>
      <c r="C11" t="s">
        <v>98</v>
      </c>
      <c r="D11" t="s">
        <v>114</v>
      </c>
      <c r="E11" t="s">
        <v>774</v>
      </c>
      <c r="F11">
        <f>player_stats[[#This Row],[Clean Sheets]]/MAX('epl_player_stats_24_25 '!AI:AI)*0.5+player_stats[[#This Row],[Goals Prevented Adjusted]]/MAX('epl_player_stats_24_25 '!BG:BG)*0.5</f>
        <v>0.20588235294117649</v>
      </c>
      <c r="G11">
        <f>player_stats[[#This Row],[Clean Sheets]]/MAX('epl_player_stats_24_25 '!AI:AI)*0.5+player_stats[[#This Row],[Clearances]]/MAX('epl_player_stats_24_25 '!AJ:AJ)*0.25+player_stats[[#This Row],[Tackles]]/MAX('epl_player_stats_24_25 '!AM:AM)*0.25</f>
        <v>1.6257068290561113E-2</v>
      </c>
      <c r="H11">
        <f>player_stats[[#This Row],[Touches]]/MAX('epl_player_stats_24_25 '!P:P)</f>
        <v>2.0914251568568867E-2</v>
      </c>
      <c r="I1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11">
        <f>player_stats[[#This Row],[Minutes]]/3420</f>
        <v>3.5380116959064324E-2</v>
      </c>
      <c r="K11" s="3" cm="1">
        <f t="array" ref="K11">_xlfn.IFS(
E11="Goalkeeper",(
7*F11 + 2*J11 + H11),
E11="Defender",(
6*G11+3*H11+2*J11),
E11="Midfielder",(
2*G11+3*H11+4*I11+3*J11),
E11="Forward",(
6.25*I11+5*J11)
)</f>
        <v>0.23104539836720189</v>
      </c>
    </row>
    <row r="12" spans="1:11" x14ac:dyDescent="0.3">
      <c r="A12" t="s">
        <v>147</v>
      </c>
      <c r="B12">
        <v>22</v>
      </c>
      <c r="C12" t="s">
        <v>131</v>
      </c>
      <c r="D12" t="s">
        <v>148</v>
      </c>
      <c r="E12" t="s">
        <v>774</v>
      </c>
      <c r="F12">
        <f>player_stats[[#This Row],[Clean Sheets]]/MAX('epl_player_stats_24_25 '!AI:AI)*0.5+player_stats[[#This Row],[Goals Prevented Adjusted]]/MAX('epl_player_stats_24_25 '!BG:BG)*0.5</f>
        <v>0.20588235294117649</v>
      </c>
      <c r="G12">
        <f>player_stats[[#This Row],[Clean Sheets]]/MAX('epl_player_stats_24_25 '!AI:AI)*0.5+player_stats[[#This Row],[Clearances]]/MAX('epl_player_stats_24_25 '!AJ:AJ)*0.25+player_stats[[#This Row],[Tackles]]/MAX('epl_player_stats_24_25 '!AM:AM)*0.25</f>
        <v>3.5325918101037718E-2</v>
      </c>
      <c r="H12">
        <f>player_stats[[#This Row],[Touches]]/MAX('epl_player_stats_24_25 '!P:P)</f>
        <v>8.4553331341499852E-2</v>
      </c>
      <c r="I12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12">
        <f>player_stats[[#This Row],[Minutes]]/3420</f>
        <v>0.14532163742690057</v>
      </c>
      <c r="K12" s="3" cm="1">
        <f t="array" ref="K12">_xlfn.IFS(
E12="Goalkeeper",(
7*F12 + 2*J12 + H12),
E12="Defender",(
6*G12+3*H12+2*J12),
E12="Midfielder",(
2*G12+3*H12+4*I12+3*J12),
E12="Forward",(
6.25*I12+5*J12)
)</f>
        <v>0.75625877748452708</v>
      </c>
    </row>
    <row r="13" spans="1:11" x14ac:dyDescent="0.3">
      <c r="A13" t="s">
        <v>186</v>
      </c>
      <c r="B13">
        <v>19</v>
      </c>
      <c r="C13" t="s">
        <v>170</v>
      </c>
      <c r="D13" t="s">
        <v>187</v>
      </c>
      <c r="E13" t="s">
        <v>774</v>
      </c>
      <c r="F13">
        <f>player_stats[[#This Row],[Clean Sheets]]/MAX('epl_player_stats_24_25 '!AI:AI)*0.5+player_stats[[#This Row],[Goals Prevented Adjusted]]/MAX('epl_player_stats_24_25 '!BG:BG)*0.5</f>
        <v>0.20588235294117649</v>
      </c>
      <c r="G13">
        <f>player_stats[[#This Row],[Clean Sheets]]/MAX('epl_player_stats_24_25 '!AI:AI)*0.5+player_stats[[#This Row],[Clearances]]/MAX('epl_player_stats_24_25 '!AJ:AJ)*0.25+player_stats[[#This Row],[Tackles]]/MAX('epl_player_stats_24_25 '!AM:AM)*0.25</f>
        <v>2.0661157024793389E-3</v>
      </c>
      <c r="H13">
        <f>player_stats[[#This Row],[Touches]]/MAX('epl_player_stats_24_25 '!P:P)</f>
        <v>9.2620256946519264E-3</v>
      </c>
      <c r="I13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13">
        <f>player_stats[[#This Row],[Minutes]]/3420</f>
        <v>8.1871345029239772E-3</v>
      </c>
      <c r="K13" s="3" cm="1">
        <f t="array" ref="K13">_xlfn.IFS(
E13="Goalkeeper",(
7*F13 + 2*J13 + H13),
E13="Defender",(
6*G13+3*H13+2*J13),
E13="Midfielder",(
2*G13+3*H13+4*I13+3*J13),
E13="Forward",(
6.25*I13+5*J13)
)</f>
        <v>5.655704030467977E-2</v>
      </c>
    </row>
    <row r="14" spans="1:11" x14ac:dyDescent="0.3">
      <c r="A14" t="s">
        <v>195</v>
      </c>
      <c r="B14">
        <v>23</v>
      </c>
      <c r="C14" t="s">
        <v>170</v>
      </c>
      <c r="D14" t="s">
        <v>59</v>
      </c>
      <c r="E14" t="s">
        <v>773</v>
      </c>
      <c r="F14">
        <f>player_stats[[#This Row],[Clean Sheets]]/MAX('epl_player_stats_24_25 '!AI:AI)*0.5+player_stats[[#This Row],[Goals Prevented Adjusted]]/MAX('epl_player_stats_24_25 '!BG:BG)*0.5</f>
        <v>0.20588235294117649</v>
      </c>
      <c r="G14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14">
        <f>player_stats[[#This Row],[Touches]]/MAX('epl_player_stats_24_25 '!P:P)</f>
        <v>3.1968927397669558E-2</v>
      </c>
      <c r="I14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14">
        <f>player_stats[[#This Row],[Minutes]]/3420</f>
        <v>3.2748538011695909E-2</v>
      </c>
      <c r="K14" s="3" cm="1">
        <f t="array" ref="K14">_xlfn.IFS(
E14="Goalkeeper",(
7*F14 + 2*J14 + H14),
E14="Defender",(
6*G14+3*H14+2*J14),
E14="Midfielder",(
2*G14+3*H14+4*I14+3*J14),
E14="Forward",(
6.25*I14+5*J14)
)</f>
        <v>0.61357337449682736</v>
      </c>
    </row>
    <row r="15" spans="1:11" x14ac:dyDescent="0.3">
      <c r="A15" t="s">
        <v>203</v>
      </c>
      <c r="B15">
        <v>18</v>
      </c>
      <c r="C15" t="s">
        <v>170</v>
      </c>
      <c r="D15" t="s">
        <v>143</v>
      </c>
      <c r="E15" t="s">
        <v>773</v>
      </c>
      <c r="F15">
        <f>player_stats[[#This Row],[Clean Sheets]]/MAX('epl_player_stats_24_25 '!AI:AI)*0.5+player_stats[[#This Row],[Goals Prevented Adjusted]]/MAX('epl_player_stats_24_25 '!BG:BG)*0.5</f>
        <v>0.20588235294117649</v>
      </c>
      <c r="G15">
        <f>player_stats[[#This Row],[Clean Sheets]]/MAX('epl_player_stats_24_25 '!AI:AI)*0.5+player_stats[[#This Row],[Clearances]]/MAX('epl_player_stats_24_25 '!AJ:AJ)*0.25+player_stats[[#This Row],[Tackles]]/MAX('epl_player_stats_24_25 '!AM:AM)*0.25</f>
        <v>7.5187969924812026E-3</v>
      </c>
      <c r="H15">
        <f>player_stats[[#This Row],[Touches]]/MAX('epl_player_stats_24_25 '!P:P)</f>
        <v>1.703017627726322E-2</v>
      </c>
      <c r="I15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15">
        <f>player_stats[[#This Row],[Minutes]]/3420</f>
        <v>1.0526315789473684E-2</v>
      </c>
      <c r="K15" s="3" cm="1">
        <f t="array" ref="K15">_xlfn.IFS(
E15="Goalkeeper",(
7*F15 + 2*J15 + H15),
E15="Defender",(
6*G15+3*H15+2*J15),
E15="Midfielder",(
2*G15+3*H15+4*I15+3*J15),
E15="Forward",(
6.25*I15+5*J15)
)</f>
        <v>0.50754313575894361</v>
      </c>
    </row>
    <row r="16" spans="1:11" x14ac:dyDescent="0.3">
      <c r="A16" t="s">
        <v>247</v>
      </c>
      <c r="B16">
        <v>18</v>
      </c>
      <c r="C16" t="s">
        <v>240</v>
      </c>
      <c r="D16" t="s">
        <v>59</v>
      </c>
      <c r="E16" t="s">
        <v>774</v>
      </c>
      <c r="F16">
        <f>player_stats[[#This Row],[Clean Sheets]]/MAX('epl_player_stats_24_25 '!AI:AI)*0.5+player_stats[[#This Row],[Goals Prevented Adjusted]]/MAX('epl_player_stats_24_25 '!BG:BG)*0.5</f>
        <v>0.20588235294117649</v>
      </c>
      <c r="G16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16">
        <f>player_stats[[#This Row],[Touches]]/MAX('epl_player_stats_24_25 '!P:P)</f>
        <v>4.152972811472961E-2</v>
      </c>
      <c r="I16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16">
        <f>player_stats[[#This Row],[Minutes]]/3420</f>
        <v>4.9415204678362572E-2</v>
      </c>
      <c r="K16" s="3" cm="1">
        <f t="array" ref="K16">_xlfn.IFS(
E16="Goalkeeper",(
7*F16 + 2*J16 + H16),
E16="Defender",(
6*G16+3*H16+2*J16),
E16="Midfielder",(
2*G16+3*H16+4*I16+3*J16),
E16="Forward",(
6.25*I16+5*J16)
)</f>
        <v>0.25217433178579562</v>
      </c>
    </row>
    <row r="17" spans="1:11" x14ac:dyDescent="0.3">
      <c r="A17" t="s">
        <v>343</v>
      </c>
      <c r="B17">
        <v>17</v>
      </c>
      <c r="C17" t="s">
        <v>329</v>
      </c>
      <c r="D17" t="s">
        <v>59</v>
      </c>
      <c r="E17" t="s">
        <v>773</v>
      </c>
      <c r="F17">
        <f>player_stats[[#This Row],[Clean Sheets]]/MAX('epl_player_stats_24_25 '!AI:AI)*0.5+player_stats[[#This Row],[Goals Prevented Adjusted]]/MAX('epl_player_stats_24_25 '!BG:BG)*0.5</f>
        <v>0.20588235294117649</v>
      </c>
      <c r="G17">
        <f>player_stats[[#This Row],[Clean Sheets]]/MAX('epl_player_stats_24_25 '!AI:AI)*0.5+player_stats[[#This Row],[Clearances]]/MAX('epl_player_stats_24_25 '!AJ:AJ)*0.25+player_stats[[#This Row],[Tackles]]/MAX('epl_player_stats_24_25 '!AM:AM)*0.25</f>
        <v>1.4190952588081774E-2</v>
      </c>
      <c r="H17">
        <f>player_stats[[#This Row],[Touches]]/MAX('epl_player_stats_24_25 '!P:P)</f>
        <v>2.9877502240812669E-2</v>
      </c>
      <c r="I17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17">
        <f>player_stats[[#This Row],[Minutes]]/3420</f>
        <v>3.6842105263157891E-2</v>
      </c>
      <c r="K17" s="3" cm="1">
        <f t="array" ref="K17">_xlfn.IFS(
E17="Goalkeeper",(
7*F17 + 2*J17 + H17),
E17="Defender",(
6*G17+3*H17+2*J17),
E17="Midfielder",(
2*G17+3*H17+4*I17+3*J17),
E17="Forward",(
6.25*I17+5*J17)
)</f>
        <v>0.65804892440938678</v>
      </c>
    </row>
    <row r="18" spans="1:11" x14ac:dyDescent="0.3">
      <c r="A18" t="s">
        <v>110</v>
      </c>
      <c r="B18">
        <v>20</v>
      </c>
      <c r="C18" t="s">
        <v>98</v>
      </c>
      <c r="D18" t="s">
        <v>111</v>
      </c>
      <c r="E18" t="s">
        <v>775</v>
      </c>
      <c r="F18">
        <f>player_stats[[#This Row],[Clean Sheets]]/MAX('epl_player_stats_24_25 '!AI:AI)*0.5+player_stats[[#This Row],[Goals Prevented Adjusted]]/MAX('epl_player_stats_24_25 '!BG:BG)*0.5</f>
        <v>0.20588235294117649</v>
      </c>
      <c r="G18">
        <f>player_stats[[#This Row],[Clean Sheets]]/MAX('epl_player_stats_24_25 '!AI:AI)*0.5+player_stats[[#This Row],[Clearances]]/MAX('epl_player_stats_24_25 '!AJ:AJ)*0.25+player_stats[[#This Row],[Tackles]]/MAX('epl_player_stats_24_25 '!AM:AM)*0.25</f>
        <v>2.7434288199838439E-2</v>
      </c>
      <c r="H18">
        <f>player_stats[[#This Row],[Touches]]/MAX('epl_player_stats_24_25 '!P:P)</f>
        <v>8.8138631610397367E-2</v>
      </c>
      <c r="I18">
        <f>player_stats[[#This Row],[Goals]]/MAX('epl_player_stats_24_25 '!H:H)*0.6+player_stats[[#This Row],[Assists]]/MAX('epl_player_stats_24_25 '!I:I)*0.25+player_stats[[#This Row],[Shots]]/MAX('epl_player_stats_24_25 '!K:K)*0.15+0.1</f>
        <v>0.32105709440361785</v>
      </c>
      <c r="J18">
        <f>player_stats[[#This Row],[Minutes]]/3420</f>
        <v>0.18304093567251462</v>
      </c>
      <c r="K18" s="3" cm="1">
        <f t="array" ref="K18">_xlfn.IFS(
E18="Goalkeeper",(
7*F18 + 2*J18 + H18),
E18="Defender",(
6*G18+3*H18+2*J18),
E18="Midfielder",(
2*G18+3*H18+4*I18+3*J18),
E18="Forward",(
6.25*I18+5*J18)
)</f>
        <v>2.9218115183851845</v>
      </c>
    </row>
    <row r="19" spans="1:11" x14ac:dyDescent="0.3">
      <c r="A19" t="s">
        <v>376</v>
      </c>
      <c r="B19">
        <v>22</v>
      </c>
      <c r="C19" t="s">
        <v>356</v>
      </c>
      <c r="D19" t="s">
        <v>59</v>
      </c>
      <c r="E19" t="s">
        <v>773</v>
      </c>
      <c r="F19">
        <f>player_stats[[#This Row],[Clean Sheets]]/MAX('epl_player_stats_24_25 '!AI:AI)*0.5+player_stats[[#This Row],[Goals Prevented Adjusted]]/MAX('epl_player_stats_24_25 '!BG:BG)*0.5</f>
        <v>0.24159663865546221</v>
      </c>
      <c r="G19">
        <f>player_stats[[#This Row],[Clean Sheets]]/MAX('epl_player_stats_24_25 '!AI:AI)*0.5+player_stats[[#This Row],[Clearances]]/MAX('epl_player_stats_24_25 '!AJ:AJ)*0.25+player_stats[[#This Row],[Tackles]]/MAX('epl_player_stats_24_25 '!AM:AM)*0.25</f>
        <v>9.0971229727210584E-2</v>
      </c>
      <c r="H19">
        <f>player_stats[[#This Row],[Touches]]/MAX('epl_player_stats_24_25 '!P:P)</f>
        <v>0.12130265909769944</v>
      </c>
      <c r="I19">
        <f>player_stats[[#This Row],[Goals]]/MAX('epl_player_stats_24_25 '!H:H)*0.6+player_stats[[#This Row],[Assists]]/MAX('epl_player_stats_24_25 '!I:I)*0.25+player_stats[[#This Row],[Shots]]/MAX('epl_player_stats_24_25 '!K:K)*0.15+0.1</f>
        <v>0.18810062182023743</v>
      </c>
      <c r="J19">
        <f>player_stats[[#This Row],[Minutes]]/3420</f>
        <v>0.23391812865497075</v>
      </c>
      <c r="K19" s="3" cm="1">
        <f t="array" ref="K19">_xlfn.IFS(
E19="Goalkeeper",(
7*F19 + 2*J19 + H19),
E19="Defender",(
6*G19+3*H19+2*J19),
E19="Midfielder",(
2*G19+3*H19+4*I19+3*J19),
E19="Forward",(
6.25*I19+5*J19)
)</f>
        <v>2.0000073099933813</v>
      </c>
    </row>
    <row r="20" spans="1:11" x14ac:dyDescent="0.3">
      <c r="A20" t="s">
        <v>390</v>
      </c>
      <c r="B20">
        <v>20</v>
      </c>
      <c r="C20" t="s">
        <v>391</v>
      </c>
      <c r="D20" t="s">
        <v>94</v>
      </c>
      <c r="E20" t="s">
        <v>773</v>
      </c>
      <c r="F20">
        <f>player_stats[[#This Row],[Clean Sheets]]/MAX('epl_player_stats_24_25 '!AI:AI)*0.5+player_stats[[#This Row],[Goals Prevented Adjusted]]/MAX('epl_player_stats_24_25 '!BG:BG)*0.5</f>
        <v>0.20588235294117649</v>
      </c>
      <c r="G20">
        <f>player_stats[[#This Row],[Clean Sheets]]/MAX('epl_player_stats_24_25 '!AI:AI)*0.5+player_stats[[#This Row],[Clearances]]/MAX('epl_player_stats_24_25 '!AJ:AJ)*0.25+player_stats[[#This Row],[Tackles]]/MAX('epl_player_stats_24_25 '!AM:AM)*0.25</f>
        <v>5.1870378425402347E-2</v>
      </c>
      <c r="H20">
        <f>player_stats[[#This Row],[Touches]]/MAX('epl_player_stats_24_25 '!P:P)</f>
        <v>0.1141320585599044</v>
      </c>
      <c r="I20">
        <f>player_stats[[#This Row],[Goals]]/MAX('epl_player_stats_24_25 '!H:H)*0.6+player_stats[[#This Row],[Assists]]/MAX('epl_player_stats_24_25 '!I:I)*0.25+player_stats[[#This Row],[Shots]]/MAX('epl_player_stats_24_25 '!K:K)*0.15+0.1</f>
        <v>0.15974499089253189</v>
      </c>
      <c r="J20">
        <f>player_stats[[#This Row],[Minutes]]/3420</f>
        <v>0.16871345029239765</v>
      </c>
      <c r="K20" s="3" cm="1">
        <f t="array" ref="K20">_xlfn.IFS(
E20="Goalkeeper",(
7*F20 + 2*J20 + H20),
E20="Defender",(
6*G20+3*H20+2*J20),
E20="Midfielder",(
2*G20+3*H20+4*I20+3*J20),
E20="Forward",(
6.25*I20+5*J20)
)</f>
        <v>1.5912572469778383</v>
      </c>
    </row>
    <row r="21" spans="1:11" x14ac:dyDescent="0.3">
      <c r="A21" t="s">
        <v>389</v>
      </c>
      <c r="B21">
        <v>28</v>
      </c>
      <c r="C21" t="s">
        <v>356</v>
      </c>
      <c r="D21" t="s">
        <v>158</v>
      </c>
      <c r="E21" t="s">
        <v>775</v>
      </c>
      <c r="F21">
        <f>player_stats[[#This Row],[Clean Sheets]]/MAX('epl_player_stats_24_25 '!AI:AI)*0.5+player_stats[[#This Row],[Goals Prevented Adjusted]]/MAX('epl_player_stats_24_25 '!BG:BG)*0.5</f>
        <v>0.20588235294117649</v>
      </c>
      <c r="G21">
        <f>player_stats[[#This Row],[Clean Sheets]]/MAX('epl_player_stats_24_25 '!AI:AI)*0.5+player_stats[[#This Row],[Clearances]]/MAX('epl_player_stats_24_25 '!AJ:AJ)*0.25+player_stats[[#This Row],[Tackles]]/MAX('epl_player_stats_24_25 '!AM:AM)*0.25</f>
        <v>4.2471882184800844E-2</v>
      </c>
      <c r="H21">
        <f>player_stats[[#This Row],[Touches]]/MAX('epl_player_stats_24_25 '!P:P)</f>
        <v>0.10367493277561995</v>
      </c>
      <c r="I21">
        <f>player_stats[[#This Row],[Goals]]/MAX('epl_player_stats_24_25 '!H:H)*0.6+player_stats[[#This Row],[Assists]]/MAX('epl_player_stats_24_25 '!I:I)*0.25+player_stats[[#This Row],[Shots]]/MAX('epl_player_stats_24_25 '!K:K)*0.15+0.1</f>
        <v>0.23439796495195026</v>
      </c>
      <c r="J21">
        <f>player_stats[[#This Row],[Minutes]]/3420</f>
        <v>0.29269005847953217</v>
      </c>
      <c r="K21" s="3" cm="1">
        <f t="array" ref="K21">_xlfn.IFS(
E21="Goalkeeper",(
7*F21 + 2*J21 + H21),
E21="Defender",(
6*G21+3*H21+2*J21),
E21="Midfielder",(
2*G21+3*H21+4*I21+3*J21),
E21="Forward",(
6.25*I21+5*J21)
)</f>
        <v>2.9284375733473498</v>
      </c>
    </row>
    <row r="22" spans="1:11" x14ac:dyDescent="0.3">
      <c r="A22" t="s">
        <v>475</v>
      </c>
      <c r="B22">
        <v>22</v>
      </c>
      <c r="C22" t="s">
        <v>453</v>
      </c>
      <c r="D22" t="s">
        <v>62</v>
      </c>
      <c r="E22" t="s">
        <v>773</v>
      </c>
      <c r="F22">
        <f>player_stats[[#This Row],[Clean Sheets]]/MAX('epl_player_stats_24_25 '!AI:AI)*0.5+player_stats[[#This Row],[Goals Prevented Adjusted]]/MAX('epl_player_stats_24_25 '!BG:BG)*0.5</f>
        <v>0.31302521008403361</v>
      </c>
      <c r="G22">
        <f>player_stats[[#This Row],[Clean Sheets]]/MAX('epl_player_stats_24_25 '!AI:AI)*0.5+player_stats[[#This Row],[Clearances]]/MAX('epl_player_stats_24_25 '!AJ:AJ)*0.25+player_stats[[#This Row],[Tackles]]/MAX('epl_player_stats_24_25 '!AM:AM)*0.25</f>
        <v>0.158912259988815</v>
      </c>
      <c r="H22">
        <f>player_stats[[#This Row],[Touches]]/MAX('epl_player_stats_24_25 '!P:P)</f>
        <v>0.21900209142515686</v>
      </c>
      <c r="I22">
        <f>player_stats[[#This Row],[Goals]]/MAX('epl_player_stats_24_25 '!H:H)*0.6+player_stats[[#This Row],[Assists]]/MAX('epl_player_stats_24_25 '!I:I)*0.25+player_stats[[#This Row],[Shots]]/MAX('epl_player_stats_24_25 '!K:K)*0.15+0.1</f>
        <v>0.14282080271339742</v>
      </c>
      <c r="J22">
        <f>player_stats[[#This Row],[Minutes]]/3420</f>
        <v>0.22309941520467835</v>
      </c>
      <c r="K22" s="3" cm="1">
        <f t="array" ref="K22">_xlfn.IFS(
E22="Goalkeeper",(
7*F22 + 2*J22 + H22),
E22="Defender",(
6*G22+3*H22+2*J22),
E22="Midfielder",(
2*G22+3*H22+4*I22+3*J22),
E22="Forward",(
6.25*I22+5*J22)
)</f>
        <v>2.2154122507207252</v>
      </c>
    </row>
    <row r="23" spans="1:11" x14ac:dyDescent="0.3">
      <c r="A23" t="s">
        <v>476</v>
      </c>
      <c r="B23">
        <v>19</v>
      </c>
      <c r="C23" t="s">
        <v>453</v>
      </c>
      <c r="D23" t="s">
        <v>59</v>
      </c>
      <c r="E23" t="s">
        <v>774</v>
      </c>
      <c r="F23">
        <f>player_stats[[#This Row],[Clean Sheets]]/MAX('epl_player_stats_24_25 '!AI:AI)*0.5+player_stats[[#This Row],[Goals Prevented Adjusted]]/MAX('epl_player_stats_24_25 '!BG:BG)*0.5</f>
        <v>0.27731092436974791</v>
      </c>
      <c r="G23">
        <f>player_stats[[#This Row],[Clean Sheets]]/MAX('epl_player_stats_24_25 '!AI:AI)*0.5+player_stats[[#This Row],[Clearances]]/MAX('epl_player_stats_24_25 '!AJ:AJ)*0.25+player_stats[[#This Row],[Tackles]]/MAX('epl_player_stats_24_25 '!AM:AM)*0.25</f>
        <v>9.8676443174050818E-2</v>
      </c>
      <c r="H23">
        <f>player_stats[[#This Row],[Touches]]/MAX('epl_player_stats_24_25 '!P:P)</f>
        <v>0.13355243501643263</v>
      </c>
      <c r="I23">
        <f>player_stats[[#This Row],[Goals]]/MAX('epl_player_stats_24_25 '!H:H)*0.6+player_stats[[#This Row],[Assists]]/MAX('epl_player_stats_24_25 '!I:I)*0.25+player_stats[[#This Row],[Shots]]/MAX('epl_player_stats_24_25 '!K:K)*0.15+0.1</f>
        <v>0.16105144149236858</v>
      </c>
      <c r="J23">
        <f>player_stats[[#This Row],[Minutes]]/3420</f>
        <v>0.15409356725146198</v>
      </c>
      <c r="K23" s="3" cm="1">
        <f t="array" ref="K23">_xlfn.IFS(
E23="Goalkeeper",(
7*F23 + 2*J23 + H23),
E23="Defender",(
6*G23+3*H23+2*J23),
E23="Midfielder",(
2*G23+3*H23+4*I23+3*J23),
E23="Forward",(
6.25*I23+5*J23)
)</f>
        <v>1.3009030985965266</v>
      </c>
    </row>
    <row r="24" spans="1:11" x14ac:dyDescent="0.3">
      <c r="A24" t="s">
        <v>556</v>
      </c>
      <c r="B24">
        <v>22</v>
      </c>
      <c r="C24" t="s">
        <v>788</v>
      </c>
      <c r="D24" t="s">
        <v>59</v>
      </c>
      <c r="E24" t="s">
        <v>774</v>
      </c>
      <c r="F24">
        <f>player_stats[[#This Row],[Clean Sheets]]/MAX('epl_player_stats_24_25 '!AI:AI)*0.5+player_stats[[#This Row],[Goals Prevented Adjusted]]/MAX('epl_player_stats_24_25 '!BG:BG)*0.5</f>
        <v>0.24159663865546221</v>
      </c>
      <c r="G24">
        <f>player_stats[[#This Row],[Clean Sheets]]/MAX('epl_player_stats_24_25 '!AI:AI)*0.5+player_stats[[#This Row],[Clearances]]/MAX('epl_player_stats_24_25 '!AJ:AJ)*0.25+player_stats[[#This Row],[Tackles]]/MAX('epl_player_stats_24_25 '!AM:AM)*0.25</f>
        <v>0.10128627353507735</v>
      </c>
      <c r="H24">
        <f>player_stats[[#This Row],[Touches]]/MAX('epl_player_stats_24_25 '!P:P)</f>
        <v>0.1714968628622647</v>
      </c>
      <c r="I24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24">
        <f>player_stats[[#This Row],[Minutes]]/3420</f>
        <v>0.22573099415204678</v>
      </c>
      <c r="K24" s="3" cm="1">
        <f t="array" ref="K24">_xlfn.IFS(
E24="Goalkeeper",(
7*F24 + 2*J24 + H24),
E24="Defender",(
6*G24+3*H24+2*J24),
E24="Midfielder",(
2*G24+3*H24+4*I24+3*J24),
E24="Forward",(
6.25*I24+5*J24)
)</f>
        <v>1.5736702181013518</v>
      </c>
    </row>
    <row r="25" spans="1:11" x14ac:dyDescent="0.3">
      <c r="A25" t="s">
        <v>564</v>
      </c>
      <c r="B25">
        <v>33</v>
      </c>
      <c r="C25" t="s">
        <v>788</v>
      </c>
      <c r="D25" t="s">
        <v>233</v>
      </c>
      <c r="E25" t="s">
        <v>774</v>
      </c>
      <c r="F25">
        <f>player_stats[[#This Row],[Clean Sheets]]/MAX('epl_player_stats_24_25 '!AI:AI)*0.5+player_stats[[#This Row],[Goals Prevented Adjusted]]/MAX('epl_player_stats_24_25 '!BG:BG)*0.5</f>
        <v>0.20588235294117649</v>
      </c>
      <c r="G25">
        <f>player_stats[[#This Row],[Clean Sheets]]/MAX('epl_player_stats_24_25 '!AI:AI)*0.5+player_stats[[#This Row],[Clearances]]/MAX('epl_player_stats_24_25 '!AJ:AJ)*0.25+player_stats[[#This Row],[Tackles]]/MAX('epl_player_stats_24_25 '!AM:AM)*0.25</f>
        <v>2.3674889703597837E-2</v>
      </c>
      <c r="H25">
        <f>player_stats[[#This Row],[Touches]]/MAX('epl_player_stats_24_25 '!P:P)</f>
        <v>2.9279952195996415E-2</v>
      </c>
      <c r="I25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25">
        <f>player_stats[[#This Row],[Minutes]]/3420</f>
        <v>4.2690058479532167E-2</v>
      </c>
      <c r="K25" s="3" cm="1">
        <f t="array" ref="K25">_xlfn.IFS(
E25="Goalkeeper",(
7*F25 + 2*J25 + H25),
E25="Defender",(
6*G25+3*H25+2*J25),
E25="Midfielder",(
2*G25+3*H25+4*I25+3*J25),
E25="Forward",(
6.25*I25+5*J25)
)</f>
        <v>0.31526931176864059</v>
      </c>
    </row>
    <row r="26" spans="1:11" x14ac:dyDescent="0.3">
      <c r="A26" t="s">
        <v>570</v>
      </c>
      <c r="B26">
        <v>22</v>
      </c>
      <c r="C26" t="s">
        <v>566</v>
      </c>
      <c r="D26" t="s">
        <v>76</v>
      </c>
      <c r="E26" t="s">
        <v>774</v>
      </c>
      <c r="F26">
        <f>player_stats[[#This Row],[Clean Sheets]]/MAX('epl_player_stats_24_25 '!AI:AI)*0.5+player_stats[[#This Row],[Goals Prevented Adjusted]]/MAX('epl_player_stats_24_25 '!BG:BG)*0.5</f>
        <v>0.20588235294117649</v>
      </c>
      <c r="G26">
        <f>player_stats[[#This Row],[Clean Sheets]]/MAX('epl_player_stats_24_25 '!AI:AI)*0.5+player_stats[[#This Row],[Clearances]]/MAX('epl_player_stats_24_25 '!AJ:AJ)*0.25+player_stats[[#This Row],[Tackles]]/MAX('epl_player_stats_24_25 '!AM:AM)*0.25</f>
        <v>3.485210961287516E-2</v>
      </c>
      <c r="H26">
        <f>player_stats[[#This Row],[Touches]]/MAX('epl_player_stats_24_25 '!P:P)</f>
        <v>8.0669256050194205E-2</v>
      </c>
      <c r="I26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26">
        <f>player_stats[[#This Row],[Minutes]]/3420</f>
        <v>9.6198830409356728E-2</v>
      </c>
      <c r="K26" s="3" cm="1">
        <f t="array" ref="K26">_xlfn.IFS(
E26="Goalkeeper",(
7*F26 + 2*J26 + H26),
E26="Defender",(
6*G26+3*H26+2*J26),
E26="Midfielder",(
2*G26+3*H26+4*I26+3*J26),
E26="Forward",(
6.25*I26+5*J26)
)</f>
        <v>0.64351808664654708</v>
      </c>
    </row>
    <row r="27" spans="1:11" x14ac:dyDescent="0.3">
      <c r="A27" t="s">
        <v>175</v>
      </c>
      <c r="B27">
        <v>21</v>
      </c>
      <c r="C27" t="s">
        <v>170</v>
      </c>
      <c r="D27" t="s">
        <v>176</v>
      </c>
      <c r="E27" t="s">
        <v>775</v>
      </c>
      <c r="F27">
        <f>player_stats[[#This Row],[Clean Sheets]]/MAX('epl_player_stats_24_25 '!AI:AI)*0.5+player_stats[[#This Row],[Goals Prevented Adjusted]]/MAX('epl_player_stats_24_25 '!BG:BG)*0.5</f>
        <v>0.20588235294117649</v>
      </c>
      <c r="G27">
        <f>player_stats[[#This Row],[Clean Sheets]]/MAX('epl_player_stats_24_25 '!AI:AI)*0.5+player_stats[[#This Row],[Clearances]]/MAX('epl_player_stats_24_25 '!AJ:AJ)*0.25+player_stats[[#This Row],[Tackles]]/MAX('epl_player_stats_24_25 '!AM:AM)*0.25</f>
        <v>2.6502205928043247E-2</v>
      </c>
      <c r="H27">
        <f>player_stats[[#This Row],[Touches]]/MAX('epl_player_stats_24_25 '!P:P)</f>
        <v>7.9772930982969822E-2</v>
      </c>
      <c r="I27">
        <f>player_stats[[#This Row],[Goals]]/MAX('epl_player_stats_24_25 '!H:H)*0.6+player_stats[[#This Row],[Assists]]/MAX('epl_player_stats_24_25 '!I:I)*0.25+player_stats[[#This Row],[Shots]]/MAX('epl_player_stats_24_25 '!K:K)*0.15+0.1</f>
        <v>0.18477639595502796</v>
      </c>
      <c r="J27">
        <f>player_stats[[#This Row],[Minutes]]/3420</f>
        <v>0.1304093567251462</v>
      </c>
      <c r="K27" s="3" cm="1">
        <f t="array" ref="K27">_xlfn.IFS(
E27="Goalkeeper",(
7*F27 + 2*J27 + H27),
E27="Defender",(
6*G27+3*H27+2*J27),
E27="Midfielder",(
2*G27+3*H27+4*I27+3*J27),
E27="Forward",(
6.25*I27+5*J27)
)</f>
        <v>1.8068992583446559</v>
      </c>
    </row>
    <row r="28" spans="1:11" x14ac:dyDescent="0.3">
      <c r="A28" t="s">
        <v>581</v>
      </c>
      <c r="B28">
        <v>17</v>
      </c>
      <c r="C28" t="s">
        <v>566</v>
      </c>
      <c r="D28" t="s">
        <v>96</v>
      </c>
      <c r="E28" t="s">
        <v>774</v>
      </c>
      <c r="F28">
        <f>player_stats[[#This Row],[Clean Sheets]]/MAX('epl_player_stats_24_25 '!AI:AI)*0.5+player_stats[[#This Row],[Goals Prevented Adjusted]]/MAX('epl_player_stats_24_25 '!BG:BG)*0.5</f>
        <v>0.20588235294117649</v>
      </c>
      <c r="G28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28">
        <f>player_stats[[#This Row],[Touches]]/MAX('epl_player_stats_24_25 '!P:P)</f>
        <v>5.6767254257544071E-3</v>
      </c>
      <c r="I2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28">
        <f>player_stats[[#This Row],[Minutes]]/3420</f>
        <v>3.5087719298245615E-3</v>
      </c>
      <c r="K28" s="3" cm="1">
        <f t="array" ref="K28">_xlfn.IFS(
E28="Goalkeeper",(
7*F28 + 2*J28 + H28),
E28="Defender",(
6*G28+3*H28+2*J28),
E28="Midfielder",(
2*G28+3*H28+4*I28+3*J28),
E28="Forward",(
6.25*I28+5*J28)
)</f>
        <v>2.4047720136912344E-2</v>
      </c>
    </row>
    <row r="29" spans="1:11" x14ac:dyDescent="0.3">
      <c r="A29" t="s">
        <v>594</v>
      </c>
      <c r="B29">
        <v>18</v>
      </c>
      <c r="C29" t="s">
        <v>566</v>
      </c>
      <c r="D29" t="s">
        <v>59</v>
      </c>
      <c r="E29" t="s">
        <v>773</v>
      </c>
      <c r="F29">
        <f>player_stats[[#This Row],[Clean Sheets]]/MAX('epl_player_stats_24_25 '!AI:AI)*0.5+player_stats[[#This Row],[Goals Prevented Adjusted]]/MAX('epl_player_stats_24_25 '!BG:BG)*0.5</f>
        <v>0.20588235294117649</v>
      </c>
      <c r="G29">
        <f>player_stats[[#This Row],[Clean Sheets]]/MAX('epl_player_stats_24_25 '!AI:AI)*0.5+player_stats[[#This Row],[Clearances]]/MAX('epl_player_stats_24_25 '!AJ:AJ)*0.25+player_stats[[#This Row],[Tackles]]/MAX('epl_player_stats_24_25 '!AM:AM)*0.25</f>
        <v>1.8796992481203006E-3</v>
      </c>
      <c r="H29">
        <f>player_stats[[#This Row],[Touches]]/MAX('epl_player_stats_24_25 '!P:P)</f>
        <v>5.6767254257544071E-3</v>
      </c>
      <c r="I29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29">
        <f>player_stats[[#This Row],[Minutes]]/3420</f>
        <v>7.6023391812865496E-3</v>
      </c>
      <c r="K29" s="3" cm="1">
        <f t="array" ref="K29">_xlfn.IFS(
E29="Goalkeeper",(
7*F29 + 2*J29 + H29),
E29="Defender",(
6*G29+3*H29+2*J29),
E29="Midfielder",(
2*G29+3*H29+4*I29+3*J29),
E29="Forward",(
6.25*I29+5*J29)
)</f>
        <v>0.45343265789113402</v>
      </c>
    </row>
    <row r="30" spans="1:11" x14ac:dyDescent="0.3">
      <c r="A30" t="s">
        <v>599</v>
      </c>
      <c r="B30">
        <v>24</v>
      </c>
      <c r="C30" t="s">
        <v>566</v>
      </c>
      <c r="D30" t="s">
        <v>158</v>
      </c>
      <c r="E30" t="s">
        <v>773</v>
      </c>
      <c r="F30">
        <f>player_stats[[#This Row],[Clean Sheets]]/MAX('epl_player_stats_24_25 '!AI:AI)*0.5+player_stats[[#This Row],[Goals Prevented Adjusted]]/MAX('epl_player_stats_24_25 '!BG:BG)*0.5</f>
        <v>0.20588235294117649</v>
      </c>
      <c r="G30">
        <f>player_stats[[#This Row],[Clean Sheets]]/MAX('epl_player_stats_24_25 '!AI:AI)*0.5+player_stats[[#This Row],[Clearances]]/MAX('epl_player_stats_24_25 '!AJ:AJ)*0.25+player_stats[[#This Row],[Tackles]]/MAX('epl_player_stats_24_25 '!AM:AM)*0.25</f>
        <v>5.2056794879761385E-2</v>
      </c>
      <c r="H30">
        <f>player_stats[[#This Row],[Touches]]/MAX('epl_player_stats_24_25 '!P:P)</f>
        <v>0.13355243501643263</v>
      </c>
      <c r="I30">
        <f>player_stats[[#This Row],[Goals]]/MAX('epl_player_stats_24_25 '!H:H)*0.6+player_stats[[#This Row],[Assists]]/MAX('epl_player_stats_24_25 '!I:I)*0.25+player_stats[[#This Row],[Shots]]/MAX('epl_player_stats_24_25 '!K:K)*0.15+0.1</f>
        <v>0.13790276992651215</v>
      </c>
      <c r="J30">
        <f>player_stats[[#This Row],[Minutes]]/3420</f>
        <v>0.19941520467836257</v>
      </c>
      <c r="K30" s="3" cm="1">
        <f t="array" ref="K30">_xlfn.IFS(
E30="Goalkeeper",(
7*F30 + 2*J30 + H30),
E30="Defender",(
6*G30+3*H30+2*J30),
E30="Midfielder",(
2*G30+3*H30+4*I30+3*J30),
E30="Forward",(
6.25*I30+5*J30)
)</f>
        <v>1.6546275885499568</v>
      </c>
    </row>
    <row r="31" spans="1:11" x14ac:dyDescent="0.3">
      <c r="A31" t="s">
        <v>659</v>
      </c>
      <c r="B31">
        <v>18</v>
      </c>
      <c r="C31" t="s">
        <v>786</v>
      </c>
      <c r="D31" t="s">
        <v>59</v>
      </c>
      <c r="E31" t="s">
        <v>774</v>
      </c>
      <c r="F31">
        <f>player_stats[[#This Row],[Clean Sheets]]/MAX('epl_player_stats_24_25 '!AI:AI)*0.5+player_stats[[#This Row],[Goals Prevented Adjusted]]/MAX('epl_player_stats_24_25 '!BG:BG)*0.5</f>
        <v>0.24159663865546221</v>
      </c>
      <c r="G31">
        <f>player_stats[[#This Row],[Clean Sheets]]/MAX('epl_player_stats_24_25 '!AI:AI)*0.5+player_stats[[#This Row],[Clearances]]/MAX('epl_player_stats_24_25 '!AJ:AJ)*0.25+player_stats[[#This Row],[Tackles]]/MAX('epl_player_stats_24_25 '!AM:AM)*0.25</f>
        <v>9.5849126949605415E-2</v>
      </c>
      <c r="H31">
        <f>player_stats[[#This Row],[Touches]]/MAX('epl_player_stats_24_25 '!P:P)</f>
        <v>0.14580221093516582</v>
      </c>
      <c r="I31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31">
        <f>player_stats[[#This Row],[Minutes]]/3420</f>
        <v>0.1935672514619883</v>
      </c>
      <c r="K31" s="3" cm="1">
        <f t="array" ref="K31">_xlfn.IFS(
E31="Goalkeeper",(
7*F31 + 2*J31 + H31),
E31="Defender",(
6*G31+3*H31+2*J31),
E31="Midfielder",(
2*G31+3*H31+4*I31+3*J31),
E31="Forward",(
6.25*I31+5*J31)
)</f>
        <v>1.3996358974271066</v>
      </c>
    </row>
    <row r="32" spans="1:11" x14ac:dyDescent="0.3">
      <c r="A32" t="s">
        <v>681</v>
      </c>
      <c r="B32">
        <v>17</v>
      </c>
      <c r="C32" t="s">
        <v>785</v>
      </c>
      <c r="D32" t="s">
        <v>59</v>
      </c>
      <c r="E32" t="s">
        <v>773</v>
      </c>
      <c r="F32">
        <f>player_stats[[#This Row],[Clean Sheets]]/MAX('epl_player_stats_24_25 '!AI:AI)*0.5+player_stats[[#This Row],[Goals Prevented Adjusted]]/MAX('epl_player_stats_24_25 '!BG:BG)*0.5</f>
        <v>0.20588235294117649</v>
      </c>
      <c r="G32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32">
        <f>player_stats[[#This Row],[Touches]]/MAX('epl_player_stats_24_25 '!P:P)</f>
        <v>1.7926501344487601E-3</v>
      </c>
      <c r="I32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2">
        <f>player_stats[[#This Row],[Minutes]]/3420</f>
        <v>2.9239766081871346E-4</v>
      </c>
      <c r="K32" s="3" cm="1">
        <f t="array" ref="K32">_xlfn.IFS(
E32="Goalkeeper",(
7*F32 + 2*J32 + H32),
E32="Defender",(
6*G32+3*H32+2*J32),
E32="Midfielder",(
2*G32+3*H32+4*I32+3*J32),
E32="Forward",(
6.25*I32+5*J32)
)</f>
        <v>0.40625514338580243</v>
      </c>
    </row>
    <row r="33" spans="1:11" x14ac:dyDescent="0.3">
      <c r="A33" t="s">
        <v>624</v>
      </c>
      <c r="B33">
        <v>22</v>
      </c>
      <c r="C33" t="s">
        <v>787</v>
      </c>
      <c r="D33" t="s">
        <v>625</v>
      </c>
      <c r="E33" t="s">
        <v>774</v>
      </c>
      <c r="F33">
        <f>player_stats[[#This Row],[Clean Sheets]]/MAX('epl_player_stats_24_25 '!AI:AI)*0.5+player_stats[[#This Row],[Goals Prevented Adjusted]]/MAX('epl_player_stats_24_25 '!BG:BG)*0.5</f>
        <v>0.27731092436974791</v>
      </c>
      <c r="G33">
        <f>player_stats[[#This Row],[Clean Sheets]]/MAX('epl_player_stats_24_25 '!AI:AI)*0.5+player_stats[[#This Row],[Clearances]]/MAX('epl_player_stats_24_25 '!AJ:AJ)*0.25+player_stats[[#This Row],[Tackles]]/MAX('epl_player_stats_24_25 '!AM:AM)*0.25</f>
        <v>0.13774622506679923</v>
      </c>
      <c r="H33">
        <f>player_stats[[#This Row],[Touches]]/MAX('epl_player_stats_24_25 '!P:P)</f>
        <v>0.29399462204959664</v>
      </c>
      <c r="I33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33">
        <f>player_stats[[#This Row],[Minutes]]/3420</f>
        <v>0.36578947368421055</v>
      </c>
      <c r="K33" s="3" cm="1">
        <f t="array" ref="K33">_xlfn.IFS(
E33="Goalkeeper",(
7*F33 + 2*J33 + H33),
E33="Defender",(
6*G33+3*H33+2*J33),
E33="Midfielder",(
2*G33+3*H33+4*I33+3*J33),
E33="Forward",(
6.25*I33+5*J33)
)</f>
        <v>2.4400401639180065</v>
      </c>
    </row>
    <row r="34" spans="1:11" x14ac:dyDescent="0.3">
      <c r="A34" t="s">
        <v>654</v>
      </c>
      <c r="B34">
        <v>27</v>
      </c>
      <c r="C34" t="s">
        <v>786</v>
      </c>
      <c r="D34" t="s">
        <v>59</v>
      </c>
      <c r="E34" t="s">
        <v>774</v>
      </c>
      <c r="F34">
        <f>player_stats[[#This Row],[Clean Sheets]]/MAX('epl_player_stats_24_25 '!AI:AI)*0.5+player_stats[[#This Row],[Goals Prevented Adjusted]]/MAX('epl_player_stats_24_25 '!BG:BG)*0.5</f>
        <v>0.42016806722689076</v>
      </c>
      <c r="G34">
        <f>player_stats[[#This Row],[Clean Sheets]]/MAX('epl_player_stats_24_25 '!AI:AI)*0.5+player_stats[[#This Row],[Clearances]]/MAX('epl_player_stats_24_25 '!AJ:AJ)*0.25+player_stats[[#This Row],[Tackles]]/MAX('epl_player_stats_24_25 '!AM:AM)*0.25</f>
        <v>0.50453613372273665</v>
      </c>
      <c r="H34">
        <f>player_stats[[#This Row],[Touches]]/MAX('epl_player_stats_24_25 '!P:P)</f>
        <v>0.72423065431729905</v>
      </c>
      <c r="I34">
        <f>player_stats[[#This Row],[Goals]]/MAX('epl_player_stats_24_25 '!H:H)*0.6+player_stats[[#This Row],[Assists]]/MAX('epl_player_stats_24_25 '!I:I)*0.25+player_stats[[#This Row],[Shots]]/MAX('epl_player_stats_24_25 '!K:K)*0.15+0.1</f>
        <v>0.14585610200364299</v>
      </c>
      <c r="J34">
        <f>player_stats[[#This Row],[Minutes]]/3420</f>
        <v>0.97923976608187135</v>
      </c>
      <c r="K34" s="3" cm="1">
        <f t="array" ref="K34">_xlfn.IFS(
E34="Goalkeeper",(
7*F34 + 2*J34 + H34),
E34="Defender",(
6*G34+3*H34+2*J34),
E34="Midfielder",(
2*G34+3*H34+4*I34+3*J34),
E34="Forward",(
6.25*I34+5*J34)
)</f>
        <v>7.1583882974520598</v>
      </c>
    </row>
    <row r="35" spans="1:11" x14ac:dyDescent="0.3">
      <c r="A35" t="s">
        <v>483</v>
      </c>
      <c r="B35">
        <v>20</v>
      </c>
      <c r="C35" t="s">
        <v>453</v>
      </c>
      <c r="D35" t="s">
        <v>66</v>
      </c>
      <c r="E35" t="s">
        <v>775</v>
      </c>
      <c r="F35">
        <f>player_stats[[#This Row],[Clean Sheets]]/MAX('epl_player_stats_24_25 '!AI:AI)*0.5+player_stats[[#This Row],[Goals Prevented Adjusted]]/MAX('epl_player_stats_24_25 '!BG:BG)*0.5</f>
        <v>0.31302521008403361</v>
      </c>
      <c r="G35">
        <f>player_stats[[#This Row],[Clean Sheets]]/MAX('epl_player_stats_24_25 '!AI:AI)*0.5+player_stats[[#This Row],[Clearances]]/MAX('epl_player_stats_24_25 '!AJ:AJ)*0.25+player_stats[[#This Row],[Tackles]]/MAX('epl_player_stats_24_25 '!AM:AM)*0.25</f>
        <v>0.15967346051078107</v>
      </c>
      <c r="H35">
        <f>player_stats[[#This Row],[Touches]]/MAX('epl_player_stats_24_25 '!P:P)</f>
        <v>0.36092022706901705</v>
      </c>
      <c r="I35">
        <f>player_stats[[#This Row],[Goals]]/MAX('epl_player_stats_24_25 '!H:H)*0.6+player_stats[[#This Row],[Assists]]/MAX('epl_player_stats_24_25 '!I:I)*0.25+player_stats[[#This Row],[Shots]]/MAX('epl_player_stats_24_25 '!K:K)*0.15+0.1</f>
        <v>0.36704666792286911</v>
      </c>
      <c r="J35">
        <f>player_stats[[#This Row],[Minutes]]/3420</f>
        <v>0.51754385964912286</v>
      </c>
      <c r="K35" s="3" cm="1">
        <f t="array" ref="K35">_xlfn.IFS(
E35="Goalkeeper",(
7*F35 + 2*J35 + H35),
E35="Defender",(
6*G35+3*H35+2*J35),
E35="Midfielder",(
2*G35+3*H35+4*I35+3*J35),
E35="Forward",(
6.25*I35+5*J35)
)</f>
        <v>4.881760972763546</v>
      </c>
    </row>
    <row r="36" spans="1:11" x14ac:dyDescent="0.3">
      <c r="A36" t="s">
        <v>427</v>
      </c>
      <c r="B36">
        <v>30</v>
      </c>
      <c r="C36" t="s">
        <v>425</v>
      </c>
      <c r="D36" t="s">
        <v>78</v>
      </c>
      <c r="E36" t="s">
        <v>774</v>
      </c>
      <c r="F36">
        <f>player_stats[[#This Row],[Clean Sheets]]/MAX('epl_player_stats_24_25 '!AI:AI)*0.5+player_stats[[#This Row],[Goals Prevented Adjusted]]/MAX('epl_player_stats_24_25 '!BG:BG)*0.5</f>
        <v>0.42016806722689076</v>
      </c>
      <c r="G36">
        <f>player_stats[[#This Row],[Clean Sheets]]/MAX('epl_player_stats_24_25 '!AI:AI)*0.5+player_stats[[#This Row],[Clearances]]/MAX('epl_player_stats_24_25 '!AJ:AJ)*0.25+player_stats[[#This Row],[Tackles]]/MAX('epl_player_stats_24_25 '!AM:AM)*0.25</f>
        <v>0.3309824147144721</v>
      </c>
      <c r="H36">
        <f>player_stats[[#This Row],[Touches]]/MAX('epl_player_stats_24_25 '!P:P)</f>
        <v>0.63609202270690168</v>
      </c>
      <c r="I36">
        <f>player_stats[[#This Row],[Goals]]/MAX('epl_player_stats_24_25 '!H:H)*0.6+player_stats[[#This Row],[Assists]]/MAX('epl_player_stats_24_25 '!I:I)*0.25+player_stats[[#This Row],[Shots]]/MAX('epl_player_stats_24_25 '!K:K)*0.15+0.1</f>
        <v>0.15077413479052823</v>
      </c>
      <c r="J36">
        <f>player_stats[[#This Row],[Minutes]]/3420</f>
        <v>0.72865497076023389</v>
      </c>
      <c r="K36" s="3" cm="1">
        <f t="array" ref="K36">_xlfn.IFS(
E36="Goalkeeper",(
7*F36 + 2*J36 + H36),
E36="Defender",(
6*G36+3*H36+2*J36),
E36="Midfielder",(
2*G36+3*H36+4*I36+3*J36),
E36="Forward",(
6.25*I36+5*J36)
)</f>
        <v>5.3514804979280051</v>
      </c>
    </row>
    <row r="37" spans="1:11" x14ac:dyDescent="0.3">
      <c r="A37" t="s">
        <v>182</v>
      </c>
      <c r="B37">
        <v>23</v>
      </c>
      <c r="C37" t="s">
        <v>170</v>
      </c>
      <c r="D37" t="s">
        <v>66</v>
      </c>
      <c r="E37" t="s">
        <v>775</v>
      </c>
      <c r="F37">
        <f>player_stats[[#This Row],[Clean Sheets]]/MAX('epl_player_stats_24_25 '!AI:AI)*0.5+player_stats[[#This Row],[Goals Prevented Adjusted]]/MAX('epl_player_stats_24_25 '!BG:BG)*0.5</f>
        <v>0.20588235294117649</v>
      </c>
      <c r="G37">
        <f>player_stats[[#This Row],[Clean Sheets]]/MAX('epl_player_stats_24_25 '!AI:AI)*0.5+player_stats[[#This Row],[Clearances]]/MAX('epl_player_stats_24_25 '!AJ:AJ)*0.25+player_stats[[#This Row],[Tackles]]/MAX('epl_player_stats_24_25 '!AM:AM)*0.25</f>
        <v>1.2497669794320512E-2</v>
      </c>
      <c r="H37">
        <f>player_stats[[#This Row],[Touches]]/MAX('epl_player_stats_24_25 '!P:P)</f>
        <v>2.7786077083955783E-2</v>
      </c>
      <c r="I37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37">
        <f>player_stats[[#This Row],[Minutes]]/3420</f>
        <v>4.912280701754386E-2</v>
      </c>
      <c r="K37" s="3" cm="1">
        <f t="array" ref="K37">_xlfn.IFS(
E37="Goalkeeper",(
7*F37 + 2*J37 + H37),
E37="Defender",(
6*G37+3*H37+2*J37),
E37="Midfielder",(
2*G37+3*H37+4*I37+3*J37),
E37="Forward",(
6.25*I37+5*J37)
)</f>
        <v>0.90135174000575202</v>
      </c>
    </row>
    <row r="38" spans="1:11" x14ac:dyDescent="0.3">
      <c r="A38" t="s">
        <v>219</v>
      </c>
      <c r="B38">
        <v>26</v>
      </c>
      <c r="C38" t="s">
        <v>205</v>
      </c>
      <c r="D38" t="s">
        <v>66</v>
      </c>
      <c r="E38" t="s">
        <v>774</v>
      </c>
      <c r="F38">
        <f>player_stats[[#This Row],[Clean Sheets]]/MAX('epl_player_stats_24_25 '!AI:AI)*0.5+player_stats[[#This Row],[Goals Prevented Adjusted]]/MAX('epl_player_stats_24_25 '!BG:BG)*0.5</f>
        <v>0.24159663865546221</v>
      </c>
      <c r="G38">
        <f>player_stats[[#This Row],[Clean Sheets]]/MAX('epl_player_stats_24_25 '!AI:AI)*0.5+player_stats[[#This Row],[Clearances]]/MAX('epl_player_stats_24_25 '!AJ:AJ)*0.25+player_stats[[#This Row],[Tackles]]/MAX('epl_player_stats_24_25 '!AM:AM)*0.25</f>
        <v>8.4368980301994648E-2</v>
      </c>
      <c r="H38">
        <f>player_stats[[#This Row],[Touches]]/MAX('epl_player_stats_24_25 '!P:P)</f>
        <v>0.24828204362115328</v>
      </c>
      <c r="I38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8">
        <f>player_stats[[#This Row],[Minutes]]/3420</f>
        <v>0.2807017543859649</v>
      </c>
      <c r="K38" s="3" cm="1">
        <f t="array" ref="K38">_xlfn.IFS(
E38="Goalkeeper",(
7*F38 + 2*J38 + H38),
E38="Defender",(
6*G38+3*H38+2*J38),
E38="Midfielder",(
2*G38+3*H38+4*I38+3*J38),
E38="Forward",(
6.25*I38+5*J38)
)</f>
        <v>1.8124635214473575</v>
      </c>
    </row>
    <row r="39" spans="1:11" x14ac:dyDescent="0.3">
      <c r="A39" t="s">
        <v>311</v>
      </c>
      <c r="B39">
        <v>34</v>
      </c>
      <c r="C39" t="s">
        <v>300</v>
      </c>
      <c r="D39" t="s">
        <v>257</v>
      </c>
      <c r="E39" t="s">
        <v>773</v>
      </c>
      <c r="F39">
        <f>player_stats[[#This Row],[Clean Sheets]]/MAX('epl_player_stats_24_25 '!AI:AI)*0.5+player_stats[[#This Row],[Goals Prevented Adjusted]]/MAX('epl_player_stats_24_25 '!BG:BG)*0.5</f>
        <v>0.59873949579831931</v>
      </c>
      <c r="G39">
        <f>player_stats[[#This Row],[Clean Sheets]]/MAX('epl_player_stats_24_25 '!AI:AI)*0.5+player_stats[[#This Row],[Clearances]]/MAX('epl_player_stats_24_25 '!AJ:AJ)*0.25+player_stats[[#This Row],[Tackles]]/MAX('epl_player_stats_24_25 '!AM:AM)*0.25</f>
        <v>0.6779811097992916</v>
      </c>
      <c r="H39">
        <f>player_stats[[#This Row],[Touches]]/MAX('epl_player_stats_24_25 '!P:P)</f>
        <v>0.57663579324768455</v>
      </c>
      <c r="I39">
        <f>player_stats[[#This Row],[Goals]]/MAX('epl_player_stats_24_25 '!H:H)*0.6+player_stats[[#This Row],[Assists]]/MAX('epl_player_stats_24_25 '!I:I)*0.25+player_stats[[#This Row],[Shots]]/MAX('epl_player_stats_24_25 '!K:K)*0.15+0.1</f>
        <v>0.20806010928961749</v>
      </c>
      <c r="J39">
        <f>player_stats[[#This Row],[Minutes]]/3420</f>
        <v>0.89678362573099413</v>
      </c>
      <c r="K39" s="3" cm="1">
        <f t="array" ref="K39">_xlfn.IFS(
E39="Goalkeeper",(
7*F39 + 2*J39 + H39),
E39="Defender",(
6*G39+3*H39+2*J39),
E39="Midfielder",(
2*G39+3*H39+4*I39+3*J39),
E39="Forward",(
6.25*I39+5*J39)
)</f>
        <v>6.6084609136930892</v>
      </c>
    </row>
    <row r="40" spans="1:11" x14ac:dyDescent="0.3">
      <c r="A40" t="s">
        <v>688</v>
      </c>
      <c r="B40">
        <v>23</v>
      </c>
      <c r="C40" t="s">
        <v>785</v>
      </c>
      <c r="D40" t="s">
        <v>689</v>
      </c>
      <c r="E40" t="s">
        <v>774</v>
      </c>
      <c r="F40">
        <f>player_stats[[#This Row],[Clean Sheets]]/MAX('epl_player_stats_24_25 '!AI:AI)*0.5+player_stats[[#This Row],[Goals Prevented Adjusted]]/MAX('epl_player_stats_24_25 '!BG:BG)*0.5</f>
        <v>0.20588235294117649</v>
      </c>
      <c r="G40">
        <f>player_stats[[#This Row],[Clean Sheets]]/MAX('epl_player_stats_24_25 '!AI:AI)*0.5+player_stats[[#This Row],[Clearances]]/MAX('epl_player_stats_24_25 '!AJ:AJ)*0.25+player_stats[[#This Row],[Tackles]]/MAX('epl_player_stats_24_25 '!AM:AM)*0.25</f>
        <v>0.23547505126452495</v>
      </c>
      <c r="H40">
        <f>player_stats[[#This Row],[Touches]]/MAX('epl_player_stats_24_25 '!P:P)</f>
        <v>0.6916641768748133</v>
      </c>
      <c r="I40">
        <f>player_stats[[#This Row],[Goals]]/MAX('epl_player_stats_24_25 '!H:H)*0.6+player_stats[[#This Row],[Assists]]/MAX('epl_player_stats_24_25 '!I:I)*0.25+player_stats[[#This Row],[Shots]]/MAX('epl_player_stats_24_25 '!K:K)*0.15+0.1</f>
        <v>0.36850543307581185</v>
      </c>
      <c r="J40">
        <f>player_stats[[#This Row],[Minutes]]/3420</f>
        <v>0.91432748538011699</v>
      </c>
      <c r="K40" s="3" cm="1">
        <f t="array" ref="K40">_xlfn.IFS(
E40="Goalkeeper",(
7*F40 + 2*J40 + H40),
E40="Defender",(
6*G40+3*H40+2*J40),
E40="Midfielder",(
2*G40+3*H40+4*I40+3*J40),
E40="Forward",(
6.25*I40+5*J40)
)</f>
        <v>5.3164978089718238</v>
      </c>
    </row>
    <row r="41" spans="1:11" x14ac:dyDescent="0.3">
      <c r="A41" t="s">
        <v>284</v>
      </c>
      <c r="B41">
        <v>26</v>
      </c>
      <c r="C41" t="s">
        <v>270</v>
      </c>
      <c r="D41" t="s">
        <v>257</v>
      </c>
      <c r="E41" t="s">
        <v>773</v>
      </c>
      <c r="F41">
        <f>player_stats[[#This Row],[Clean Sheets]]/MAX('epl_player_stats_24_25 '!AI:AI)*0.5+player_stats[[#This Row],[Goals Prevented Adjusted]]/MAX('epl_player_stats_24_25 '!BG:BG)*0.5</f>
        <v>0.31302521008403361</v>
      </c>
      <c r="G41">
        <f>player_stats[[#This Row],[Clean Sheets]]/MAX('epl_player_stats_24_25 '!AI:AI)*0.5+player_stats[[#This Row],[Clearances]]/MAX('epl_player_stats_24_25 '!AJ:AJ)*0.25+player_stats[[#This Row],[Tackles]]/MAX('epl_player_stats_24_25 '!AM:AM)*0.25</f>
        <v>0.18775243894861118</v>
      </c>
      <c r="H41">
        <f>player_stats[[#This Row],[Touches]]/MAX('epl_player_stats_24_25 '!P:P)</f>
        <v>0.35793247684493579</v>
      </c>
      <c r="I41">
        <f>player_stats[[#This Row],[Goals]]/MAX('epl_player_stats_24_25 '!H:H)*0.6+player_stats[[#This Row],[Assists]]/MAX('epl_player_stats_24_25 '!I:I)*0.25+player_stats[[#This Row],[Shots]]/MAX('epl_player_stats_24_25 '!K:K)*0.15+0.1</f>
        <v>0.49393254192575842</v>
      </c>
      <c r="J41">
        <f>player_stats[[#This Row],[Minutes]]/3420</f>
        <v>0.79356725146198825</v>
      </c>
      <c r="K41" s="3" cm="1">
        <f t="array" ref="K41">_xlfn.IFS(
E41="Goalkeeper",(
7*F41 + 2*J41 + H41),
E41="Defender",(
6*G41+3*H41+2*J41),
E41="Midfielder",(
2*G41+3*H41+4*I41+3*J41),
E41="Forward",(
6.25*I41+5*J41)
)</f>
        <v>5.8057342305210273</v>
      </c>
    </row>
    <row r="42" spans="1:11" x14ac:dyDescent="0.3">
      <c r="A42" t="s">
        <v>351</v>
      </c>
      <c r="B42">
        <v>27</v>
      </c>
      <c r="C42" t="s">
        <v>329</v>
      </c>
      <c r="D42" t="s">
        <v>114</v>
      </c>
      <c r="E42" t="s">
        <v>773</v>
      </c>
      <c r="F42">
        <f>player_stats[[#This Row],[Clean Sheets]]/MAX('epl_player_stats_24_25 '!AI:AI)*0.5+player_stats[[#This Row],[Goals Prevented Adjusted]]/MAX('epl_player_stats_24_25 '!BG:BG)*0.5</f>
        <v>0.20588235294117649</v>
      </c>
      <c r="G42">
        <f>player_stats[[#This Row],[Clean Sheets]]/MAX('epl_player_stats_24_25 '!AI:AI)*0.5+player_stats[[#This Row],[Clearances]]/MAX('epl_player_stats_24_25 '!AJ:AJ)*0.25+player_stats[[#This Row],[Tackles]]/MAX('epl_player_stats_24_25 '!AM:AM)*0.25</f>
        <v>0.16087740011184987</v>
      </c>
      <c r="H42">
        <f>player_stats[[#This Row],[Touches]]/MAX('epl_player_stats_24_25 '!P:P)</f>
        <v>0.46190618464296385</v>
      </c>
      <c r="I42">
        <f>player_stats[[#This Row],[Goals]]/MAX('epl_player_stats_24_25 '!H:H)*0.6+player_stats[[#This Row],[Assists]]/MAX('epl_player_stats_24_25 '!I:I)*0.25+player_stats[[#This Row],[Shots]]/MAX('epl_player_stats_24_25 '!K:K)*0.15+0.1</f>
        <v>0.17204007285974499</v>
      </c>
      <c r="J42">
        <f>player_stats[[#This Row],[Minutes]]/3420</f>
        <v>0.68859649122807021</v>
      </c>
      <c r="K42" s="3" cm="1">
        <f t="array" ref="K42">_xlfn.IFS(
E42="Goalkeeper",(
7*F42 + 2*J42 + H42),
E42="Defender",(
6*G42+3*H42+2*J42),
E42="Midfielder",(
2*G42+3*H42+4*I42+3*J42),
E42="Forward",(
6.25*I42+5*J42)
)</f>
        <v>4.4614231192757821</v>
      </c>
    </row>
    <row r="43" spans="1:11" x14ac:dyDescent="0.3">
      <c r="A43" t="s">
        <v>539</v>
      </c>
      <c r="B43">
        <v>21</v>
      </c>
      <c r="C43" t="s">
        <v>789</v>
      </c>
      <c r="D43" t="s">
        <v>59</v>
      </c>
      <c r="E43" t="s">
        <v>774</v>
      </c>
      <c r="F43">
        <f>player_stats[[#This Row],[Clean Sheets]]/MAX('epl_player_stats_24_25 '!AI:AI)*0.5+player_stats[[#This Row],[Goals Prevented Adjusted]]/MAX('epl_player_stats_24_25 '!BG:BG)*0.5</f>
        <v>0.45588235294117652</v>
      </c>
      <c r="G43">
        <f>player_stats[[#This Row],[Clean Sheets]]/MAX('epl_player_stats_24_25 '!AI:AI)*0.5+player_stats[[#This Row],[Clearances]]/MAX('epl_player_stats_24_25 '!AJ:AJ)*0.25+player_stats[[#This Row],[Tackles]]/MAX('epl_player_stats_24_25 '!AM:AM)*0.25</f>
        <v>0.4486111974150252</v>
      </c>
      <c r="H43">
        <f>player_stats[[#This Row],[Touches]]/MAX('epl_player_stats_24_25 '!P:P)</f>
        <v>0.62175082163131157</v>
      </c>
      <c r="I43">
        <f>player_stats[[#This Row],[Goals]]/MAX('epl_player_stats_24_25 '!H:H)*0.6+player_stats[[#This Row],[Assists]]/MAX('epl_player_stats_24_25 '!I:I)*0.25+player_stats[[#This Row],[Shots]]/MAX('epl_player_stats_24_25 '!K:K)*0.15+0.1</f>
        <v>0.12864298724954462</v>
      </c>
      <c r="J43">
        <f>player_stats[[#This Row],[Minutes]]/3420</f>
        <v>0.83099415204678362</v>
      </c>
      <c r="K43" s="3" cm="1">
        <f t="array" ref="K43">_xlfn.IFS(
E43="Goalkeeper",(
7*F43 + 2*J43 + H43),
E43="Defender",(
6*G43+3*H43+2*J43),
E43="Midfielder",(
2*G43+3*H43+4*I43+3*J43),
E43="Forward",(
6.25*I43+5*J43)
)</f>
        <v>6.218907953477653</v>
      </c>
    </row>
    <row r="44" spans="1:11" x14ac:dyDescent="0.3">
      <c r="A44" t="s">
        <v>357</v>
      </c>
      <c r="B44">
        <v>22</v>
      </c>
      <c r="C44" t="s">
        <v>356</v>
      </c>
      <c r="D44" t="s">
        <v>358</v>
      </c>
      <c r="E44" t="s">
        <v>775</v>
      </c>
      <c r="F44">
        <f>player_stats[[#This Row],[Clean Sheets]]/MAX('epl_player_stats_24_25 '!AI:AI)*0.5+player_stats[[#This Row],[Goals Prevented Adjusted]]/MAX('epl_player_stats_24_25 '!BG:BG)*0.5</f>
        <v>0.20588235294117649</v>
      </c>
      <c r="G44">
        <f>player_stats[[#This Row],[Clean Sheets]]/MAX('epl_player_stats_24_25 '!AI:AI)*0.5+player_stats[[#This Row],[Clearances]]/MAX('epl_player_stats_24_25 '!AJ:AJ)*0.25+player_stats[[#This Row],[Tackles]]/MAX('epl_player_stats_24_25 '!AM:AM)*0.25</f>
        <v>3.9458149505996395E-3</v>
      </c>
      <c r="H44">
        <f>player_stats[[#This Row],[Touches]]/MAX('epl_player_stats_24_25 '!P:P)</f>
        <v>1.9121601434120106E-2</v>
      </c>
      <c r="I44">
        <f>player_stats[[#This Row],[Goals]]/MAX('epl_player_stats_24_25 '!H:H)*0.6+player_stats[[#This Row],[Assists]]/MAX('epl_player_stats_24_25 '!I:I)*0.25+player_stats[[#This Row],[Shots]]/MAX('epl_player_stats_24_25 '!K:K)*0.15+0.1</f>
        <v>0.1098360655737705</v>
      </c>
      <c r="J44">
        <f>player_stats[[#This Row],[Minutes]]/3420</f>
        <v>3.6549707602339179E-2</v>
      </c>
      <c r="K44" s="3" cm="1">
        <f t="array" ref="K44">_xlfn.IFS(
E44="Goalkeeper",(
7*F44 + 2*J44 + H44),
E44="Defender",(
6*G44+3*H44+2*J44),
E44="Midfielder",(
2*G44+3*H44+4*I44+3*J44),
E44="Forward",(
6.25*I44+5*J44)
)</f>
        <v>0.86922394784776147</v>
      </c>
    </row>
    <row r="45" spans="1:11" x14ac:dyDescent="0.3">
      <c r="A45" t="s">
        <v>642</v>
      </c>
      <c r="B45">
        <v>29</v>
      </c>
      <c r="C45" t="s">
        <v>786</v>
      </c>
      <c r="D45" t="s">
        <v>72</v>
      </c>
      <c r="E45" t="s">
        <v>774</v>
      </c>
      <c r="F45">
        <f>player_stats[[#This Row],[Clean Sheets]]/MAX('epl_player_stats_24_25 '!AI:AI)*0.5+player_stats[[#This Row],[Goals Prevented Adjusted]]/MAX('epl_player_stats_24_25 '!BG:BG)*0.5</f>
        <v>0.24159663865546221</v>
      </c>
      <c r="G45">
        <f>player_stats[[#This Row],[Clean Sheets]]/MAX('epl_player_stats_24_25 '!AI:AI)*0.5+player_stats[[#This Row],[Clearances]]/MAX('epl_player_stats_24_25 '!AJ:AJ)*0.25+player_stats[[#This Row],[Tackles]]/MAX('epl_player_stats_24_25 '!AM:AM)*0.25</f>
        <v>0.20634748027092525</v>
      </c>
      <c r="H45">
        <f>player_stats[[#This Row],[Touches]]/MAX('epl_player_stats_24_25 '!P:P)</f>
        <v>0.41111443083358229</v>
      </c>
      <c r="I45">
        <f>player_stats[[#This Row],[Goals]]/MAX('epl_player_stats_24_25 '!H:H)*0.6+player_stats[[#This Row],[Assists]]/MAX('epl_player_stats_24_25 '!I:I)*0.25+player_stats[[#This Row],[Shots]]/MAX('epl_player_stats_24_25 '!K:K)*0.15+0.1</f>
        <v>0.19461246152879846</v>
      </c>
      <c r="J45">
        <f>player_stats[[#This Row],[Minutes]]/3420</f>
        <v>0.62163742690058477</v>
      </c>
      <c r="K45" s="3" cm="1">
        <f t="array" ref="K45">_xlfn.IFS(
E45="Goalkeeper",(
7*F45 + 2*J45 + H45),
E45="Defender",(
6*G45+3*H45+2*J45),
E45="Midfielder",(
2*G45+3*H45+4*I45+3*J45),
E45="Forward",(
6.25*I45+5*J45)
)</f>
        <v>3.7147030279274675</v>
      </c>
    </row>
    <row r="46" spans="1:11" x14ac:dyDescent="0.3">
      <c r="A46" t="s">
        <v>326</v>
      </c>
      <c r="B46">
        <v>25</v>
      </c>
      <c r="C46" t="s">
        <v>300</v>
      </c>
      <c r="D46" t="s">
        <v>88</v>
      </c>
      <c r="E46" t="s">
        <v>774</v>
      </c>
      <c r="F46">
        <f>player_stats[[#This Row],[Clean Sheets]]/MAX('epl_player_stats_24_25 '!AI:AI)*0.5+player_stats[[#This Row],[Goals Prevented Adjusted]]/MAX('epl_player_stats_24_25 '!BG:BG)*0.5</f>
        <v>0.56302521008403361</v>
      </c>
      <c r="G46">
        <f>player_stats[[#This Row],[Clean Sheets]]/MAX('epl_player_stats_24_25 '!AI:AI)*0.5+player_stats[[#This Row],[Clearances]]/MAX('epl_player_stats_24_25 '!AJ:AJ)*0.25+player_stats[[#This Row],[Tackles]]/MAX('epl_player_stats_24_25 '!AM:AM)*0.25</f>
        <v>0.61502671969179146</v>
      </c>
      <c r="H46">
        <f>player_stats[[#This Row],[Touches]]/MAX('epl_player_stats_24_25 '!P:P)</f>
        <v>0.52106363907977293</v>
      </c>
      <c r="I46">
        <f>player_stats[[#This Row],[Goals]]/MAX('epl_player_stats_24_25 '!H:H)*0.6+player_stats[[#This Row],[Assists]]/MAX('epl_player_stats_24_25 '!I:I)*0.25+player_stats[[#This Row],[Shots]]/MAX('epl_player_stats_24_25 '!K:K)*0.15+0.1</f>
        <v>0.18289366245838828</v>
      </c>
      <c r="J46">
        <f>player_stats[[#This Row],[Minutes]]/3420</f>
        <v>0.90175438596491231</v>
      </c>
      <c r="K46" s="3" cm="1">
        <f t="array" ref="K46">_xlfn.IFS(
E46="Goalkeeper",(
7*F46 + 2*J46 + H46),
E46="Defender",(
6*G46+3*H46+2*J46),
E46="Midfielder",(
2*G46+3*H46+4*I46+3*J46),
E46="Forward",(
6.25*I46+5*J46)
)</f>
        <v>7.0568600073198926</v>
      </c>
    </row>
    <row r="47" spans="1:11" x14ac:dyDescent="0.3">
      <c r="A47" t="s">
        <v>673</v>
      </c>
      <c r="B47">
        <v>26</v>
      </c>
      <c r="C47" t="s">
        <v>785</v>
      </c>
      <c r="D47" t="s">
        <v>96</v>
      </c>
      <c r="E47" t="s">
        <v>773</v>
      </c>
      <c r="F47">
        <f>player_stats[[#This Row],[Clean Sheets]]/MAX('epl_player_stats_24_25 '!AI:AI)*0.5+player_stats[[#This Row],[Goals Prevented Adjusted]]/MAX('epl_player_stats_24_25 '!BG:BG)*0.5</f>
        <v>0.20588235294117649</v>
      </c>
      <c r="G47">
        <f>player_stats[[#This Row],[Clean Sheets]]/MAX('epl_player_stats_24_25 '!AI:AI)*0.5+player_stats[[#This Row],[Clearances]]/MAX('epl_player_stats_24_25 '!AJ:AJ)*0.25+player_stats[[#This Row],[Tackles]]/MAX('epl_player_stats_24_25 '!AM:AM)*0.25</f>
        <v>9.0870254147766102E-2</v>
      </c>
      <c r="H47">
        <f>player_stats[[#This Row],[Touches]]/MAX('epl_player_stats_24_25 '!P:P)</f>
        <v>0.27606812070510905</v>
      </c>
      <c r="I47">
        <f>player_stats[[#This Row],[Goals]]/MAX('epl_player_stats_24_25 '!H:H)*0.6+player_stats[[#This Row],[Assists]]/MAX('epl_player_stats_24_25 '!I:I)*0.25+player_stats[[#This Row],[Shots]]/MAX('epl_player_stats_24_25 '!K:K)*0.15+0.1</f>
        <v>0.29269989322278755</v>
      </c>
      <c r="J47">
        <f>player_stats[[#This Row],[Minutes]]/3420</f>
        <v>0.4915204678362573</v>
      </c>
      <c r="K47" s="3" cm="1">
        <f t="array" ref="K47">_xlfn.IFS(
E47="Goalkeeper",(
7*F47 + 2*J47 + H47),
E47="Defender",(
6*G47+3*H47+2*J47),
E47="Midfielder",(
2*G47+3*H47+4*I47+3*J47),
E47="Forward",(
6.25*I47+5*J47)
)</f>
        <v>3.6553058468107817</v>
      </c>
    </row>
    <row r="48" spans="1:11" x14ac:dyDescent="0.3">
      <c r="A48" t="s">
        <v>660</v>
      </c>
      <c r="B48">
        <v>29</v>
      </c>
      <c r="C48" t="s">
        <v>786</v>
      </c>
      <c r="D48" t="s">
        <v>450</v>
      </c>
      <c r="E48" t="s">
        <v>773</v>
      </c>
      <c r="F48">
        <f>player_stats[[#This Row],[Clean Sheets]]/MAX('epl_player_stats_24_25 '!AI:AI)*0.5+player_stats[[#This Row],[Goals Prevented Adjusted]]/MAX('epl_player_stats_24_25 '!BG:BG)*0.5</f>
        <v>0.38445378151260506</v>
      </c>
      <c r="G48">
        <f>player_stats[[#This Row],[Clean Sheets]]/MAX('epl_player_stats_24_25 '!AI:AI)*0.5+player_stats[[#This Row],[Clearances]]/MAX('epl_player_stats_24_25 '!AJ:AJ)*0.25+player_stats[[#This Row],[Tackles]]/MAX('epl_player_stats_24_25 '!AM:AM)*0.25</f>
        <v>0.35181445348909468</v>
      </c>
      <c r="H48">
        <f>player_stats[[#This Row],[Touches]]/MAX('epl_player_stats_24_25 '!P:P)</f>
        <v>0.39946220495966539</v>
      </c>
      <c r="I48">
        <f>player_stats[[#This Row],[Goals]]/MAX('epl_player_stats_24_25 '!H:H)*0.6+player_stats[[#This Row],[Assists]]/MAX('epl_player_stats_24_25 '!I:I)*0.25+player_stats[[#This Row],[Shots]]/MAX('epl_player_stats_24_25 '!K:K)*0.15+0.1</f>
        <v>0.43534168707995724</v>
      </c>
      <c r="J48">
        <f>player_stats[[#This Row],[Minutes]]/3420</f>
        <v>0.75146198830409361</v>
      </c>
      <c r="K48" s="3" cm="1">
        <f t="array" ref="K48">_xlfn.IFS(
E48="Goalkeeper",(
7*F48 + 2*J48 + H48),
E48="Defender",(
6*G48+3*H48+2*J48),
E48="Midfielder",(
2*G48+3*H48+4*I48+3*J48),
E48="Forward",(
6.25*I48+5*J48)
)</f>
        <v>5.8977682350892948</v>
      </c>
    </row>
    <row r="49" spans="1:11" x14ac:dyDescent="0.3">
      <c r="A49" t="s">
        <v>466</v>
      </c>
      <c r="B49">
        <v>22</v>
      </c>
      <c r="C49" t="s">
        <v>453</v>
      </c>
      <c r="D49" t="s">
        <v>467</v>
      </c>
      <c r="E49" t="s">
        <v>774</v>
      </c>
      <c r="F49">
        <f>player_stats[[#This Row],[Clean Sheets]]/MAX('epl_player_stats_24_25 '!AI:AI)*0.5+player_stats[[#This Row],[Goals Prevented Adjusted]]/MAX('epl_player_stats_24_25 '!BG:BG)*0.5</f>
        <v>0.59873949579831931</v>
      </c>
      <c r="G49">
        <f>player_stats[[#This Row],[Clean Sheets]]/MAX('epl_player_stats_24_25 '!AI:AI)*0.5+player_stats[[#This Row],[Clearances]]/MAX('epl_player_stats_24_25 '!AJ:AJ)*0.25+player_stats[[#This Row],[Tackles]]/MAX('epl_player_stats_24_25 '!AM:AM)*0.25</f>
        <v>0.61654912073572365</v>
      </c>
      <c r="H49">
        <f>player_stats[[#This Row],[Touches]]/MAX('epl_player_stats_24_25 '!P:P)</f>
        <v>0.95428742157155666</v>
      </c>
      <c r="I49">
        <f>player_stats[[#This Row],[Goals]]/MAX('epl_player_stats_24_25 '!H:H)*0.6+player_stats[[#This Row],[Assists]]/MAX('epl_player_stats_24_25 '!I:I)*0.25+player_stats[[#This Row],[Shots]]/MAX('epl_player_stats_24_25 '!K:K)*0.15+0.1</f>
        <v>0.30180893159977384</v>
      </c>
      <c r="J49">
        <f>player_stats[[#This Row],[Minutes]]/3420</f>
        <v>0.95877192982456139</v>
      </c>
      <c r="K49" s="3" cm="1">
        <f t="array" ref="K49">_xlfn.IFS(
E49="Goalkeeper",(
7*F49 + 2*J49 + H49),
E49="Defender",(
6*G49+3*H49+2*J49),
E49="Midfielder",(
2*G49+3*H49+4*I49+3*J49),
E49="Forward",(
6.25*I49+5*J49)
)</f>
        <v>8.4797008487781333</v>
      </c>
    </row>
    <row r="50" spans="1:11" x14ac:dyDescent="0.3">
      <c r="A50" t="s">
        <v>472</v>
      </c>
      <c r="B50">
        <v>30</v>
      </c>
      <c r="C50" t="s">
        <v>453</v>
      </c>
      <c r="D50" t="s">
        <v>467</v>
      </c>
      <c r="E50" t="s">
        <v>773</v>
      </c>
      <c r="F50">
        <f>player_stats[[#This Row],[Clean Sheets]]/MAX('epl_player_stats_24_25 '!AI:AI)*0.5+player_stats[[#This Row],[Goals Prevented Adjusted]]/MAX('epl_player_stats_24_25 '!BG:BG)*0.5</f>
        <v>0.34873949579831931</v>
      </c>
      <c r="G50">
        <f>player_stats[[#This Row],[Clean Sheets]]/MAX('epl_player_stats_24_25 '!AI:AI)*0.5+player_stats[[#This Row],[Clearances]]/MAX('epl_player_stats_24_25 '!AJ:AJ)*0.25+player_stats[[#This Row],[Tackles]]/MAX('epl_player_stats_24_25 '!AM:AM)*0.25</f>
        <v>0.29425060585347668</v>
      </c>
      <c r="H50">
        <f>player_stats[[#This Row],[Touches]]/MAX('epl_player_stats_24_25 '!P:P)</f>
        <v>0.65909769943232743</v>
      </c>
      <c r="I50">
        <f>player_stats[[#This Row],[Goals]]/MAX('epl_player_stats_24_25 '!H:H)*0.6+player_stats[[#This Row],[Assists]]/MAX('epl_player_stats_24_25 '!I:I)*0.25+player_stats[[#This Row],[Shots]]/MAX('epl_player_stats_24_25 '!K:K)*0.15+0.1</f>
        <v>0.36257144651717854</v>
      </c>
      <c r="J50">
        <f>player_stats[[#This Row],[Minutes]]/3420</f>
        <v>0.64385964912280702</v>
      </c>
      <c r="K50" s="3" cm="1">
        <f t="array" ref="K50">_xlfn.IFS(
E50="Goalkeeper",(
7*F50 + 2*J50 + H50),
E50="Defender",(
6*G50+3*H50+2*J50),
E50="Midfielder",(
2*G50+3*H50+4*I50+3*J50),
E50="Forward",(
6.25*I50+5*J50)
)</f>
        <v>5.947659043441071</v>
      </c>
    </row>
    <row r="51" spans="1:11" x14ac:dyDescent="0.3">
      <c r="A51" t="s">
        <v>495</v>
      </c>
      <c r="B51">
        <v>16</v>
      </c>
      <c r="C51" t="s">
        <v>790</v>
      </c>
      <c r="D51" t="s">
        <v>163</v>
      </c>
      <c r="E51" t="s">
        <v>775</v>
      </c>
      <c r="F51">
        <f>player_stats[[#This Row],[Clean Sheets]]/MAX('epl_player_stats_24_25 '!AI:AI)*0.5+player_stats[[#This Row],[Goals Prevented Adjusted]]/MAX('epl_player_stats_24_25 '!BG:BG)*0.5</f>
        <v>0.20588235294117649</v>
      </c>
      <c r="G51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51">
        <f>player_stats[[#This Row],[Touches]]/MAX('epl_player_stats_24_25 '!P:P)</f>
        <v>1.4639976097998207E-2</v>
      </c>
      <c r="I51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51">
        <f>player_stats[[#This Row],[Minutes]]/3420</f>
        <v>4.6783625730994149E-2</v>
      </c>
      <c r="K51" s="3" cm="1">
        <f t="array" ref="K51">_xlfn.IFS(
E51="Goalkeeper",(
7*F51 + 2*J51 + H51),
E51="Defender",(
6*G51+3*H51+2*J51),
E51="Midfielder",(
2*G51+3*H51+4*I51+3*J51),
E51="Forward",(
6.25*I51+5*J51)
)</f>
        <v>0.93576239095005276</v>
      </c>
    </row>
    <row r="52" spans="1:11" x14ac:dyDescent="0.3">
      <c r="A52" t="s">
        <v>663</v>
      </c>
      <c r="B52">
        <v>23</v>
      </c>
      <c r="C52" t="s">
        <v>785</v>
      </c>
      <c r="D52" t="s">
        <v>66</v>
      </c>
      <c r="E52" t="s">
        <v>773</v>
      </c>
      <c r="F52">
        <f>player_stats[[#This Row],[Clean Sheets]]/MAX('epl_player_stats_24_25 '!AI:AI)*0.5+player_stats[[#This Row],[Goals Prevented Adjusted]]/MAX('epl_player_stats_24_25 '!BG:BG)*0.5</f>
        <v>0.38445378151260506</v>
      </c>
      <c r="G52">
        <f>player_stats[[#This Row],[Clean Sheets]]/MAX('epl_player_stats_24_25 '!AI:AI)*0.5+player_stats[[#This Row],[Clearances]]/MAX('epl_player_stats_24_25 '!AJ:AJ)*0.25+player_stats[[#This Row],[Tackles]]/MAX('epl_player_stats_24_25 '!AM:AM)*0.25</f>
        <v>0.37958273783632634</v>
      </c>
      <c r="H52">
        <f>player_stats[[#This Row],[Touches]]/MAX('epl_player_stats_24_25 '!P:P)</f>
        <v>0.51478936360920224</v>
      </c>
      <c r="I52">
        <f>player_stats[[#This Row],[Goals]]/MAX('epl_player_stats_24_25 '!H:H)*0.6+player_stats[[#This Row],[Assists]]/MAX('epl_player_stats_24_25 '!I:I)*0.25+player_stats[[#This Row],[Shots]]/MAX('epl_player_stats_24_25 '!K:K)*0.15+0.1</f>
        <v>0.12459016393442623</v>
      </c>
      <c r="J52">
        <f>player_stats[[#This Row],[Minutes]]/3420</f>
        <v>0.72631578947368425</v>
      </c>
      <c r="K52" s="3" cm="1">
        <f t="array" ref="K52">_xlfn.IFS(
E52="Goalkeeper",(
7*F52 + 2*J52 + H52),
E52="Defender",(
6*G52+3*H52+2*J52),
E52="Midfielder",(
2*G52+3*H52+4*I52+3*J52),
E52="Forward",(
6.25*I52+5*J52)
)</f>
        <v>4.9808415906590167</v>
      </c>
    </row>
    <row r="53" spans="1:11" x14ac:dyDescent="0.3">
      <c r="A53" t="s">
        <v>622</v>
      </c>
      <c r="B53">
        <v>21</v>
      </c>
      <c r="C53" t="s">
        <v>787</v>
      </c>
      <c r="D53" t="s">
        <v>257</v>
      </c>
      <c r="E53" t="s">
        <v>773</v>
      </c>
      <c r="F53">
        <f>player_stats[[#This Row],[Clean Sheets]]/MAX('epl_player_stats_24_25 '!AI:AI)*0.5+player_stats[[#This Row],[Goals Prevented Adjusted]]/MAX('epl_player_stats_24_25 '!BG:BG)*0.5</f>
        <v>0.24159663865546221</v>
      </c>
      <c r="G53">
        <f>player_stats[[#This Row],[Clean Sheets]]/MAX('epl_player_stats_24_25 '!AI:AI)*0.5+player_stats[[#This Row],[Clearances]]/MAX('epl_player_stats_24_25 '!AJ:AJ)*0.25+player_stats[[#This Row],[Tackles]]/MAX('epl_player_stats_24_25 '!AM:AM)*0.25</f>
        <v>0.15261293730193251</v>
      </c>
      <c r="H53">
        <f>player_stats[[#This Row],[Touches]]/MAX('epl_player_stats_24_25 '!P:P)</f>
        <v>0.40065730504929786</v>
      </c>
      <c r="I53">
        <f>player_stats[[#This Row],[Goals]]/MAX('epl_player_stats_24_25 '!H:H)*0.6+player_stats[[#This Row],[Assists]]/MAX('epl_player_stats_24_25 '!I:I)*0.25+player_stats[[#This Row],[Shots]]/MAX('epl_player_stats_24_25 '!K:K)*0.15+0.1</f>
        <v>0.2734533006720683</v>
      </c>
      <c r="J53">
        <f>player_stats[[#This Row],[Minutes]]/3420</f>
        <v>0.55935672514619883</v>
      </c>
      <c r="K53" s="3" cm="1">
        <f t="array" ref="K53">_xlfn.IFS(
E53="Goalkeeper",(
7*F53 + 2*J53 + H53),
E53="Defender",(
6*G53+3*H53+2*J53),
E53="Midfielder",(
2*G53+3*H53+4*I53+3*J53),
E53="Forward",(
6.25*I53+5*J53)
)</f>
        <v>4.279081167878628</v>
      </c>
    </row>
    <row r="54" spans="1:11" x14ac:dyDescent="0.3">
      <c r="A54" t="s">
        <v>568</v>
      </c>
      <c r="B54">
        <v>23</v>
      </c>
      <c r="C54" t="s">
        <v>566</v>
      </c>
      <c r="D54" t="s">
        <v>163</v>
      </c>
      <c r="E54" t="s">
        <v>775</v>
      </c>
      <c r="F54">
        <f>player_stats[[#This Row],[Clean Sheets]]/MAX('epl_player_stats_24_25 '!AI:AI)*0.5+player_stats[[#This Row],[Goals Prevented Adjusted]]/MAX('epl_player_stats_24_25 '!BG:BG)*0.5</f>
        <v>0.20588235294117649</v>
      </c>
      <c r="G54">
        <f>player_stats[[#This Row],[Clean Sheets]]/MAX('epl_player_stats_24_25 '!AI:AI)*0.5+player_stats[[#This Row],[Clearances]]/MAX('epl_player_stats_24_25 '!AJ:AJ)*0.25+player_stats[[#This Row],[Tackles]]/MAX('epl_player_stats_24_25 '!AM:AM)*0.25</f>
        <v>8.551854843720872E-3</v>
      </c>
      <c r="H54">
        <f>player_stats[[#This Row],[Touches]]/MAX('epl_player_stats_24_25 '!P:P)</f>
        <v>1.2847325963549447E-2</v>
      </c>
      <c r="I54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54">
        <f>player_stats[[#This Row],[Minutes]]/3420</f>
        <v>4.1812865497076024E-2</v>
      </c>
      <c r="K54" s="3" cm="1">
        <f t="array" ref="K54">_xlfn.IFS(
E54="Goalkeeper",(
7*F54 + 2*J54 + H54),
E54="Defender",(
6*G54+3*H54+2*J54),
E54="Midfielder",(
2*G54+3*H54+4*I54+3*J54),
E54="Forward",(
6.25*I54+5*J54)
)</f>
        <v>0.86480203240341291</v>
      </c>
    </row>
    <row r="55" spans="1:11" x14ac:dyDescent="0.3">
      <c r="A55" t="s">
        <v>559</v>
      </c>
      <c r="B55">
        <v>26</v>
      </c>
      <c r="C55" t="s">
        <v>788</v>
      </c>
      <c r="D55" t="s">
        <v>114</v>
      </c>
      <c r="E55" t="s">
        <v>774</v>
      </c>
      <c r="F55">
        <f>player_stats[[#This Row],[Clean Sheets]]/MAX('epl_player_stats_24_25 '!AI:AI)*0.5+player_stats[[#This Row],[Goals Prevented Adjusted]]/MAX('epl_player_stats_24_25 '!BG:BG)*0.5</f>
        <v>0.67016806722689082</v>
      </c>
      <c r="G55">
        <f>player_stats[[#This Row],[Clean Sheets]]/MAX('epl_player_stats_24_25 '!AI:AI)*0.5+player_stats[[#This Row],[Clearances]]/MAX('epl_player_stats_24_25 '!AJ:AJ)*0.25+player_stats[[#This Row],[Tackles]]/MAX('epl_player_stats_24_25 '!AM:AM)*0.25</f>
        <v>0.77502640899770092</v>
      </c>
      <c r="H55">
        <f>player_stats[[#This Row],[Touches]]/MAX('epl_player_stats_24_25 '!P:P)</f>
        <v>0.42844338213325367</v>
      </c>
      <c r="I55">
        <f>player_stats[[#This Row],[Goals]]/MAX('epl_player_stats_24_25 '!H:H)*0.6+player_stats[[#This Row],[Assists]]/MAX('epl_player_stats_24_25 '!I:I)*0.25+player_stats[[#This Row],[Shots]]/MAX('epl_player_stats_24_25 '!K:K)*0.15+0.1</f>
        <v>0.30253752904968279</v>
      </c>
      <c r="J55">
        <f>player_stats[[#This Row],[Minutes]]/3420</f>
        <v>0.97368421052631582</v>
      </c>
      <c r="K55" s="3" cm="1">
        <f t="array" ref="K55">_xlfn.IFS(
E55="Goalkeeper",(
7*F55 + 2*J55 + H55),
E55="Defender",(
6*G55+3*H55+2*J55),
E55="Midfielder",(
2*G55+3*H55+4*I55+3*J55),
E55="Forward",(
6.25*I55+5*J55)
)</f>
        <v>7.882857021438598</v>
      </c>
    </row>
    <row r="56" spans="1:11" x14ac:dyDescent="0.3">
      <c r="A56" t="s">
        <v>506</v>
      </c>
      <c r="B56">
        <v>23</v>
      </c>
      <c r="C56" t="s">
        <v>790</v>
      </c>
      <c r="D56" t="s">
        <v>433</v>
      </c>
      <c r="E56" t="s">
        <v>773</v>
      </c>
      <c r="F56">
        <f>player_stats[[#This Row],[Clean Sheets]]/MAX('epl_player_stats_24_25 '!AI:AI)*0.5+player_stats[[#This Row],[Goals Prevented Adjusted]]/MAX('epl_player_stats_24_25 '!BG:BG)*0.5</f>
        <v>0.24159663865546221</v>
      </c>
      <c r="G56">
        <f>player_stats[[#This Row],[Clean Sheets]]/MAX('epl_player_stats_24_25 '!AI:AI)*0.5+player_stats[[#This Row],[Clearances]]/MAX('epl_player_stats_24_25 '!AJ:AJ)*0.25+player_stats[[#This Row],[Tackles]]/MAX('epl_player_stats_24_25 '!AM:AM)*0.25</f>
        <v>0.19594699558814394</v>
      </c>
      <c r="H56">
        <f>player_stats[[#This Row],[Touches]]/MAX('epl_player_stats_24_25 '!P:P)</f>
        <v>0.37406632805497458</v>
      </c>
      <c r="I56">
        <f>player_stats[[#This Row],[Goals]]/MAX('epl_player_stats_24_25 '!H:H)*0.6+player_stats[[#This Row],[Assists]]/MAX('epl_player_stats_24_25 '!I:I)*0.25+player_stats[[#This Row],[Shots]]/MAX('epl_player_stats_24_25 '!K:K)*0.15+0.1</f>
        <v>0.19518874442560141</v>
      </c>
      <c r="J56">
        <f>player_stats[[#This Row],[Minutes]]/3420</f>
        <v>0.5230994152046784</v>
      </c>
      <c r="K56" s="3" cm="1">
        <f t="array" ref="K56">_xlfn.IFS(
E56="Goalkeeper",(
7*F56 + 2*J56 + H56),
E56="Defender",(
6*G56+3*H56+2*J56),
E56="Midfielder",(
2*G56+3*H56+4*I56+3*J56),
E56="Forward",(
6.25*I56+5*J56)
)</f>
        <v>3.8641461986576524</v>
      </c>
    </row>
    <row r="57" spans="1:11" x14ac:dyDescent="0.3">
      <c r="A57" t="s">
        <v>460</v>
      </c>
      <c r="B57">
        <v>33</v>
      </c>
      <c r="C57" t="s">
        <v>453</v>
      </c>
      <c r="D57" t="s">
        <v>76</v>
      </c>
      <c r="E57" t="s">
        <v>773</v>
      </c>
      <c r="F57">
        <f>player_stats[[#This Row],[Clean Sheets]]/MAX('epl_player_stats_24_25 '!AI:AI)*0.5+player_stats[[#This Row],[Goals Prevented Adjusted]]/MAX('epl_player_stats_24_25 '!BG:BG)*0.5</f>
        <v>0.31302521008403361</v>
      </c>
      <c r="G57">
        <f>player_stats[[#This Row],[Clean Sheets]]/MAX('epl_player_stats_24_25 '!AI:AI)*0.5+player_stats[[#This Row],[Clearances]]/MAX('epl_player_stats_24_25 '!AJ:AJ)*0.25+player_stats[[#This Row],[Tackles]]/MAX('epl_player_stats_24_25 '!AM:AM)*0.25</f>
        <v>0.17686261107313739</v>
      </c>
      <c r="H57">
        <f>player_stats[[#This Row],[Touches]]/MAX('epl_player_stats_24_25 '!P:P)</f>
        <v>0.58649536898715271</v>
      </c>
      <c r="I57">
        <f>player_stats[[#This Row],[Goals]]/MAX('epl_player_stats_24_25 '!H:H)*0.6+player_stats[[#This Row],[Assists]]/MAX('epl_player_stats_24_25 '!I:I)*0.25+player_stats[[#This Row],[Shots]]/MAX('epl_player_stats_24_25 '!K:K)*0.15+0.1</f>
        <v>0.27041643112869795</v>
      </c>
      <c r="J57">
        <f>player_stats[[#This Row],[Minutes]]/3420</f>
        <v>0.65116959064327484</v>
      </c>
      <c r="K57" s="3" cm="1">
        <f t="array" ref="K57">_xlfn.IFS(
E57="Goalkeeper",(
7*F57 + 2*J57 + H57),
E57="Defender",(
6*G57+3*H57+2*J57),
E57="Midfielder",(
2*G57+3*H57+4*I57+3*J57),
E57="Forward",(
6.25*I57+5*J57)
)</f>
        <v>5.1483858255523494</v>
      </c>
    </row>
    <row r="58" spans="1:11" x14ac:dyDescent="0.3">
      <c r="A58" t="s">
        <v>670</v>
      </c>
      <c r="B58">
        <v>27</v>
      </c>
      <c r="C58" t="s">
        <v>785</v>
      </c>
      <c r="D58" t="s">
        <v>233</v>
      </c>
      <c r="E58" t="s">
        <v>774</v>
      </c>
      <c r="F58">
        <f>player_stats[[#This Row],[Clean Sheets]]/MAX('epl_player_stats_24_25 '!AI:AI)*0.5+player_stats[[#This Row],[Goals Prevented Adjusted]]/MAX('epl_player_stats_24_25 '!BG:BG)*0.5</f>
        <v>0.34873949579831931</v>
      </c>
      <c r="G58">
        <f>player_stats[[#This Row],[Clean Sheets]]/MAX('epl_player_stats_24_25 '!AI:AI)*0.5+player_stats[[#This Row],[Clearances]]/MAX('epl_player_stats_24_25 '!AJ:AJ)*0.25+player_stats[[#This Row],[Tackles]]/MAX('epl_player_stats_24_25 '!AM:AM)*0.25</f>
        <v>0.29119026906108247</v>
      </c>
      <c r="H58">
        <f>player_stats[[#This Row],[Touches]]/MAX('epl_player_stats_24_25 '!P:P)</f>
        <v>0.35882880191216016</v>
      </c>
      <c r="I58">
        <f>player_stats[[#This Row],[Goals]]/MAX('epl_player_stats_24_25 '!H:H)*0.6+player_stats[[#This Row],[Assists]]/MAX('epl_player_stats_24_25 '!I:I)*0.25+player_stats[[#This Row],[Shots]]/MAX('epl_player_stats_24_25 '!K:K)*0.15+0.1</f>
        <v>0.13790276992651215</v>
      </c>
      <c r="J58">
        <f>player_stats[[#This Row],[Minutes]]/3420</f>
        <v>0.4125730994152047</v>
      </c>
      <c r="K58" s="3" cm="1">
        <f t="array" ref="K58">_xlfn.IFS(
E58="Goalkeeper",(
7*F58 + 2*J58 + H58),
E58="Defender",(
6*G58+3*H58+2*J58),
E58="Midfielder",(
2*G58+3*H58+4*I58+3*J58),
E58="Forward",(
6.25*I58+5*J58)
)</f>
        <v>3.6487742189333847</v>
      </c>
    </row>
    <row r="59" spans="1:11" x14ac:dyDescent="0.3">
      <c r="A59" t="s">
        <v>464</v>
      </c>
      <c r="B59">
        <v>22</v>
      </c>
      <c r="C59" t="s">
        <v>453</v>
      </c>
      <c r="D59" t="s">
        <v>80</v>
      </c>
      <c r="E59" t="s">
        <v>773</v>
      </c>
      <c r="F59">
        <f>player_stats[[#This Row],[Clean Sheets]]/MAX('epl_player_stats_24_25 '!AI:AI)*0.5+player_stats[[#This Row],[Goals Prevented Adjusted]]/MAX('epl_player_stats_24_25 '!BG:BG)*0.5</f>
        <v>0.31302521008403361</v>
      </c>
      <c r="G59">
        <f>player_stats[[#This Row],[Clean Sheets]]/MAX('epl_player_stats_24_25 '!AI:AI)*0.5+player_stats[[#This Row],[Clearances]]/MAX('epl_player_stats_24_25 '!AJ:AJ)*0.25+player_stats[[#This Row],[Tackles]]/MAX('epl_player_stats_24_25 '!AM:AM)*0.25</f>
        <v>0.16747964953706579</v>
      </c>
      <c r="H59">
        <f>player_stats[[#This Row],[Touches]]/MAX('epl_player_stats_24_25 '!P:P)</f>
        <v>0.36121900209142516</v>
      </c>
      <c r="I59">
        <f>player_stats[[#This Row],[Goals]]/MAX('epl_player_stats_24_25 '!H:H)*0.6+player_stats[[#This Row],[Assists]]/MAX('epl_player_stats_24_25 '!I:I)*0.25+player_stats[[#This Row],[Shots]]/MAX('epl_player_stats_24_25 '!K:K)*0.15+0.1</f>
        <v>0.31671377426041081</v>
      </c>
      <c r="J59">
        <f>player_stats[[#This Row],[Minutes]]/3420</f>
        <v>0.44239766081871346</v>
      </c>
      <c r="K59" s="3" cm="1">
        <f t="array" ref="K59">_xlfn.IFS(
E59="Goalkeeper",(
7*F59 + 2*J59 + H59),
E59="Defender",(
6*G59+3*H59+2*J59),
E59="Midfielder",(
2*G59+3*H59+4*I59+3*J59),
E59="Forward",(
6.25*I59+5*J59)
)</f>
        <v>4.0126643848461905</v>
      </c>
    </row>
    <row r="60" spans="1:11" x14ac:dyDescent="0.3">
      <c r="A60" t="s">
        <v>419</v>
      </c>
      <c r="B60">
        <v>21</v>
      </c>
      <c r="C60" t="s">
        <v>391</v>
      </c>
      <c r="D60" t="s">
        <v>163</v>
      </c>
      <c r="E60" t="s">
        <v>774</v>
      </c>
      <c r="F60">
        <f>player_stats[[#This Row],[Clean Sheets]]/MAX('epl_player_stats_24_25 '!AI:AI)*0.5+player_stats[[#This Row],[Goals Prevented Adjusted]]/MAX('epl_player_stats_24_25 '!BG:BG)*0.5</f>
        <v>0.24159663865546221</v>
      </c>
      <c r="G60">
        <f>player_stats[[#This Row],[Clean Sheets]]/MAX('epl_player_stats_24_25 '!AI:AI)*0.5+player_stats[[#This Row],[Clearances]]/MAX('epl_player_stats_24_25 '!AJ:AJ)*0.25+player_stats[[#This Row],[Tackles]]/MAX('epl_player_stats_24_25 '!AM:AM)*0.25</f>
        <v>0.26742993848257007</v>
      </c>
      <c r="H60">
        <f>player_stats[[#This Row],[Touches]]/MAX('epl_player_stats_24_25 '!P:P)</f>
        <v>0.50253958769046903</v>
      </c>
      <c r="I60">
        <f>player_stats[[#This Row],[Goals]]/MAX('epl_player_stats_24_25 '!H:H)*0.6+player_stats[[#This Row],[Assists]]/MAX('epl_player_stats_24_25 '!I:I)*0.25+player_stats[[#This Row],[Shots]]/MAX('epl_player_stats_24_25 '!K:K)*0.15+0.1</f>
        <v>0.12126593806921676</v>
      </c>
      <c r="J60">
        <f>player_stats[[#This Row],[Minutes]]/3420</f>
        <v>0.72777777777777775</v>
      </c>
      <c r="K60" s="3" cm="1">
        <f t="array" ref="K60">_xlfn.IFS(
E60="Goalkeeper",(
7*F60 + 2*J60 + H60),
E60="Defender",(
6*G60+3*H60+2*J60),
E60="Midfielder",(
2*G60+3*H60+4*I60+3*J60),
E60="Forward",(
6.25*I60+5*J60)
)</f>
        <v>4.5677539495223831</v>
      </c>
    </row>
    <row r="61" spans="1:11" x14ac:dyDescent="0.3">
      <c r="A61" t="s">
        <v>445</v>
      </c>
      <c r="B61">
        <v>32</v>
      </c>
      <c r="C61" t="s">
        <v>425</v>
      </c>
      <c r="D61" t="s">
        <v>388</v>
      </c>
      <c r="E61" t="s">
        <v>773</v>
      </c>
      <c r="F61">
        <f>player_stats[[#This Row],[Clean Sheets]]/MAX('epl_player_stats_24_25 '!AI:AI)*0.5+player_stats[[#This Row],[Goals Prevented Adjusted]]/MAX('epl_player_stats_24_25 '!BG:BG)*0.5</f>
        <v>0.49159663865546221</v>
      </c>
      <c r="G61">
        <f>player_stats[[#This Row],[Clean Sheets]]/MAX('epl_player_stats_24_25 '!AI:AI)*0.5+player_stats[[#This Row],[Clearances]]/MAX('epl_player_stats_24_25 '!AJ:AJ)*0.25+player_stats[[#This Row],[Tackles]]/MAX('epl_player_stats_24_25 '!AM:AM)*0.25</f>
        <v>0.33035325918101038</v>
      </c>
      <c r="H61">
        <f>player_stats[[#This Row],[Touches]]/MAX('epl_player_stats_24_25 '!P:P)</f>
        <v>0.55691664176874811</v>
      </c>
      <c r="I61">
        <f>player_stats[[#This Row],[Goals]]/MAX('epl_player_stats_24_25 '!H:H)*0.6+player_stats[[#This Row],[Assists]]/MAX('epl_player_stats_24_25 '!I:I)*0.25+player_stats[[#This Row],[Shots]]/MAX('epl_player_stats_24_25 '!K:K)*0.15</f>
        <v>1.1696721311475411</v>
      </c>
      <c r="J61">
        <f>player_stats[[#This Row],[Minutes]]/3420</f>
        <v>0.98742690058479532</v>
      </c>
      <c r="K61" s="3" cm="1">
        <f t="array" ref="K61">_xlfn.IFS(
E61="Goalkeeper",(
7*F61 + 2*J61 + H61),
E61="Defender",(
6*G61+3*H61+2*J61),
E61="Midfielder",(
2*G61+3*H61+4*I61+3*J61),
E61="Forward",(
6.25*I61+5*J61)
)</f>
        <v>9.9724256700128144</v>
      </c>
    </row>
    <row r="62" spans="1:11" x14ac:dyDescent="0.3">
      <c r="A62" t="s">
        <v>517</v>
      </c>
      <c r="B62">
        <v>24</v>
      </c>
      <c r="C62" t="s">
        <v>789</v>
      </c>
      <c r="D62" t="s">
        <v>126</v>
      </c>
      <c r="E62" t="s">
        <v>775</v>
      </c>
      <c r="F62">
        <f>player_stats[[#This Row],[Clean Sheets]]/MAX('epl_player_stats_24_25 '!AI:AI)*0.5+player_stats[[#This Row],[Goals Prevented Adjusted]]/MAX('epl_player_stats_24_25 '!BG:BG)*0.5</f>
        <v>0.31302521008403361</v>
      </c>
      <c r="G62">
        <f>player_stats[[#This Row],[Clean Sheets]]/MAX('epl_player_stats_24_25 '!AI:AI)*0.5+player_stats[[#This Row],[Clearances]]/MAX('epl_player_stats_24_25 '!AJ:AJ)*0.25+player_stats[[#This Row],[Tackles]]/MAX('epl_player_stats_24_25 '!AM:AM)*0.25</f>
        <v>0.14726123159137511</v>
      </c>
      <c r="H62">
        <f>player_stats[[#This Row],[Touches]]/MAX('epl_player_stats_24_25 '!P:P)</f>
        <v>0.3379145503435913</v>
      </c>
      <c r="I62">
        <f>player_stats[[#This Row],[Goals]]/MAX('epl_player_stats_24_25 '!H:H)*0.6+player_stats[[#This Row],[Assists]]/MAX('epl_player_stats_24_25 '!I:I)*0.25+player_stats[[#This Row],[Shots]]/MAX('epl_player_stats_24_25 '!K:K)*0.15+0.1</f>
        <v>0.90263802524967018</v>
      </c>
      <c r="J62">
        <f>player_stats[[#This Row],[Minutes]]/3420</f>
        <v>0.80964912280701751</v>
      </c>
      <c r="K62" s="3" cm="1">
        <f t="array" ref="K62">_xlfn.IFS(
E62="Goalkeeper",(
7*F62 + 2*J62 + H62),
E62="Defender",(
6*G62+3*H62+2*J62),
E62="Midfielder",(
2*G62+3*H62+4*I62+3*J62),
E62="Forward",(
6.25*I62+5*J62)
)</f>
        <v>9.689733271845526</v>
      </c>
    </row>
    <row r="63" spans="1:11" x14ac:dyDescent="0.3">
      <c r="A63" t="s">
        <v>459</v>
      </c>
      <c r="B63">
        <v>24</v>
      </c>
      <c r="C63" t="s">
        <v>453</v>
      </c>
      <c r="D63" t="s">
        <v>82</v>
      </c>
      <c r="E63" t="s">
        <v>775</v>
      </c>
      <c r="F63">
        <f>player_stats[[#This Row],[Clean Sheets]]/MAX('epl_player_stats_24_25 '!AI:AI)*0.5+player_stats[[#This Row],[Goals Prevented Adjusted]]/MAX('epl_player_stats_24_25 '!BG:BG)*0.5</f>
        <v>0.42016806722689076</v>
      </c>
      <c r="G63">
        <f>player_stats[[#This Row],[Clean Sheets]]/MAX('epl_player_stats_24_25 '!AI:AI)*0.5+player_stats[[#This Row],[Clearances]]/MAX('epl_player_stats_24_25 '!AJ:AJ)*0.25+player_stats[[#This Row],[Tackles]]/MAX('epl_player_stats_24_25 '!AM:AM)*0.25</f>
        <v>0.2576896787423103</v>
      </c>
      <c r="H63">
        <f>player_stats[[#This Row],[Touches]]/MAX('epl_player_stats_24_25 '!P:P)</f>
        <v>0.20794741559605617</v>
      </c>
      <c r="I63">
        <f>player_stats[[#This Row],[Goals]]/MAX('epl_player_stats_24_25 '!H:H)*0.6+player_stats[[#This Row],[Assists]]/MAX('epl_player_stats_24_25 '!I:I)*0.25+player_stats[[#This Row],[Shots]]/MAX('epl_player_stats_24_25 '!K:K)*0.15+0.1</f>
        <v>0.86241285095157327</v>
      </c>
      <c r="J63">
        <f>player_stats[[#This Row],[Minutes]]/3420</f>
        <v>0.80146198830409354</v>
      </c>
      <c r="K63" s="3" cm="1">
        <f t="array" ref="K63">_xlfn.IFS(
E63="Goalkeeper",(
7*F63 + 2*J63 + H63),
E63="Defender",(
6*G63+3*H63+2*J63),
E63="Midfielder",(
2*G63+3*H63+4*I63+3*J63),
E63="Forward",(
6.25*I63+5*J63)
)</f>
        <v>9.3973902599677999</v>
      </c>
    </row>
    <row r="64" spans="1:11" x14ac:dyDescent="0.3">
      <c r="A64" t="s">
        <v>544</v>
      </c>
      <c r="B64">
        <v>32</v>
      </c>
      <c r="C64" t="s">
        <v>788</v>
      </c>
      <c r="D64" t="s">
        <v>545</v>
      </c>
      <c r="E64" t="s">
        <v>775</v>
      </c>
      <c r="F64">
        <f>player_stats[[#This Row],[Clean Sheets]]/MAX('epl_player_stats_24_25 '!AI:AI)*0.5+player_stats[[#This Row],[Goals Prevented Adjusted]]/MAX('epl_player_stats_24_25 '!BG:BG)*0.5</f>
        <v>0.24159663865546221</v>
      </c>
      <c r="G64">
        <f>player_stats[[#This Row],[Clean Sheets]]/MAX('epl_player_stats_24_25 '!AI:AI)*0.5+player_stats[[#This Row],[Clearances]]/MAX('epl_player_stats_24_25 '!AJ:AJ)*0.25+player_stats[[#This Row],[Tackles]]/MAX('epl_player_stats_24_25 '!AM:AM)*0.25</f>
        <v>7.5918101037718261E-2</v>
      </c>
      <c r="H64">
        <f>player_stats[[#This Row],[Touches]]/MAX('epl_player_stats_24_25 '!P:P)</f>
        <v>0.24708694353152078</v>
      </c>
      <c r="I64">
        <f>player_stats[[#This Row],[Goals]]/MAX('epl_player_stats_24_25 '!H:H)*0.6+player_stats[[#This Row],[Assists]]/MAX('epl_player_stats_24_25 '!I:I)*0.25+player_stats[[#This Row],[Shots]]/MAX('epl_player_stats_24_25 '!K:K)*0.15+0.1</f>
        <v>0.7226728848690408</v>
      </c>
      <c r="J64">
        <f>player_stats[[#This Row],[Minutes]]/3420</f>
        <v>0.87017543859649127</v>
      </c>
      <c r="K64" s="3" cm="1">
        <f t="array" ref="K64">_xlfn.IFS(
E64="Goalkeeper",(
7*F64 + 2*J64 + H64),
E64="Defender",(
6*G64+3*H64+2*J64),
E64="Midfielder",(
2*G64+3*H64+4*I64+3*J64),
E64="Forward",(
6.25*I64+5*J64)
)</f>
        <v>8.8675827234139604</v>
      </c>
    </row>
    <row r="65" spans="1:11" x14ac:dyDescent="0.3">
      <c r="A65" t="s">
        <v>171</v>
      </c>
      <c r="B65">
        <v>24</v>
      </c>
      <c r="C65" t="s">
        <v>170</v>
      </c>
      <c r="D65" t="s">
        <v>172</v>
      </c>
      <c r="E65" t="s">
        <v>773</v>
      </c>
      <c r="F65">
        <f>player_stats[[#This Row],[Clean Sheets]]/MAX('epl_player_stats_24_25 '!AI:AI)*0.5+player_stats[[#This Row],[Goals Prevented Adjusted]]/MAX('epl_player_stats_24_25 '!BG:BG)*0.5</f>
        <v>0.49159663865546221</v>
      </c>
      <c r="G65">
        <f>player_stats[[#This Row],[Clean Sheets]]/MAX('epl_player_stats_24_25 '!AI:AI)*0.5+player_stats[[#This Row],[Clearances]]/MAX('epl_player_stats_24_25 '!AJ:AJ)*0.25+player_stats[[#This Row],[Tackles]]/MAX('epl_player_stats_24_25 '!AM:AM)*0.25</f>
        <v>0.4305054992854036</v>
      </c>
      <c r="H65">
        <f>player_stats[[#This Row],[Touches]]/MAX('epl_player_stats_24_25 '!P:P)</f>
        <v>0.57215416791156259</v>
      </c>
      <c r="I65">
        <f>player_stats[[#This Row],[Goals]]/MAX('epl_player_stats_24_25 '!H:H)*0.6+player_stats[[#This Row],[Assists]]/MAX('epl_player_stats_24_25 '!I:I)*0.25+player_stats[[#This Row],[Shots]]/MAX('epl_player_stats_24_25 '!K:K)*0.15+0.1</f>
        <v>0.820031719113121</v>
      </c>
      <c r="J65">
        <f>player_stats[[#This Row],[Minutes]]/3420</f>
        <v>0.99853801169590639</v>
      </c>
      <c r="K65" s="3" cm="1">
        <f t="array" ref="K65">_xlfn.IFS(
E65="Goalkeeper",(
7*F65 + 2*J65 + H65),
E65="Defender",(
6*G65+3*H65+2*J65),
E65="Midfielder",(
2*G65+3*H65+4*I65+3*J65),
E65="Forward",(
6.25*I65+5*J65)
)</f>
        <v>8.8532144138456985</v>
      </c>
    </row>
    <row r="66" spans="1:11" x14ac:dyDescent="0.3">
      <c r="A66" t="s">
        <v>201</v>
      </c>
      <c r="B66">
        <v>27</v>
      </c>
      <c r="C66" t="s">
        <v>170</v>
      </c>
      <c r="D66" t="s">
        <v>202</v>
      </c>
      <c r="E66" t="s">
        <v>775</v>
      </c>
      <c r="F66">
        <f>player_stats[[#This Row],[Clean Sheets]]/MAX('epl_player_stats_24_25 '!AI:AI)*0.5+player_stats[[#This Row],[Goals Prevented Adjusted]]/MAX('epl_player_stats_24_25 '!BG:BG)*0.5</f>
        <v>0.38445378151260506</v>
      </c>
      <c r="G66">
        <f>player_stats[[#This Row],[Clean Sheets]]/MAX('epl_player_stats_24_25 '!AI:AI)*0.5+player_stats[[#This Row],[Clearances]]/MAX('epl_player_stats_24_25 '!AJ:AJ)*0.25+player_stats[[#This Row],[Tackles]]/MAX('epl_player_stats_24_25 '!AM:AM)*0.25</f>
        <v>0.2395529112036289</v>
      </c>
      <c r="H66">
        <f>player_stats[[#This Row],[Touches]]/MAX('epl_player_stats_24_25 '!P:P)</f>
        <v>0.30475052285628923</v>
      </c>
      <c r="I66">
        <f>player_stats[[#This Row],[Goals]]/MAX('epl_player_stats_24_25 '!H:H)*0.6+player_stats[[#This Row],[Assists]]/MAX('epl_player_stats_24_25 '!I:I)*0.25+player_stats[[#This Row],[Shots]]/MAX('epl_player_stats_24_25 '!K:K)*0.15+0.1</f>
        <v>0.76997047924125361</v>
      </c>
      <c r="J66">
        <f>player_stats[[#This Row],[Minutes]]/3420</f>
        <v>0.8558479532163743</v>
      </c>
      <c r="K66" s="3" cm="1">
        <f t="array" ref="K66">_xlfn.IFS(
E66="Goalkeeper",(
7*F66 + 2*J66 + H66),
E66="Defender",(
6*G66+3*H66+2*J66),
E66="Midfielder",(
2*G66+3*H66+4*I66+3*J66),
E66="Forward",(
6.25*I66+5*J66)
)</f>
        <v>9.0915552613397068</v>
      </c>
    </row>
    <row r="67" spans="1:11" x14ac:dyDescent="0.3">
      <c r="A67" t="s">
        <v>123</v>
      </c>
      <c r="B67">
        <v>28</v>
      </c>
      <c r="C67" t="s">
        <v>98</v>
      </c>
      <c r="D67" t="s">
        <v>59</v>
      </c>
      <c r="E67" t="s">
        <v>775</v>
      </c>
      <c r="F67">
        <f>player_stats[[#This Row],[Clean Sheets]]/MAX('epl_player_stats_24_25 '!AI:AI)*0.5+player_stats[[#This Row],[Goals Prevented Adjusted]]/MAX('epl_player_stats_24_25 '!BG:BG)*0.5</f>
        <v>0.34873949579831931</v>
      </c>
      <c r="G67">
        <f>player_stats[[#This Row],[Clean Sheets]]/MAX('epl_player_stats_24_25 '!AI:AI)*0.5+player_stats[[#This Row],[Clearances]]/MAX('epl_player_stats_24_25 '!AJ:AJ)*0.25+player_stats[[#This Row],[Tackles]]/MAX('epl_player_stats_24_25 '!AM:AM)*0.25</f>
        <v>0.17611694525570123</v>
      </c>
      <c r="H67">
        <f>player_stats[[#This Row],[Touches]]/MAX('epl_player_stats_24_25 '!P:P)</f>
        <v>0.23423961756797132</v>
      </c>
      <c r="I67">
        <f>player_stats[[#This Row],[Goals]]/MAX('epl_player_stats_24_25 '!H:H)*0.6+player_stats[[#This Row],[Assists]]/MAX('epl_player_stats_24_25 '!I:I)*0.25+player_stats[[#This Row],[Shots]]/MAX('epl_player_stats_24_25 '!K:K)*0.15+0.1</f>
        <v>0.74870297091891203</v>
      </c>
      <c r="J67">
        <f>player_stats[[#This Row],[Minutes]]/3420</f>
        <v>0.76315789473684215</v>
      </c>
      <c r="K67" s="3" cm="1">
        <f t="array" ref="K67">_xlfn.IFS(
E67="Goalkeeper",(
7*F67 + 2*J67 + H67),
E67="Defender",(
6*G67+3*H67+2*J67),
E67="Midfielder",(
2*G67+3*H67+4*I67+3*J67),
E67="Forward",(
6.25*I67+5*J67)
)</f>
        <v>8.4951830419274117</v>
      </c>
    </row>
    <row r="68" spans="1:11" x14ac:dyDescent="0.3">
      <c r="A68" t="s">
        <v>242</v>
      </c>
      <c r="B68">
        <v>22</v>
      </c>
      <c r="C68" t="s">
        <v>240</v>
      </c>
      <c r="D68" t="s">
        <v>59</v>
      </c>
      <c r="E68" t="s">
        <v>773</v>
      </c>
      <c r="F68">
        <f>player_stats[[#This Row],[Clean Sheets]]/MAX('epl_player_stats_24_25 '!AI:AI)*0.5+player_stats[[#This Row],[Goals Prevented Adjusted]]/MAX('epl_player_stats_24_25 '!BG:BG)*0.5</f>
        <v>0.38445378151260506</v>
      </c>
      <c r="G68">
        <f>player_stats[[#This Row],[Clean Sheets]]/MAX('epl_player_stats_24_25 '!AI:AI)*0.5+player_stats[[#This Row],[Clearances]]/MAX('epl_player_stats_24_25 '!AJ:AJ)*0.25+player_stats[[#This Row],[Tackles]]/MAX('epl_player_stats_24_25 '!AM:AM)*0.25</f>
        <v>0.26210930218107253</v>
      </c>
      <c r="H68">
        <f>player_stats[[#This Row],[Touches]]/MAX('epl_player_stats_24_25 '!P:P)</f>
        <v>0.59904391992829398</v>
      </c>
      <c r="I68">
        <f>player_stats[[#This Row],[Goals]]/MAX('epl_player_stats_24_25 '!H:H)*0.6+player_stats[[#This Row],[Assists]]/MAX('epl_player_stats_24_25 '!I:I)*0.25+player_stats[[#This Row],[Shots]]/MAX('epl_player_stats_24_25 '!K:K)*0.15+0.1</f>
        <v>0.8312920042710884</v>
      </c>
      <c r="J68">
        <f>player_stats[[#This Row],[Minutes]]/3420</f>
        <v>0.93421052631578949</v>
      </c>
      <c r="K68" s="3" cm="1">
        <f t="array" ref="K68">_xlfn.IFS(
E68="Goalkeeper",(
7*F68 + 2*J68 + H68),
E68="Defender",(
6*G68+3*H68+2*J68),
E68="Midfielder",(
2*G68+3*H68+4*I68+3*J68),
E68="Forward",(
6.25*I68+5*J68)
)</f>
        <v>8.4491499601787492</v>
      </c>
    </row>
    <row r="69" spans="1:11" x14ac:dyDescent="0.3">
      <c r="A69" t="s">
        <v>682</v>
      </c>
      <c r="B69">
        <v>25</v>
      </c>
      <c r="C69" t="s">
        <v>785</v>
      </c>
      <c r="D69" t="s">
        <v>66</v>
      </c>
      <c r="E69" t="s">
        <v>773</v>
      </c>
      <c r="F69">
        <f>player_stats[[#This Row],[Clean Sheets]]/MAX('epl_player_stats_24_25 '!AI:AI)*0.5+player_stats[[#This Row],[Goals Prevented Adjusted]]/MAX('epl_player_stats_24_25 '!BG:BG)*0.5</f>
        <v>0.31302521008403361</v>
      </c>
      <c r="G69">
        <f>player_stats[[#This Row],[Clean Sheets]]/MAX('epl_player_stats_24_25 '!AI:AI)*0.5+player_stats[[#This Row],[Clearances]]/MAX('epl_player_stats_24_25 '!AJ:AJ)*0.25+player_stats[[#This Row],[Tackles]]/MAX('epl_player_stats_24_25 '!AM:AM)*0.25</f>
        <v>0.19819952774498228</v>
      </c>
      <c r="H69">
        <f>player_stats[[#This Row],[Touches]]/MAX('epl_player_stats_24_25 '!P:P)</f>
        <v>0.52255751419181351</v>
      </c>
      <c r="I69">
        <f>player_stats[[#This Row],[Goals]]/MAX('epl_player_stats_24_25 '!H:H)*0.6+player_stats[[#This Row],[Assists]]/MAX('epl_player_stats_24_25 '!I:I)*0.25+player_stats[[#This Row],[Shots]]/MAX('epl_player_stats_24_25 '!K:K)*0.15+0.1</f>
        <v>0.76416996419822869</v>
      </c>
      <c r="J69">
        <f>player_stats[[#This Row],[Minutes]]/3420</f>
        <v>0.76023391812865493</v>
      </c>
      <c r="K69" s="3" cm="1">
        <f t="array" ref="K69">_xlfn.IFS(
E69="Goalkeeper",(
7*F69 + 2*J69 + H69),
E69="Defender",(
6*G69+3*H69+2*J69),
E69="Midfielder",(
2*G69+3*H69+4*I69+3*J69),
E69="Forward",(
6.25*I69+5*J69)
)</f>
        <v>7.3014532092442845</v>
      </c>
    </row>
    <row r="70" spans="1:11" x14ac:dyDescent="0.3">
      <c r="A70" t="s">
        <v>285</v>
      </c>
      <c r="B70">
        <v>27</v>
      </c>
      <c r="C70" t="s">
        <v>270</v>
      </c>
      <c r="D70" t="s">
        <v>96</v>
      </c>
      <c r="E70" t="s">
        <v>775</v>
      </c>
      <c r="F70">
        <f>player_stats[[#This Row],[Clean Sheets]]/MAX('epl_player_stats_24_25 '!AI:AI)*0.5+player_stats[[#This Row],[Goals Prevented Adjusted]]/MAX('epl_player_stats_24_25 '!BG:BG)*0.5</f>
        <v>0.34873949579831931</v>
      </c>
      <c r="G70">
        <f>player_stats[[#This Row],[Clean Sheets]]/MAX('epl_player_stats_24_25 '!AI:AI)*0.5+player_stats[[#This Row],[Clearances]]/MAX('epl_player_stats_24_25 '!AJ:AJ)*0.25+player_stats[[#This Row],[Tackles]]/MAX('epl_player_stats_24_25 '!AM:AM)*0.25</f>
        <v>0.199419002050581</v>
      </c>
      <c r="H70">
        <f>player_stats[[#This Row],[Touches]]/MAX('epl_player_stats_24_25 '!P:P)</f>
        <v>0.24947714371078578</v>
      </c>
      <c r="I70">
        <f>player_stats[[#This Row],[Goals]]/MAX('epl_player_stats_24_25 '!H:H)*0.6+player_stats[[#This Row],[Assists]]/MAX('epl_player_stats_24_25 '!I:I)*0.25+player_stats[[#This Row],[Shots]]/MAX('epl_player_stats_24_25 '!K:K)*0.15+0.1</f>
        <v>0.58956409773255447</v>
      </c>
      <c r="J70">
        <f>player_stats[[#This Row],[Minutes]]/3420</f>
        <v>0.7760233918128655</v>
      </c>
      <c r="K70" s="3" cm="1">
        <f t="array" ref="K70">_xlfn.IFS(
E70="Goalkeeper",(
7*F70 + 2*J70 + H70),
E70="Defender",(
6*G70+3*H70+2*J70),
E70="Midfielder",(
2*G70+3*H70+4*I70+3*J70),
E70="Forward",(
6.25*I70+5*J70)
)</f>
        <v>7.5648925698927929</v>
      </c>
    </row>
    <row r="71" spans="1:11" x14ac:dyDescent="0.3">
      <c r="A71" t="s">
        <v>675</v>
      </c>
      <c r="B71">
        <v>24</v>
      </c>
      <c r="C71" t="s">
        <v>785</v>
      </c>
      <c r="D71" t="s">
        <v>82</v>
      </c>
      <c r="E71" t="s">
        <v>775</v>
      </c>
      <c r="F71">
        <f>player_stats[[#This Row],[Clean Sheets]]/MAX('epl_player_stats_24_25 '!AI:AI)*0.5+player_stats[[#This Row],[Goals Prevented Adjusted]]/MAX('epl_player_stats_24_25 '!BG:BG)*0.5</f>
        <v>0.24159663865546221</v>
      </c>
      <c r="G71">
        <f>player_stats[[#This Row],[Clean Sheets]]/MAX('epl_player_stats_24_25 '!AI:AI)*0.5+player_stats[[#This Row],[Clearances]]/MAX('epl_player_stats_24_25 '!AJ:AJ)*0.25+player_stats[[#This Row],[Tackles]]/MAX('epl_player_stats_24_25 '!AM:AM)*0.25</f>
        <v>8.4469955881439129E-2</v>
      </c>
      <c r="H71">
        <f>player_stats[[#This Row],[Touches]]/MAX('epl_player_stats_24_25 '!P:P)</f>
        <v>0.23692859276964445</v>
      </c>
      <c r="I71">
        <f>player_stats[[#This Row],[Goals]]/MAX('epl_player_stats_24_25 '!H:H)*0.6+player_stats[[#This Row],[Assists]]/MAX('epl_player_stats_24_25 '!I:I)*0.25+player_stats[[#This Row],[Shots]]/MAX('epl_player_stats_24_25 '!K:K)*0.15+0.1</f>
        <v>0.57799761321525034</v>
      </c>
      <c r="J71">
        <f>player_stats[[#This Row],[Minutes]]/3420</f>
        <v>0.75994152046783625</v>
      </c>
      <c r="K71" s="3" cm="1">
        <f t="array" ref="K71">_xlfn.IFS(
E71="Goalkeeper",(
7*F71 + 2*J71 + H71),
E71="Defender",(
6*G71+3*H71+2*J71),
E71="Midfielder",(
2*G71+3*H71+4*I71+3*J71),
E71="Forward",(
6.25*I71+5*J71)
)</f>
        <v>7.4121926849344959</v>
      </c>
    </row>
    <row r="72" spans="1:11" x14ac:dyDescent="0.3">
      <c r="A72" t="s">
        <v>444</v>
      </c>
      <c r="B72">
        <v>27</v>
      </c>
      <c r="C72" t="s">
        <v>425</v>
      </c>
      <c r="D72" t="s">
        <v>111</v>
      </c>
      <c r="E72" t="s">
        <v>773</v>
      </c>
      <c r="F72">
        <f>player_stats[[#This Row],[Clean Sheets]]/MAX('epl_player_stats_24_25 '!AI:AI)*0.5+player_stats[[#This Row],[Goals Prevented Adjusted]]/MAX('epl_player_stats_24_25 '!BG:BG)*0.5</f>
        <v>0.34873949579831931</v>
      </c>
      <c r="G72">
        <f>player_stats[[#This Row],[Clean Sheets]]/MAX('epl_player_stats_24_25 '!AI:AI)*0.5+player_stats[[#This Row],[Clearances]]/MAX('epl_player_stats_24_25 '!AJ:AJ)*0.25+player_stats[[#This Row],[Tackles]]/MAX('epl_player_stats_24_25 '!AM:AM)*0.25</f>
        <v>0.22339681849251225</v>
      </c>
      <c r="H72">
        <f>player_stats[[#This Row],[Touches]]/MAX('epl_player_stats_24_25 '!P:P)</f>
        <v>0.3928891544666866</v>
      </c>
      <c r="I72">
        <f>player_stats[[#This Row],[Goals]]/MAX('epl_player_stats_24_25 '!H:H)*0.6+player_stats[[#This Row],[Assists]]/MAX('epl_player_stats_24_25 '!I:I)*0.25+player_stats[[#This Row],[Shots]]/MAX('epl_player_stats_24_25 '!K:K)*0.15+0.1</f>
        <v>0.61300012562024986</v>
      </c>
      <c r="J72">
        <f>player_stats[[#This Row],[Minutes]]/3420</f>
        <v>0.70467836257309946</v>
      </c>
      <c r="K72" s="3" cm="1">
        <f t="array" ref="K72">_xlfn.IFS(
E72="Goalkeeper",(
7*F72 + 2*J72 + H72),
E72="Defender",(
6*G72+3*H72+2*J72),
E72="Midfielder",(
2*G72+3*H72+4*I72+3*J72),
E72="Forward",(
6.25*I72+5*J72)
)</f>
        <v>6.1914966905853817</v>
      </c>
    </row>
    <row r="73" spans="1:11" x14ac:dyDescent="0.3">
      <c r="A73" t="s">
        <v>646</v>
      </c>
      <c r="B73">
        <v>27</v>
      </c>
      <c r="C73" t="s">
        <v>786</v>
      </c>
      <c r="D73" t="s">
        <v>59</v>
      </c>
      <c r="E73" t="s">
        <v>773</v>
      </c>
      <c r="F73">
        <f>player_stats[[#This Row],[Clean Sheets]]/MAX('epl_player_stats_24_25 '!AI:AI)*0.5+player_stats[[#This Row],[Goals Prevented Adjusted]]/MAX('epl_player_stats_24_25 '!BG:BG)*0.5</f>
        <v>0.38445378151260506</v>
      </c>
      <c r="G73">
        <f>player_stats[[#This Row],[Clean Sheets]]/MAX('epl_player_stats_24_25 '!AI:AI)*0.5+player_stats[[#This Row],[Clearances]]/MAX('epl_player_stats_24_25 '!AJ:AJ)*0.25+player_stats[[#This Row],[Tackles]]/MAX('epl_player_stats_24_25 '!AM:AM)*0.25</f>
        <v>0.27733331262039396</v>
      </c>
      <c r="H73">
        <f>player_stats[[#This Row],[Touches]]/MAX('epl_player_stats_24_25 '!P:P)</f>
        <v>0.42157155661786677</v>
      </c>
      <c r="I73">
        <f>player_stats[[#This Row],[Goals]]/MAX('epl_player_stats_24_25 '!H:H)*0.6+player_stats[[#This Row],[Assists]]/MAX('epl_player_stats_24_25 '!I:I)*0.25+player_stats[[#This Row],[Shots]]/MAX('epl_player_stats_24_25 '!K:K)*0.15+0.1</f>
        <v>0.69401105458199852</v>
      </c>
      <c r="J73">
        <f>player_stats[[#This Row],[Minutes]]/3420</f>
        <v>0.87105263157894741</v>
      </c>
      <c r="K73" s="3" cm="1">
        <f t="array" ref="K73">_xlfn.IFS(
E73="Goalkeeper",(
7*F73 + 2*J73 + H73),
E73="Defender",(
6*G73+3*H73+2*J73),
E73="Midfielder",(
2*G73+3*H73+4*I73+3*J73),
E73="Forward",(
6.25*I73+5*J73)
)</f>
        <v>7.2085834081592246</v>
      </c>
    </row>
    <row r="74" spans="1:11" x14ac:dyDescent="0.3">
      <c r="A74" t="s">
        <v>346</v>
      </c>
      <c r="B74">
        <v>33</v>
      </c>
      <c r="C74" t="s">
        <v>329</v>
      </c>
      <c r="D74" t="s">
        <v>148</v>
      </c>
      <c r="E74" t="s">
        <v>775</v>
      </c>
      <c r="F74">
        <f>player_stats[[#This Row],[Clean Sheets]]/MAX('epl_player_stats_24_25 '!AI:AI)*0.5+player_stats[[#This Row],[Goals Prevented Adjusted]]/MAX('epl_player_stats_24_25 '!BG:BG)*0.5</f>
        <v>0.20588235294117649</v>
      </c>
      <c r="G74">
        <f>player_stats[[#This Row],[Clean Sheets]]/MAX('epl_player_stats_24_25 '!AI:AI)*0.5+player_stats[[#This Row],[Clearances]]/MAX('epl_player_stats_24_25 '!AJ:AJ)*0.25+player_stats[[#This Row],[Tackles]]/MAX('epl_player_stats_24_25 '!AM:AM)*0.25</f>
        <v>8.9549804262722923E-2</v>
      </c>
      <c r="H74">
        <f>player_stats[[#This Row],[Touches]]/MAX('epl_player_stats_24_25 '!P:P)</f>
        <v>0.33193904989542872</v>
      </c>
      <c r="I74">
        <f>player_stats[[#This Row],[Goals]]/MAX('epl_player_stats_24_25 '!H:H)*0.6+player_stats[[#This Row],[Assists]]/MAX('epl_player_stats_24_25 '!I:I)*0.25+player_stats[[#This Row],[Shots]]/MAX('epl_player_stats_24_25 '!K:K)*0.15+0.1</f>
        <v>0.62600810250612393</v>
      </c>
      <c r="J74">
        <f>player_stats[[#This Row],[Minutes]]/3420</f>
        <v>0.73245614035087714</v>
      </c>
      <c r="K74" s="3" cm="1">
        <f t="array" ref="K74">_xlfn.IFS(
E74="Goalkeeper",(
7*F74 + 2*J74 + H74),
E74="Defender",(
6*G74+3*H74+2*J74),
E74="Midfielder",(
2*G74+3*H74+4*I74+3*J74),
E74="Forward",(
6.25*I74+5*J74)
)</f>
        <v>7.5748313424176601</v>
      </c>
    </row>
    <row r="75" spans="1:11" x14ac:dyDescent="0.3">
      <c r="A75" t="s">
        <v>381</v>
      </c>
      <c r="B75">
        <v>21</v>
      </c>
      <c r="C75" t="s">
        <v>356</v>
      </c>
      <c r="D75" t="s">
        <v>59</v>
      </c>
      <c r="E75" t="s">
        <v>775</v>
      </c>
      <c r="F75">
        <f>player_stats[[#This Row],[Clean Sheets]]/MAX('epl_player_stats_24_25 '!AI:AI)*0.5+player_stats[[#This Row],[Goals Prevented Adjusted]]/MAX('epl_player_stats_24_25 '!BG:BG)*0.5</f>
        <v>0.20588235294117649</v>
      </c>
      <c r="G75">
        <f>player_stats[[#This Row],[Clean Sheets]]/MAX('epl_player_stats_24_25 '!AI:AI)*0.5+player_stats[[#This Row],[Clearances]]/MAX('epl_player_stats_24_25 '!AJ:AJ)*0.25+player_stats[[#This Row],[Tackles]]/MAX('epl_player_stats_24_25 '!AM:AM)*0.25</f>
        <v>4.9602311564034052E-2</v>
      </c>
      <c r="H75">
        <f>player_stats[[#This Row],[Touches]]/MAX('epl_player_stats_24_25 '!P:P)</f>
        <v>0.24529429339707201</v>
      </c>
      <c r="I75">
        <f>player_stats[[#This Row],[Goals]]/MAX('epl_player_stats_24_25 '!H:H)*0.6+player_stats[[#This Row],[Assists]]/MAX('epl_player_stats_24_25 '!I:I)*0.25+player_stats[[#This Row],[Shots]]/MAX('epl_player_stats_24_25 '!K:K)*0.15+0.1</f>
        <v>0.54326675460084162</v>
      </c>
      <c r="J75">
        <f>player_stats[[#This Row],[Minutes]]/3420</f>
        <v>0.7637426900584795</v>
      </c>
      <c r="K75" s="3" cm="1">
        <f t="array" ref="K75">_xlfn.IFS(
E75="Goalkeeper",(
7*F75 + 2*J75 + H75),
E75="Defender",(
6*G75+3*H75+2*J75),
E75="Midfielder",(
2*G75+3*H75+4*I75+3*J75),
E75="Forward",(
6.25*I75+5*J75)
)</f>
        <v>7.214130666547657</v>
      </c>
    </row>
    <row r="76" spans="1:11" x14ac:dyDescent="0.3">
      <c r="A76" t="s">
        <v>150</v>
      </c>
      <c r="B76">
        <v>25</v>
      </c>
      <c r="C76" t="s">
        <v>131</v>
      </c>
      <c r="D76" t="s">
        <v>74</v>
      </c>
      <c r="E76" t="s">
        <v>773</v>
      </c>
      <c r="F76">
        <f>player_stats[[#This Row],[Clean Sheets]]/MAX('epl_player_stats_24_25 '!AI:AI)*0.5+player_stats[[#This Row],[Goals Prevented Adjusted]]/MAX('epl_player_stats_24_25 '!BG:BG)*0.5</f>
        <v>0.24159663865546221</v>
      </c>
      <c r="G76">
        <f>player_stats[[#This Row],[Clean Sheets]]/MAX('epl_player_stats_24_25 '!AI:AI)*0.5+player_stats[[#This Row],[Clearances]]/MAX('epl_player_stats_24_25 '!AJ:AJ)*0.25+player_stats[[#This Row],[Tackles]]/MAX('epl_player_stats_24_25 '!AM:AM)*0.25</f>
        <v>0.10270769899956503</v>
      </c>
      <c r="H76">
        <f>player_stats[[#This Row],[Touches]]/MAX('epl_player_stats_24_25 '!P:P)</f>
        <v>0.3516582013743651</v>
      </c>
      <c r="I76">
        <f>player_stats[[#This Row],[Goals]]/MAX('epl_player_stats_24_25 '!H:H)*0.6+player_stats[[#This Row],[Assists]]/MAX('epl_player_stats_24_25 '!I:I)*0.25+player_stats[[#This Row],[Shots]]/MAX('epl_player_stats_24_25 '!K:K)*0.15+0.1</f>
        <v>0.58652722818918401</v>
      </c>
      <c r="J76">
        <f>player_stats[[#This Row],[Minutes]]/3420</f>
        <v>0.68888888888888888</v>
      </c>
      <c r="K76" s="3" cm="1">
        <f t="array" ref="K76">_xlfn.IFS(
E76="Goalkeeper",(
7*F76 + 2*J76 + H76),
E76="Defender",(
6*G76+3*H76+2*J76),
E76="Midfielder",(
2*G76+3*H76+4*I76+3*J76),
E76="Forward",(
6.25*I76+5*J76)
)</f>
        <v>5.6731655815456277</v>
      </c>
    </row>
    <row r="77" spans="1:11" x14ac:dyDescent="0.3">
      <c r="A77" t="s">
        <v>185</v>
      </c>
      <c r="B77">
        <v>22</v>
      </c>
      <c r="C77" t="s">
        <v>170</v>
      </c>
      <c r="D77" t="s">
        <v>76</v>
      </c>
      <c r="E77" t="s">
        <v>773</v>
      </c>
      <c r="F77">
        <f>player_stats[[#This Row],[Clean Sheets]]/MAX('epl_player_stats_24_25 '!AI:AI)*0.5+player_stats[[#This Row],[Goals Prevented Adjusted]]/MAX('epl_player_stats_24_25 '!BG:BG)*0.5</f>
        <v>0.27731092436974791</v>
      </c>
      <c r="G77">
        <f>player_stats[[#This Row],[Clean Sheets]]/MAX('epl_player_stats_24_25 '!AI:AI)*0.5+player_stats[[#This Row],[Clearances]]/MAX('epl_player_stats_24_25 '!AJ:AJ)*0.25+player_stats[[#This Row],[Tackles]]/MAX('epl_player_stats_24_25 '!AM:AM)*0.25</f>
        <v>0.14473684210526316</v>
      </c>
      <c r="H77">
        <f>player_stats[[#This Row],[Touches]]/MAX('epl_player_stats_24_25 '!P:P)</f>
        <v>0.29250074693755601</v>
      </c>
      <c r="I77">
        <f>player_stats[[#This Row],[Goals]]/MAX('epl_player_stats_24_25 '!H:H)*0.6+player_stats[[#This Row],[Assists]]/MAX('epl_player_stats_24_25 '!I:I)*0.25+player_stats[[#This Row],[Shots]]/MAX('epl_player_stats_24_25 '!K:K)*0.15+0.1</f>
        <v>0.49060988631367375</v>
      </c>
      <c r="J77">
        <f>player_stats[[#This Row],[Minutes]]/3420</f>
        <v>0.67280701754385963</v>
      </c>
      <c r="K77" s="3" cm="1">
        <f t="array" ref="K77">_xlfn.IFS(
E77="Goalkeeper",(
7*F77 + 2*J77 + H77),
E77="Defender",(
6*G77+3*H77+2*J77),
E77="Midfielder",(
2*G77+3*H77+4*I77+3*J77),
E77="Forward",(
6.25*I77+5*J77)
)</f>
        <v>5.1478365229094685</v>
      </c>
    </row>
    <row r="78" spans="1:11" x14ac:dyDescent="0.3">
      <c r="A78" t="s">
        <v>133</v>
      </c>
      <c r="B78">
        <v>24</v>
      </c>
      <c r="C78" t="s">
        <v>131</v>
      </c>
      <c r="D78" t="s">
        <v>94</v>
      </c>
      <c r="E78" t="s">
        <v>773</v>
      </c>
      <c r="F78">
        <f>player_stats[[#This Row],[Clean Sheets]]/MAX('epl_player_stats_24_25 '!AI:AI)*0.5+player_stats[[#This Row],[Goals Prevented Adjusted]]/MAX('epl_player_stats_24_25 '!BG:BG)*0.5</f>
        <v>0.42016806722689076</v>
      </c>
      <c r="G78">
        <f>player_stats[[#This Row],[Clean Sheets]]/MAX('epl_player_stats_24_25 '!AI:AI)*0.5+player_stats[[#This Row],[Clearances]]/MAX('epl_player_stats_24_25 '!AJ:AJ)*0.25+player_stats[[#This Row],[Tackles]]/MAX('epl_player_stats_24_25 '!AM:AM)*0.25</f>
        <v>0.35279313987447958</v>
      </c>
      <c r="H78">
        <f>player_stats[[#This Row],[Touches]]/MAX('epl_player_stats_24_25 '!P:P)</f>
        <v>0.55243501643262627</v>
      </c>
      <c r="I78">
        <f>player_stats[[#This Row],[Goals]]/MAX('epl_player_stats_24_25 '!H:H)*0.6+player_stats[[#This Row],[Assists]]/MAX('epl_player_stats_24_25 '!I:I)*0.25+player_stats[[#This Row],[Shots]]/MAX('epl_player_stats_24_25 '!K:K)*0.15+0.1</f>
        <v>0.70440770052132395</v>
      </c>
      <c r="J78">
        <f>player_stats[[#This Row],[Minutes]]/3420</f>
        <v>0.93830409356725142</v>
      </c>
      <c r="K78" s="3" cm="1">
        <f t="array" ref="K78">_xlfn.IFS(
E78="Goalkeeper",(
7*F78 + 2*J78 + H78),
E78="Defender",(
6*G78+3*H78+2*J78),
E78="Midfielder",(
2*G78+3*H78+4*I78+3*J78),
E78="Forward",(
6.25*I78+5*J78)
)</f>
        <v>7.9954344118338891</v>
      </c>
    </row>
    <row r="79" spans="1:11" x14ac:dyDescent="0.3">
      <c r="A79" t="s">
        <v>606</v>
      </c>
      <c r="B79">
        <v>23</v>
      </c>
      <c r="C79" t="s">
        <v>787</v>
      </c>
      <c r="D79" t="s">
        <v>140</v>
      </c>
      <c r="E79" t="s">
        <v>773</v>
      </c>
      <c r="F79">
        <f>player_stats[[#This Row],[Clean Sheets]]/MAX('epl_player_stats_24_25 '!AI:AI)*0.5+player_stats[[#This Row],[Goals Prevented Adjusted]]/MAX('epl_player_stats_24_25 '!BG:BG)*0.5</f>
        <v>0.24159663865546221</v>
      </c>
      <c r="G79">
        <f>player_stats[[#This Row],[Clean Sheets]]/MAX('epl_player_stats_24_25 '!AI:AI)*0.5+player_stats[[#This Row],[Clearances]]/MAX('epl_player_stats_24_25 '!AJ:AJ)*0.25+player_stats[[#This Row],[Tackles]]/MAX('epl_player_stats_24_25 '!AM:AM)*0.25</f>
        <v>0.11935313490337413</v>
      </c>
      <c r="H79">
        <f>player_stats[[#This Row],[Touches]]/MAX('epl_player_stats_24_25 '!P:P)</f>
        <v>0.27367792052584405</v>
      </c>
      <c r="I79">
        <f>player_stats[[#This Row],[Goals]]/MAX('epl_player_stats_24_25 '!H:H)*0.6+player_stats[[#This Row],[Assists]]/MAX('epl_player_stats_24_25 '!I:I)*0.25+player_stats[[#This Row],[Shots]]/MAX('epl_player_stats_24_25 '!K:K)*0.15+0.1</f>
        <v>0.50203975880912</v>
      </c>
      <c r="J79">
        <f>player_stats[[#This Row],[Minutes]]/3420</f>
        <v>0.63713450292397655</v>
      </c>
      <c r="K79" s="3" cm="1">
        <f t="array" ref="K79">_xlfn.IFS(
E79="Goalkeeper",(
7*F79 + 2*J79 + H79),
E79="Defender",(
6*G79+3*H79+2*J79),
E79="Midfielder",(
2*G79+3*H79+4*I79+3*J79),
E79="Forward",(
6.25*I79+5*J79)
)</f>
        <v>4.9793025753926896</v>
      </c>
    </row>
    <row r="80" spans="1:11" x14ac:dyDescent="0.3">
      <c r="A80" t="s">
        <v>256</v>
      </c>
      <c r="B80">
        <v>23</v>
      </c>
      <c r="C80" t="s">
        <v>240</v>
      </c>
      <c r="D80" t="s">
        <v>257</v>
      </c>
      <c r="E80" t="s">
        <v>775</v>
      </c>
      <c r="F80">
        <f>player_stats[[#This Row],[Clean Sheets]]/MAX('epl_player_stats_24_25 '!AI:AI)*0.5+player_stats[[#This Row],[Goals Prevented Adjusted]]/MAX('epl_player_stats_24_25 '!BG:BG)*0.5</f>
        <v>0.20588235294117649</v>
      </c>
      <c r="G80">
        <f>player_stats[[#This Row],[Clean Sheets]]/MAX('epl_player_stats_24_25 '!AI:AI)*0.5+player_stats[[#This Row],[Clearances]]/MAX('epl_player_stats_24_25 '!AJ:AJ)*0.25+player_stats[[#This Row],[Tackles]]/MAX('epl_player_stats_24_25 '!AM:AM)*0.25</f>
        <v>5.6849251227241659E-2</v>
      </c>
      <c r="H80">
        <f>player_stats[[#This Row],[Touches]]/MAX('epl_player_stats_24_25 '!P:P)</f>
        <v>0.22975799223184942</v>
      </c>
      <c r="I80">
        <f>player_stats[[#This Row],[Goals]]/MAX('epl_player_stats_24_25 '!H:H)*0.6+player_stats[[#This Row],[Assists]]/MAX('epl_player_stats_24_25 '!I:I)*0.25+player_stats[[#This Row],[Shots]]/MAX('epl_player_stats_24_25 '!K:K)*0.15+0.1</f>
        <v>0.56322624207022176</v>
      </c>
      <c r="J80">
        <f>player_stats[[#This Row],[Minutes]]/3420</f>
        <v>0.65438596491228074</v>
      </c>
      <c r="K80" s="3" cm="1">
        <f t="array" ref="K80">_xlfn.IFS(
E80="Goalkeeper",(
7*F80 + 2*J80 + H80),
E80="Defender",(
6*G80+3*H80+2*J80),
E80="Midfielder",(
2*G80+3*H80+4*I80+3*J80),
E80="Forward",(
6.25*I80+5*J80)
)</f>
        <v>6.7920938375002891</v>
      </c>
    </row>
    <row r="81" spans="1:11" x14ac:dyDescent="0.3">
      <c r="A81" t="s">
        <v>225</v>
      </c>
      <c r="B81">
        <v>22</v>
      </c>
      <c r="C81" t="s">
        <v>205</v>
      </c>
      <c r="D81" t="s">
        <v>66</v>
      </c>
      <c r="E81" t="s">
        <v>775</v>
      </c>
      <c r="F81">
        <f>player_stats[[#This Row],[Clean Sheets]]/MAX('epl_player_stats_24_25 '!AI:AI)*0.5+player_stats[[#This Row],[Goals Prevented Adjusted]]/MAX('epl_player_stats_24_25 '!BG:BG)*0.5</f>
        <v>0.27731092436974791</v>
      </c>
      <c r="G81">
        <f>player_stats[[#This Row],[Clean Sheets]]/MAX('epl_player_stats_24_25 '!AI:AI)*0.5+player_stats[[#This Row],[Clearances]]/MAX('epl_player_stats_24_25 '!AJ:AJ)*0.25+player_stats[[#This Row],[Tackles]]/MAX('epl_player_stats_24_25 '!AM:AM)*0.25</f>
        <v>0.11390045361337227</v>
      </c>
      <c r="H81">
        <f>player_stats[[#This Row],[Touches]]/MAX('epl_player_stats_24_25 '!P:P)</f>
        <v>0.31580519868538992</v>
      </c>
      <c r="I81">
        <f>player_stats[[#This Row],[Goals]]/MAX('epl_player_stats_24_25 '!H:H)*0.6+player_stats[[#This Row],[Assists]]/MAX('epl_player_stats_24_25 '!I:I)*0.25+player_stats[[#This Row],[Shots]]/MAX('epl_player_stats_24_25 '!K:K)*0.15+0.1</f>
        <v>0.50580365554927453</v>
      </c>
      <c r="J81">
        <f>player_stats[[#This Row],[Minutes]]/3420</f>
        <v>0.57105263157894737</v>
      </c>
      <c r="K81" s="3" cm="1">
        <f t="array" ref="K81">_xlfn.IFS(
E81="Goalkeeper",(
7*F81 + 2*J81 + H81),
E81="Defender",(
6*G81+3*H81+2*J81),
E81="Midfielder",(
2*G81+3*H81+4*I81+3*J81),
E81="Forward",(
6.25*I81+5*J81)
)</f>
        <v>6.0165360050777021</v>
      </c>
    </row>
    <row r="82" spans="1:11" x14ac:dyDescent="0.3">
      <c r="A82" t="s">
        <v>227</v>
      </c>
      <c r="B82">
        <v>27</v>
      </c>
      <c r="C82" t="s">
        <v>205</v>
      </c>
      <c r="D82" t="s">
        <v>92</v>
      </c>
      <c r="E82" t="s">
        <v>775</v>
      </c>
      <c r="F82">
        <f>player_stats[[#This Row],[Clean Sheets]]/MAX('epl_player_stats_24_25 '!AI:AI)*0.5+player_stats[[#This Row],[Goals Prevented Adjusted]]/MAX('epl_player_stats_24_25 '!BG:BG)*0.5</f>
        <v>0.31302521008403361</v>
      </c>
      <c r="G82">
        <f>player_stats[[#This Row],[Clean Sheets]]/MAX('epl_player_stats_24_25 '!AI:AI)*0.5+player_stats[[#This Row],[Clearances]]/MAX('epl_player_stats_24_25 '!AJ:AJ)*0.25+player_stats[[#This Row],[Tackles]]/MAX('epl_player_stats_24_25 '!AM:AM)*0.25</f>
        <v>0.19896072826694836</v>
      </c>
      <c r="H82">
        <f>player_stats[[#This Row],[Touches]]/MAX('epl_player_stats_24_25 '!P:P)</f>
        <v>0.44188825814161936</v>
      </c>
      <c r="I82">
        <f>player_stats[[#This Row],[Goals]]/MAX('epl_player_stats_24_25 '!H:H)*0.6+player_stats[[#This Row],[Assists]]/MAX('epl_player_stats_24_25 '!I:I)*0.25+player_stats[[#This Row],[Shots]]/MAX('epl_player_stats_24_25 '!K:K)*0.15+0.1</f>
        <v>0.502616041705923</v>
      </c>
      <c r="J82">
        <f>player_stats[[#This Row],[Minutes]]/3420</f>
        <v>0.76257309941520468</v>
      </c>
      <c r="K82" s="3" cm="1">
        <f t="array" ref="K82">_xlfn.IFS(
E82="Goalkeeper",(
7*F82 + 2*J82 + H82),
E82="Defender",(
6*G82+3*H82+2*J82),
E82="Midfielder",(
2*G82+3*H82+4*I82+3*J82),
E82="Forward",(
6.25*I82+5*J82)
)</f>
        <v>6.9542157577380426</v>
      </c>
    </row>
    <row r="83" spans="1:11" x14ac:dyDescent="0.3">
      <c r="A83" t="s">
        <v>429</v>
      </c>
      <c r="B83">
        <v>25</v>
      </c>
      <c r="C83" t="s">
        <v>425</v>
      </c>
      <c r="D83" t="s">
        <v>74</v>
      </c>
      <c r="E83" t="s">
        <v>775</v>
      </c>
      <c r="F83">
        <f>player_stats[[#This Row],[Clean Sheets]]/MAX('epl_player_stats_24_25 '!AI:AI)*0.5+player_stats[[#This Row],[Goals Prevented Adjusted]]/MAX('epl_player_stats_24_25 '!BG:BG)*0.5</f>
        <v>0.24159663865546221</v>
      </c>
      <c r="G83">
        <f>player_stats[[#This Row],[Clean Sheets]]/MAX('epl_player_stats_24_25 '!AI:AI)*0.5+player_stats[[#This Row],[Clearances]]/MAX('epl_player_stats_24_25 '!AJ:AJ)*0.25+player_stats[[#This Row],[Tackles]]/MAX('epl_player_stats_24_25 '!AM:AM)*0.25</f>
        <v>5.2243211334120424E-2</v>
      </c>
      <c r="H83">
        <f>player_stats[[#This Row],[Touches]]/MAX('epl_player_stats_24_25 '!P:P)</f>
        <v>0.29011054675829101</v>
      </c>
      <c r="I83">
        <f>player_stats[[#This Row],[Goals]]/MAX('epl_player_stats_24_25 '!H:H)*0.6+player_stats[[#This Row],[Assists]]/MAX('epl_player_stats_24_25 '!I:I)*0.25+player_stats[[#This Row],[Shots]]/MAX('epl_player_stats_24_25 '!K:K)*0.15+0.1</f>
        <v>0.502616041705923</v>
      </c>
      <c r="J83">
        <f>player_stats[[#This Row],[Minutes]]/3420</f>
        <v>0.56666666666666665</v>
      </c>
      <c r="K83" s="3" cm="1">
        <f t="array" ref="K83">_xlfn.IFS(
E83="Goalkeeper",(
7*F83 + 2*J83 + H83),
E83="Defender",(
6*G83+3*H83+2*J83),
E83="Midfielder",(
2*G83+3*H83+4*I83+3*J83),
E83="Forward",(
6.25*I83+5*J83)
)</f>
        <v>5.9746835939953513</v>
      </c>
    </row>
    <row r="84" spans="1:11" x14ac:dyDescent="0.3">
      <c r="A84" t="s">
        <v>212</v>
      </c>
      <c r="B84">
        <v>33</v>
      </c>
      <c r="C84" t="s">
        <v>205</v>
      </c>
      <c r="D84" t="s">
        <v>59</v>
      </c>
      <c r="E84" t="s">
        <v>775</v>
      </c>
      <c r="F84">
        <f>player_stats[[#This Row],[Clean Sheets]]/MAX('epl_player_stats_24_25 '!AI:AI)*0.5+player_stats[[#This Row],[Goals Prevented Adjusted]]/MAX('epl_player_stats_24_25 '!BG:BG)*0.5</f>
        <v>0.27731092436974791</v>
      </c>
      <c r="G84">
        <f>player_stats[[#This Row],[Clean Sheets]]/MAX('epl_player_stats_24_25 '!AI:AI)*0.5+player_stats[[#This Row],[Clearances]]/MAX('epl_player_stats_24_25 '!AJ:AJ)*0.25+player_stats[[#This Row],[Tackles]]/MAX('epl_player_stats_24_25 '!AM:AM)*0.25</f>
        <v>0.13476356179705462</v>
      </c>
      <c r="H84">
        <f>player_stats[[#This Row],[Touches]]/MAX('epl_player_stats_24_25 '!P:P)</f>
        <v>0.23633104272482822</v>
      </c>
      <c r="I84">
        <f>player_stats[[#This Row],[Goals]]/MAX('epl_player_stats_24_25 '!H:H)*0.6+player_stats[[#This Row],[Assists]]/MAX('epl_player_stats_24_25 '!I:I)*0.25+player_stats[[#This Row],[Shots]]/MAX('epl_player_stats_24_25 '!K:K)*0.15+0.1</f>
        <v>0.50999309088625089</v>
      </c>
      <c r="J84">
        <f>player_stats[[#This Row],[Minutes]]/3420</f>
        <v>0.62046783625730995</v>
      </c>
      <c r="K84" s="3" cm="1">
        <f t="array" ref="K84">_xlfn.IFS(
E84="Goalkeeper",(
7*F84 + 2*J84 + H84),
E84="Defender",(
6*G84+3*H84+2*J84),
E84="Midfielder",(
2*G84+3*H84+4*I84+3*J84),
E84="Forward",(
6.25*I84+5*J84)
)</f>
        <v>6.2897959993256176</v>
      </c>
    </row>
    <row r="85" spans="1:11" x14ac:dyDescent="0.3">
      <c r="A85" t="s">
        <v>144</v>
      </c>
      <c r="B85">
        <v>24</v>
      </c>
      <c r="C85" t="s">
        <v>131</v>
      </c>
      <c r="D85" t="s">
        <v>66</v>
      </c>
      <c r="E85" t="s">
        <v>775</v>
      </c>
      <c r="F85">
        <f>player_stats[[#This Row],[Clean Sheets]]/MAX('epl_player_stats_24_25 '!AI:AI)*0.5+player_stats[[#This Row],[Goals Prevented Adjusted]]/MAX('epl_player_stats_24_25 '!BG:BG)*0.5</f>
        <v>0.27731092436974791</v>
      </c>
      <c r="G85">
        <f>player_stats[[#This Row],[Clean Sheets]]/MAX('epl_player_stats_24_25 '!AI:AI)*0.5+player_stats[[#This Row],[Clearances]]/MAX('epl_player_stats_24_25 '!AJ:AJ)*0.25+player_stats[[#This Row],[Tackles]]/MAX('epl_player_stats_24_25 '!AM:AM)*0.25</f>
        <v>0.12319797427452929</v>
      </c>
      <c r="H85">
        <f>player_stats[[#This Row],[Touches]]/MAX('epl_player_stats_24_25 '!P:P)</f>
        <v>0.18822826411711982</v>
      </c>
      <c r="I85">
        <f>player_stats[[#This Row],[Goals]]/MAX('epl_player_stats_24_25 '!H:H)*0.6+player_stats[[#This Row],[Assists]]/MAX('epl_player_stats_24_25 '!I:I)*0.25+player_stats[[#This Row],[Shots]]/MAX('epl_player_stats_24_25 '!K:K)*0.15+0.1</f>
        <v>0.50029363733433829</v>
      </c>
      <c r="J85">
        <f>player_stats[[#This Row],[Minutes]]/3420</f>
        <v>0.68274853801169588</v>
      </c>
      <c r="K85" s="3" cm="1">
        <f t="array" ref="K85">_xlfn.IFS(
E85="Goalkeeper",(
7*F85 + 2*J85 + H85),
E85="Defender",(
6*G85+3*H85+2*J85),
E85="Midfielder",(
2*G85+3*H85+4*I85+3*J85),
E85="Forward",(
6.25*I85+5*J85)
)</f>
        <v>6.540577923398093</v>
      </c>
    </row>
    <row r="86" spans="1:11" x14ac:dyDescent="0.3">
      <c r="A86" t="s">
        <v>75</v>
      </c>
      <c r="B86">
        <v>25</v>
      </c>
      <c r="C86" t="s">
        <v>58</v>
      </c>
      <c r="D86" t="s">
        <v>76</v>
      </c>
      <c r="E86" t="s">
        <v>775</v>
      </c>
      <c r="F86">
        <f>player_stats[[#This Row],[Clean Sheets]]/MAX('epl_player_stats_24_25 '!AI:AI)*0.5+player_stats[[#This Row],[Goals Prevented Adjusted]]/MAX('epl_player_stats_24_25 '!BG:BG)*0.5</f>
        <v>0.45588235294117652</v>
      </c>
      <c r="G86">
        <f>player_stats[[#This Row],[Clean Sheets]]/MAX('epl_player_stats_24_25 '!AI:AI)*0.5+player_stats[[#This Row],[Clearances]]/MAX('epl_player_stats_24_25 '!AJ:AJ)*0.25+player_stats[[#This Row],[Tackles]]/MAX('epl_player_stats_24_25 '!AM:AM)*0.25</f>
        <v>0.31313303920959423</v>
      </c>
      <c r="H86">
        <f>player_stats[[#This Row],[Touches]]/MAX('epl_player_stats_24_25 '!P:P)</f>
        <v>0.25007469375560204</v>
      </c>
      <c r="I86">
        <f>player_stats[[#This Row],[Goals]]/MAX('epl_player_stats_24_25 '!H:H)*0.6+player_stats[[#This Row],[Assists]]/MAX('epl_player_stats_24_25 '!I:I)*0.25+player_stats[[#This Row],[Shots]]/MAX('epl_player_stats_24_25 '!K:K)*0.15+0.1</f>
        <v>0.45820143207084985</v>
      </c>
      <c r="J86">
        <f>player_stats[[#This Row],[Minutes]]/3420</f>
        <v>0.54795321637426897</v>
      </c>
      <c r="K86" s="3" cm="1">
        <f t="array" ref="K86">_xlfn.IFS(
E86="Goalkeeper",(
7*F86 + 2*J86 + H86),
E86="Defender",(
6*G86+3*H86+2*J86),
E86="Midfielder",(
2*G86+3*H86+4*I86+3*J86),
E86="Forward",(
6.25*I86+5*J86)
)</f>
        <v>5.6035250323141561</v>
      </c>
    </row>
    <row r="87" spans="1:11" x14ac:dyDescent="0.3">
      <c r="A87" t="s">
        <v>612</v>
      </c>
      <c r="B87">
        <v>26</v>
      </c>
      <c r="C87" t="s">
        <v>787</v>
      </c>
      <c r="D87" t="s">
        <v>59</v>
      </c>
      <c r="E87" t="s">
        <v>775</v>
      </c>
      <c r="F87">
        <f>player_stats[[#This Row],[Clean Sheets]]/MAX('epl_player_stats_24_25 '!AI:AI)*0.5+player_stats[[#This Row],[Goals Prevented Adjusted]]/MAX('epl_player_stats_24_25 '!BG:BG)*0.5</f>
        <v>0.27731092436974791</v>
      </c>
      <c r="G87">
        <f>player_stats[[#This Row],[Clean Sheets]]/MAX('epl_player_stats_24_25 '!AI:AI)*0.5+player_stats[[#This Row],[Clearances]]/MAX('epl_player_stats_24_25 '!AJ:AJ)*0.25+player_stats[[#This Row],[Tackles]]/MAX('epl_player_stats_24_25 '!AM:AM)*0.25</f>
        <v>0.12902348847324924</v>
      </c>
      <c r="H87">
        <f>player_stats[[#This Row],[Touches]]/MAX('epl_player_stats_24_25 '!P:P)</f>
        <v>0.224081266806095</v>
      </c>
      <c r="I87">
        <f>player_stats[[#This Row],[Goals]]/MAX('epl_player_stats_24_25 '!H:H)*0.6+player_stats[[#This Row],[Assists]]/MAX('epl_player_stats_24_25 '!I:I)*0.25+player_stats[[#This Row],[Shots]]/MAX('epl_player_stats_24_25 '!K:K)*0.15+0.1</f>
        <v>0.47541454682494821</v>
      </c>
      <c r="J87">
        <f>player_stats[[#This Row],[Minutes]]/3420</f>
        <v>0.64502923976608184</v>
      </c>
      <c r="K87" s="3" cm="1">
        <f t="array" ref="K87">_xlfn.IFS(
E87="Goalkeeper",(
7*F87 + 2*J87 + H87),
E87="Defender",(
6*G87+3*H87+2*J87),
E87="Midfielder",(
2*G87+3*H87+4*I87+3*J87),
E87="Forward",(
6.25*I87+5*J87)
)</f>
        <v>6.1964871164863355</v>
      </c>
    </row>
    <row r="88" spans="1:11" x14ac:dyDescent="0.3">
      <c r="A88" t="s">
        <v>312</v>
      </c>
      <c r="B88">
        <v>24</v>
      </c>
      <c r="C88" t="s">
        <v>300</v>
      </c>
      <c r="D88" t="s">
        <v>257</v>
      </c>
      <c r="E88" t="s">
        <v>775</v>
      </c>
      <c r="F88">
        <f>player_stats[[#This Row],[Clean Sheets]]/MAX('epl_player_stats_24_25 '!AI:AI)*0.5+player_stats[[#This Row],[Goals Prevented Adjusted]]/MAX('epl_player_stats_24_25 '!BG:BG)*0.5</f>
        <v>0.45588235294117652</v>
      </c>
      <c r="G88">
        <f>player_stats[[#This Row],[Clean Sheets]]/MAX('epl_player_stats_24_25 '!AI:AI)*0.5+player_stats[[#This Row],[Clearances]]/MAX('epl_player_stats_24_25 '!AJ:AJ)*0.25+player_stats[[#This Row],[Tackles]]/MAX('epl_player_stats_24_25 '!AM:AM)*0.25</f>
        <v>0.36511992791897097</v>
      </c>
      <c r="H88">
        <f>player_stats[[#This Row],[Touches]]/MAX('epl_player_stats_24_25 '!P:P)</f>
        <v>0.37227367792052585</v>
      </c>
      <c r="I88">
        <f>player_stats[[#This Row],[Goals]]/MAX('epl_player_stats_24_25 '!H:H)*0.6+player_stats[[#This Row],[Assists]]/MAX('epl_player_stats_24_25 '!I:I)*0.25+player_stats[[#This Row],[Shots]]/MAX('epl_player_stats_24_25 '!K:K)*0.15+0.1</f>
        <v>0.37719050310910118</v>
      </c>
      <c r="J88">
        <f>player_stats[[#This Row],[Minutes]]/3420</f>
        <v>0.71345029239766078</v>
      </c>
      <c r="K88" s="3" cm="1">
        <f t="array" ref="K88">_xlfn.IFS(
E88="Goalkeeper",(
7*F88 + 2*J88 + H88),
E88="Defender",(
6*G88+3*H88+2*J88),
E88="Midfielder",(
2*G88+3*H88+4*I88+3*J88),
E88="Forward",(
6.25*I88+5*J88)
)</f>
        <v>5.9246921064201867</v>
      </c>
    </row>
    <row r="89" spans="1:11" x14ac:dyDescent="0.3">
      <c r="A89" t="s">
        <v>405</v>
      </c>
      <c r="B89">
        <v>37</v>
      </c>
      <c r="C89" t="s">
        <v>391</v>
      </c>
      <c r="D89" t="s">
        <v>59</v>
      </c>
      <c r="E89" t="s">
        <v>775</v>
      </c>
      <c r="F89">
        <f>player_stats[[#This Row],[Clean Sheets]]/MAX('epl_player_stats_24_25 '!AI:AI)*0.5+player_stats[[#This Row],[Goals Prevented Adjusted]]/MAX('epl_player_stats_24_25 '!BG:BG)*0.5</f>
        <v>0.20588235294117649</v>
      </c>
      <c r="G89">
        <f>player_stats[[#This Row],[Clean Sheets]]/MAX('epl_player_stats_24_25 '!AI:AI)*0.5+player_stats[[#This Row],[Clearances]]/MAX('epl_player_stats_24_25 '!AJ:AJ)*0.25+player_stats[[#This Row],[Tackles]]/MAX('epl_player_stats_24_25 '!AM:AM)*0.25</f>
        <v>6.0507674144037779E-2</v>
      </c>
      <c r="H89">
        <f>player_stats[[#This Row],[Touches]]/MAX('epl_player_stats_24_25 '!P:P)</f>
        <v>0.18852703913952792</v>
      </c>
      <c r="I89">
        <f>player_stats[[#This Row],[Goals]]/MAX('epl_player_stats_24_25 '!H:H)*0.6+player_stats[[#This Row],[Assists]]/MAX('epl_player_stats_24_25 '!I:I)*0.25+player_stats[[#This Row],[Shots]]/MAX('epl_player_stats_24_25 '!K:K)*0.15+0.1</f>
        <v>0.48438540292695176</v>
      </c>
      <c r="J89">
        <f>player_stats[[#This Row],[Minutes]]/3420</f>
        <v>0.83011695906432748</v>
      </c>
      <c r="K89" s="3" cm="1">
        <f t="array" ref="K89">_xlfn.IFS(
E89="Goalkeeper",(
7*F89 + 2*J89 + H89),
E89="Defender",(
6*G89+3*H89+2*J89),
E89="Midfielder",(
2*G89+3*H89+4*I89+3*J89),
E89="Forward",(
6.25*I89+5*J89)
)</f>
        <v>7.177993563615086</v>
      </c>
    </row>
    <row r="90" spans="1:11" x14ac:dyDescent="0.3">
      <c r="A90" t="s">
        <v>524</v>
      </c>
      <c r="B90">
        <v>26</v>
      </c>
      <c r="C90" t="s">
        <v>789</v>
      </c>
      <c r="D90" t="s">
        <v>59</v>
      </c>
      <c r="E90" t="s">
        <v>773</v>
      </c>
      <c r="F90">
        <f>player_stats[[#This Row],[Clean Sheets]]/MAX('epl_player_stats_24_25 '!AI:AI)*0.5+player_stats[[#This Row],[Goals Prevented Adjusted]]/MAX('epl_player_stats_24_25 '!BG:BG)*0.5</f>
        <v>0.31302521008403361</v>
      </c>
      <c r="G90">
        <f>player_stats[[#This Row],[Clean Sheets]]/MAX('epl_player_stats_24_25 '!AI:AI)*0.5+player_stats[[#This Row],[Clearances]]/MAX('epl_player_stats_24_25 '!AJ:AJ)*0.25+player_stats[[#This Row],[Tackles]]/MAX('epl_player_stats_24_25 '!AM:AM)*0.25</f>
        <v>0.14858168147641831</v>
      </c>
      <c r="H90">
        <f>player_stats[[#This Row],[Touches]]/MAX('epl_player_stats_24_25 '!P:P)</f>
        <v>0.26292201971915147</v>
      </c>
      <c r="I90">
        <f>player_stats[[#This Row],[Goals]]/MAX('epl_player_stats_24_25 '!H:H)*0.6+player_stats[[#This Row],[Assists]]/MAX('epl_player_stats_24_25 '!I:I)*0.25+player_stats[[#This Row],[Shots]]/MAX('epl_player_stats_24_25 '!K:K)*0.15+0.1</f>
        <v>0.49668048489416494</v>
      </c>
      <c r="J90">
        <f>player_stats[[#This Row],[Minutes]]/3420</f>
        <v>0.51315789473684215</v>
      </c>
      <c r="K90" s="3" cm="1">
        <f t="array" ref="K90">_xlfn.IFS(
E90="Goalkeeper",(
7*F90 + 2*J90 + H90),
E90="Defender",(
6*G90+3*H90+2*J90),
E90="Midfielder",(
2*G90+3*H90+4*I90+3*J90),
E90="Forward",(
6.25*I90+5*J90)
)</f>
        <v>4.6121250458974767</v>
      </c>
    </row>
    <row r="91" spans="1:11" x14ac:dyDescent="0.3">
      <c r="A91" t="s">
        <v>615</v>
      </c>
      <c r="B91">
        <v>27</v>
      </c>
      <c r="C91" t="s">
        <v>787</v>
      </c>
      <c r="D91" t="s">
        <v>59</v>
      </c>
      <c r="E91" t="s">
        <v>773</v>
      </c>
      <c r="F91">
        <f>player_stats[[#This Row],[Clean Sheets]]/MAX('epl_player_stats_24_25 '!AI:AI)*0.5+player_stats[[#This Row],[Goals Prevented Adjusted]]/MAX('epl_player_stats_24_25 '!BG:BG)*0.5</f>
        <v>0.20588235294117649</v>
      </c>
      <c r="G91">
        <f>player_stats[[#This Row],[Clean Sheets]]/MAX('epl_player_stats_24_25 '!AI:AI)*0.5+player_stats[[#This Row],[Clearances]]/MAX('epl_player_stats_24_25 '!AJ:AJ)*0.25+player_stats[[#This Row],[Tackles]]/MAX('epl_player_stats_24_25 '!AM:AM)*0.25</f>
        <v>7.5832660162803697E-2</v>
      </c>
      <c r="H91">
        <f>player_stats[[#This Row],[Touches]]/MAX('epl_player_stats_24_25 '!P:P)</f>
        <v>0.47296086047206454</v>
      </c>
      <c r="I91">
        <f>player_stats[[#This Row],[Goals]]/MAX('epl_player_stats_24_25 '!H:H)*0.6+player_stats[[#This Row],[Assists]]/MAX('epl_player_stats_24_25 '!I:I)*0.25+player_stats[[#This Row],[Shots]]/MAX('epl_player_stats_24_25 '!K:K)*0.15+0.1</f>
        <v>0.47933075811820869</v>
      </c>
      <c r="J91">
        <f>player_stats[[#This Row],[Minutes]]/3420</f>
        <v>0.53099415204678357</v>
      </c>
      <c r="K91" s="3" cm="1">
        <f t="array" ref="K91">_xlfn.IFS(
E91="Goalkeeper",(
7*F91 + 2*J91 + H91),
E91="Defender",(
6*G91+3*H91+2*J91),
E91="Midfielder",(
2*G91+3*H91+4*I91+3*J91),
E91="Forward",(
6.25*I91+5*J91)
)</f>
        <v>5.080853390354986</v>
      </c>
    </row>
    <row r="92" spans="1:11" x14ac:dyDescent="0.3">
      <c r="A92" t="s">
        <v>330</v>
      </c>
      <c r="B92">
        <v>28</v>
      </c>
      <c r="C92" t="s">
        <v>329</v>
      </c>
      <c r="D92" t="s">
        <v>178</v>
      </c>
      <c r="E92" t="s">
        <v>773</v>
      </c>
      <c r="F92">
        <f>player_stats[[#This Row],[Clean Sheets]]/MAX('epl_player_stats_24_25 '!AI:AI)*0.5+player_stats[[#This Row],[Goals Prevented Adjusted]]/MAX('epl_player_stats_24_25 '!BG:BG)*0.5</f>
        <v>0.27731092436974791</v>
      </c>
      <c r="G92">
        <f>player_stats[[#This Row],[Clean Sheets]]/MAX('epl_player_stats_24_25 '!AI:AI)*0.5+player_stats[[#This Row],[Clearances]]/MAX('epl_player_stats_24_25 '!AJ:AJ)*0.25+player_stats[[#This Row],[Tackles]]/MAX('epl_player_stats_24_25 '!AM:AM)*0.25</f>
        <v>0.18306095818057538</v>
      </c>
      <c r="H92">
        <f>player_stats[[#This Row],[Touches]]/MAX('epl_player_stats_24_25 '!P:P)</f>
        <v>0.59247086943531524</v>
      </c>
      <c r="I92">
        <f>player_stats[[#This Row],[Goals]]/MAX('epl_player_stats_24_25 '!H:H)*0.6+player_stats[[#This Row],[Assists]]/MAX('epl_player_stats_24_25 '!I:I)*0.25+player_stats[[#This Row],[Shots]]/MAX('epl_player_stats_24_25 '!K:K)*0.15+0.1</f>
        <v>0.5367533446391558</v>
      </c>
      <c r="J92">
        <f>player_stats[[#This Row],[Minutes]]/3420</f>
        <v>0.87543859649122802</v>
      </c>
      <c r="K92" s="3" cm="1">
        <f t="array" ref="K92">_xlfn.IFS(
E92="Goalkeeper",(
7*F92 + 2*J92 + H92),
E92="Defender",(
6*G92+3*H92+2*J92),
E92="Midfielder",(
2*G92+3*H92+4*I92+3*J92),
E92="Forward",(
6.25*I92+5*J92)
)</f>
        <v>6.9168636926974045</v>
      </c>
    </row>
    <row r="93" spans="1:11" x14ac:dyDescent="0.3">
      <c r="A93" t="s">
        <v>305</v>
      </c>
      <c r="B93">
        <v>26</v>
      </c>
      <c r="C93" t="s">
        <v>300</v>
      </c>
      <c r="D93" t="s">
        <v>306</v>
      </c>
      <c r="E93" t="s">
        <v>775</v>
      </c>
      <c r="F93">
        <f>player_stats[[#This Row],[Clean Sheets]]/MAX('epl_player_stats_24_25 '!AI:AI)*0.5+player_stats[[#This Row],[Goals Prevented Adjusted]]/MAX('epl_player_stats_24_25 '!BG:BG)*0.5</f>
        <v>0.24159663865546221</v>
      </c>
      <c r="G93">
        <f>player_stats[[#This Row],[Clean Sheets]]/MAX('epl_player_stats_24_25 '!AI:AI)*0.5+player_stats[[#This Row],[Clearances]]/MAX('epl_player_stats_24_25 '!AJ:AJ)*0.25+player_stats[[#This Row],[Tackles]]/MAX('epl_player_stats_24_25 '!AM:AM)*0.25</f>
        <v>8.6823463617721988E-2</v>
      </c>
      <c r="H93">
        <f>player_stats[[#This Row],[Touches]]/MAX('epl_player_stats_24_25 '!P:P)</f>
        <v>0.17956378846728413</v>
      </c>
      <c r="I93">
        <f>player_stats[[#This Row],[Goals]]/MAX('epl_player_stats_24_25 '!H:H)*0.6+player_stats[[#This Row],[Assists]]/MAX('epl_player_stats_24_25 '!I:I)*0.25+player_stats[[#This Row],[Shots]]/MAX('epl_player_stats_24_25 '!K:K)*0.15+0.1</f>
        <v>0.3860090446579989</v>
      </c>
      <c r="J93">
        <f>player_stats[[#This Row],[Minutes]]/3420</f>
        <v>0.44678362573099417</v>
      </c>
      <c r="K93" s="3" cm="1">
        <f t="array" ref="K93">_xlfn.IFS(
E93="Goalkeeper",(
7*F93 + 2*J93 + H93),
E93="Defender",(
6*G93+3*H93+2*J93),
E93="Midfielder",(
2*G93+3*H93+4*I93+3*J93),
E93="Forward",(
6.25*I93+5*J93)
)</f>
        <v>4.646474657767464</v>
      </c>
    </row>
    <row r="94" spans="1:11" x14ac:dyDescent="0.3">
      <c r="A94" t="s">
        <v>348</v>
      </c>
      <c r="B94">
        <v>23</v>
      </c>
      <c r="C94" t="s">
        <v>329</v>
      </c>
      <c r="D94" t="s">
        <v>66</v>
      </c>
      <c r="E94" t="s">
        <v>775</v>
      </c>
      <c r="F94">
        <f>player_stats[[#This Row],[Clean Sheets]]/MAX('epl_player_stats_24_25 '!AI:AI)*0.5+player_stats[[#This Row],[Goals Prevented Adjusted]]/MAX('epl_player_stats_24_25 '!BG:BG)*0.5</f>
        <v>0.20588235294117649</v>
      </c>
      <c r="G94">
        <f>player_stats[[#This Row],[Clean Sheets]]/MAX('epl_player_stats_24_25 '!AI:AI)*0.5+player_stats[[#This Row],[Clearances]]/MAX('epl_player_stats_24_25 '!AJ:AJ)*0.25+player_stats[[#This Row],[Tackles]]/MAX('epl_player_stats_24_25 '!AM:AM)*0.25</f>
        <v>3.3259802398558379E-2</v>
      </c>
      <c r="H94">
        <f>player_stats[[#This Row],[Touches]]/MAX('epl_player_stats_24_25 '!P:P)</f>
        <v>0.110845533313415</v>
      </c>
      <c r="I94">
        <f>player_stats[[#This Row],[Goals]]/MAX('epl_player_stats_24_25 '!H:H)*0.6+player_stats[[#This Row],[Assists]]/MAX('epl_player_stats_24_25 '!I:I)*0.25+player_stats[[#This Row],[Shots]]/MAX('epl_player_stats_24_25 '!K:K)*0.15+0.1</f>
        <v>0.37530776961246148</v>
      </c>
      <c r="J94">
        <f>player_stats[[#This Row],[Minutes]]/3420</f>
        <v>0.27807017543859647</v>
      </c>
      <c r="K94" s="3" cm="1">
        <f t="array" ref="K94">_xlfn.IFS(
E94="Goalkeeper",(
7*F94 + 2*J94 + H94),
E94="Defender",(
6*G94+3*H94+2*J94),
E94="Midfielder",(
2*G94+3*H94+4*I94+3*J94),
E94="Forward",(
6.25*I94+5*J94)
)</f>
        <v>3.7360244372708666</v>
      </c>
    </row>
    <row r="95" spans="1:11" x14ac:dyDescent="0.3">
      <c r="A95" t="s">
        <v>282</v>
      </c>
      <c r="B95">
        <v>26</v>
      </c>
      <c r="C95" t="s">
        <v>270</v>
      </c>
      <c r="D95" t="s">
        <v>59</v>
      </c>
      <c r="E95" t="s">
        <v>773</v>
      </c>
      <c r="F95">
        <f>player_stats[[#This Row],[Clean Sheets]]/MAX('epl_player_stats_24_25 '!AI:AI)*0.5+player_stats[[#This Row],[Goals Prevented Adjusted]]/MAX('epl_player_stats_24_25 '!BG:BG)*0.5</f>
        <v>0.27731092436974791</v>
      </c>
      <c r="G95">
        <f>player_stats[[#This Row],[Clean Sheets]]/MAX('epl_player_stats_24_25 '!AI:AI)*0.5+player_stats[[#This Row],[Clearances]]/MAX('epl_player_stats_24_25 '!AJ:AJ)*0.25+player_stats[[#This Row],[Tackles]]/MAX('epl_player_stats_24_25 '!AM:AM)*0.25</f>
        <v>0.15300130491518049</v>
      </c>
      <c r="H95">
        <f>player_stats[[#This Row],[Touches]]/MAX('epl_player_stats_24_25 '!P:P)</f>
        <v>0.47385718553928891</v>
      </c>
      <c r="I95">
        <f>player_stats[[#This Row],[Goals]]/MAX('epl_player_stats_24_25 '!H:H)*0.6+player_stats[[#This Row],[Assists]]/MAX('epl_player_stats_24_25 '!I:I)*0.25+player_stats[[#This Row],[Shots]]/MAX('epl_player_stats_24_25 '!K:K)*0.15+0.1</f>
        <v>0.6274480246215689</v>
      </c>
      <c r="J95">
        <f>player_stats[[#This Row],[Minutes]]/3420</f>
        <v>0.76023391812865493</v>
      </c>
      <c r="K95" s="3" cm="1">
        <f t="array" ref="K95">_xlfn.IFS(
E95="Goalkeeper",(
7*F95 + 2*J95 + H95),
E95="Defender",(
6*G95+3*H95+2*J95),
E95="Midfielder",(
2*G95+3*H95+4*I95+3*J95),
E95="Forward",(
6.25*I95+5*J95)
)</f>
        <v>6.5180680193204683</v>
      </c>
    </row>
    <row r="96" spans="1:11" x14ac:dyDescent="0.3">
      <c r="A96" t="s">
        <v>68</v>
      </c>
      <c r="B96">
        <v>23</v>
      </c>
      <c r="C96" t="s">
        <v>58</v>
      </c>
      <c r="D96" t="s">
        <v>66</v>
      </c>
      <c r="E96" t="s">
        <v>773</v>
      </c>
      <c r="F96">
        <f>player_stats[[#This Row],[Clean Sheets]]/MAX('epl_player_stats_24_25 '!AI:AI)*0.5+player_stats[[#This Row],[Goals Prevented Adjusted]]/MAX('epl_player_stats_24_25 '!BG:BG)*0.5</f>
        <v>0.31302521008403361</v>
      </c>
      <c r="G96">
        <f>player_stats[[#This Row],[Clean Sheets]]/MAX('epl_player_stats_24_25 '!AI:AI)*0.5+player_stats[[#This Row],[Clearances]]/MAX('epl_player_stats_24_25 '!AJ:AJ)*0.25+player_stats[[#This Row],[Tackles]]/MAX('epl_player_stats_24_25 '!AM:AM)*0.25</f>
        <v>0.16690486546945876</v>
      </c>
      <c r="H96">
        <f>player_stats[[#This Row],[Touches]]/MAX('epl_player_stats_24_25 '!P:P)</f>
        <v>0.32357334926800119</v>
      </c>
      <c r="I96">
        <f>player_stats[[#This Row],[Goals]]/MAX('epl_player_stats_24_25 '!H:H)*0.6+player_stats[[#This Row],[Assists]]/MAX('epl_player_stats_24_25 '!I:I)*0.25+player_stats[[#This Row],[Shots]]/MAX('epl_player_stats_24_25 '!K:K)*0.15+0.1</f>
        <v>0.45631869857421015</v>
      </c>
      <c r="J96">
        <f>player_stats[[#This Row],[Minutes]]/3420</f>
        <v>0.67251461988304095</v>
      </c>
      <c r="K96" s="3" cm="1">
        <f t="array" ref="K96">_xlfn.IFS(
E96="Goalkeeper",(
7*F96 + 2*J96 + H96),
E96="Defender",(
6*G96+3*H96+2*J96),
E96="Midfielder",(
2*G96+3*H96+4*I96+3*J96),
E96="Forward",(
6.25*I96+5*J96)
)</f>
        <v>5.1473484326888848</v>
      </c>
    </row>
    <row r="97" spans="1:11" x14ac:dyDescent="0.3">
      <c r="A97" t="s">
        <v>525</v>
      </c>
      <c r="B97">
        <v>29</v>
      </c>
      <c r="C97" t="s">
        <v>789</v>
      </c>
      <c r="D97" t="s">
        <v>59</v>
      </c>
      <c r="E97" t="s">
        <v>773</v>
      </c>
      <c r="F97">
        <f>player_stats[[#This Row],[Clean Sheets]]/MAX('epl_player_stats_24_25 '!AI:AI)*0.5+player_stats[[#This Row],[Goals Prevented Adjusted]]/MAX('epl_player_stats_24_25 '!BG:BG)*0.5</f>
        <v>0.27731092436974791</v>
      </c>
      <c r="G97">
        <f>player_stats[[#This Row],[Clean Sheets]]/MAX('epl_player_stats_24_25 '!AI:AI)*0.5+player_stats[[#This Row],[Clearances]]/MAX('epl_player_stats_24_25 '!AJ:AJ)*0.25+player_stats[[#This Row],[Tackles]]/MAX('epl_player_stats_24_25 '!AM:AM)*0.25</f>
        <v>0.10138724911452184</v>
      </c>
      <c r="H97">
        <f>player_stats[[#This Row],[Touches]]/MAX('epl_player_stats_24_25 '!P:P)</f>
        <v>0.40752913056468482</v>
      </c>
      <c r="I97">
        <f>player_stats[[#This Row],[Goals]]/MAX('epl_player_stats_24_25 '!H:H)*0.6+player_stats[[#This Row],[Assists]]/MAX('epl_player_stats_24_25 '!I:I)*0.25+player_stats[[#This Row],[Shots]]/MAX('epl_player_stats_24_25 '!K:K)*0.15+0.1</f>
        <v>0.53792161296400975</v>
      </c>
      <c r="J97">
        <f>player_stats[[#This Row],[Minutes]]/3420</f>
        <v>0.69561403508771935</v>
      </c>
      <c r="K97" s="3" cm="1">
        <f t="array" ref="K97">_xlfn.IFS(
E97="Goalkeeper",(
7*F97 + 2*J97 + H97),
E97="Defender",(
6*G97+3*H97+2*J97),
E97="Midfielder",(
2*G97+3*H97+4*I97+3*J97),
E97="Forward",(
6.25*I97+5*J97)
)</f>
        <v>5.6638904470422951</v>
      </c>
    </row>
    <row r="98" spans="1:11" x14ac:dyDescent="0.3">
      <c r="A98" t="s">
        <v>489</v>
      </c>
      <c r="B98">
        <v>22</v>
      </c>
      <c r="C98" t="s">
        <v>790</v>
      </c>
      <c r="D98" t="s">
        <v>233</v>
      </c>
      <c r="E98" t="s">
        <v>773</v>
      </c>
      <c r="F98">
        <f>player_stats[[#This Row],[Clean Sheets]]/MAX('epl_player_stats_24_25 '!AI:AI)*0.5+player_stats[[#This Row],[Goals Prevented Adjusted]]/MAX('epl_player_stats_24_25 '!BG:BG)*0.5</f>
        <v>0.38445378151260506</v>
      </c>
      <c r="G98">
        <f>player_stats[[#This Row],[Clean Sheets]]/MAX('epl_player_stats_24_25 '!AI:AI)*0.5+player_stats[[#This Row],[Clearances]]/MAX('epl_player_stats_24_25 '!AJ:AJ)*0.25+player_stats[[#This Row],[Tackles]]/MAX('epl_player_stats_24_25 '!AM:AM)*0.25</f>
        <v>0.26652892561983471</v>
      </c>
      <c r="H98">
        <f>player_stats[[#This Row],[Touches]]/MAX('epl_player_stats_24_25 '!P:P)</f>
        <v>0.39408425455631907</v>
      </c>
      <c r="I98">
        <f>player_stats[[#This Row],[Goals]]/MAX('epl_player_stats_24_25 '!H:H)*0.6+player_stats[[#This Row],[Assists]]/MAX('epl_player_stats_24_25 '!I:I)*0.25+player_stats[[#This Row],[Shots]]/MAX('epl_player_stats_24_25 '!K:K)*0.15+0.1</f>
        <v>0.46442434520444698</v>
      </c>
      <c r="J98">
        <f>player_stats[[#This Row],[Minutes]]/3420</f>
        <v>0.55584795321637426</v>
      </c>
      <c r="K98" s="3" cm="1">
        <f t="array" ref="K98">_xlfn.IFS(
E98="Goalkeeper",(
7*F98 + 2*J98 + H98),
E98="Defender",(
6*G98+3*H98+2*J98),
E98="Midfielder",(
2*G98+3*H98+4*I98+3*J98),
E98="Forward",(
6.25*I98+5*J98)
)</f>
        <v>5.2405518553755375</v>
      </c>
    </row>
    <row r="99" spans="1:11" x14ac:dyDescent="0.3">
      <c r="A99" t="s">
        <v>79</v>
      </c>
      <c r="B99">
        <v>29</v>
      </c>
      <c r="C99" t="s">
        <v>58</v>
      </c>
      <c r="D99" t="s">
        <v>80</v>
      </c>
      <c r="E99" t="s">
        <v>773</v>
      </c>
      <c r="F99">
        <f>player_stats[[#This Row],[Clean Sheets]]/MAX('epl_player_stats_24_25 '!AI:AI)*0.5+player_stats[[#This Row],[Goals Prevented Adjusted]]/MAX('epl_player_stats_24_25 '!BG:BG)*0.5</f>
        <v>0.38445378151260506</v>
      </c>
      <c r="G99">
        <f>player_stats[[#This Row],[Clean Sheets]]/MAX('epl_player_stats_24_25 '!AI:AI)*0.5+player_stats[[#This Row],[Clearances]]/MAX('epl_player_stats_24_25 '!AJ:AJ)*0.25+player_stats[[#This Row],[Tackles]]/MAX('epl_player_stats_24_25 '!AM:AM)*0.25</f>
        <v>0.25130491518051329</v>
      </c>
      <c r="H99">
        <f>player_stats[[#This Row],[Touches]]/MAX('epl_player_stats_24_25 '!P:P)</f>
        <v>0.42127278159545861</v>
      </c>
      <c r="I99">
        <f>player_stats[[#This Row],[Goals]]/MAX('epl_player_stats_24_25 '!H:H)*0.6+player_stats[[#This Row],[Assists]]/MAX('epl_player_stats_24_25 '!I:I)*0.25+player_stats[[#This Row],[Shots]]/MAX('epl_player_stats_24_25 '!K:K)*0.15+0.1</f>
        <v>0.5397886439294014</v>
      </c>
      <c r="J99">
        <f>player_stats[[#This Row],[Minutes]]/3420</f>
        <v>0.74561403508771928</v>
      </c>
      <c r="K99" s="3" cm="1">
        <f t="array" ref="K99">_xlfn.IFS(
E99="Goalkeeper",(
7*F99 + 2*J99 + H99),
E99="Defender",(
6*G99+3*H99+2*J99),
E99="Midfielder",(
2*G99+3*H99+4*I99+3*J99),
E99="Forward",(
6.25*I99+5*J99)
)</f>
        <v>6.1624248561281654</v>
      </c>
    </row>
    <row r="100" spans="1:11" x14ac:dyDescent="0.3">
      <c r="A100" t="s">
        <v>122</v>
      </c>
      <c r="B100">
        <v>22</v>
      </c>
      <c r="C100" t="s">
        <v>98</v>
      </c>
      <c r="D100" t="s">
        <v>59</v>
      </c>
      <c r="E100" t="s">
        <v>773</v>
      </c>
      <c r="F100">
        <f>player_stats[[#This Row],[Clean Sheets]]/MAX('epl_player_stats_24_25 '!AI:AI)*0.5+player_stats[[#This Row],[Goals Prevented Adjusted]]/MAX('epl_player_stats_24_25 '!BG:BG)*0.5</f>
        <v>0.38445378151260506</v>
      </c>
      <c r="G100">
        <f>player_stats[[#This Row],[Clean Sheets]]/MAX('epl_player_stats_24_25 '!AI:AI)*0.5+player_stats[[#This Row],[Clearances]]/MAX('epl_player_stats_24_25 '!AJ:AJ)*0.25+player_stats[[#This Row],[Tackles]]/MAX('epl_player_stats_24_25 '!AM:AM)*0.25</f>
        <v>0.27799353756291556</v>
      </c>
      <c r="H100">
        <f>player_stats[[#This Row],[Touches]]/MAX('epl_player_stats_24_25 '!P:P)</f>
        <v>0.45652823423961758</v>
      </c>
      <c r="I100">
        <f>player_stats[[#This Row],[Goals]]/MAX('epl_player_stats_24_25 '!H:H)*0.6+player_stats[[#This Row],[Assists]]/MAX('epl_player_stats_24_25 '!I:I)*0.25+player_stats[[#This Row],[Shots]]/MAX('epl_player_stats_24_25 '!K:K)*0.15+0.1</f>
        <v>0.53965203190754352</v>
      </c>
      <c r="J100">
        <f>player_stats[[#This Row],[Minutes]]/3420</f>
        <v>0.91491228070175434</v>
      </c>
      <c r="K100" s="3" cm="1">
        <f t="array" ref="K100">_xlfn.IFS(
E100="Goalkeeper",(
7*F100 + 2*J100 + H100),
E100="Defender",(
6*G100+3*H100+2*J100),
E100="Midfielder",(
2*G100+3*H100+4*I100+3*J100),
E100="Forward",(
6.25*I100+5*J100)
)</f>
        <v>6.8289167475801218</v>
      </c>
    </row>
    <row r="101" spans="1:11" x14ac:dyDescent="0.3">
      <c r="A101" t="s">
        <v>493</v>
      </c>
      <c r="B101">
        <v>29</v>
      </c>
      <c r="C101" t="s">
        <v>790</v>
      </c>
      <c r="D101" t="s">
        <v>176</v>
      </c>
      <c r="E101" t="s">
        <v>773</v>
      </c>
      <c r="F101">
        <f>player_stats[[#This Row],[Clean Sheets]]/MAX('epl_player_stats_24_25 '!AI:AI)*0.5+player_stats[[#This Row],[Goals Prevented Adjusted]]/MAX('epl_player_stats_24_25 '!BG:BG)*0.5</f>
        <v>0.52731092436974791</v>
      </c>
      <c r="G101">
        <f>player_stats[[#This Row],[Clean Sheets]]/MAX('epl_player_stats_24_25 '!AI:AI)*0.5+player_stats[[#This Row],[Clearances]]/MAX('epl_player_stats_24_25 '!AJ:AJ)*0.25+player_stats[[#This Row],[Tackles]]/MAX('epl_player_stats_24_25 '!AM:AM)*0.25</f>
        <v>0.51031504380786674</v>
      </c>
      <c r="H101">
        <f>player_stats[[#This Row],[Touches]]/MAX('epl_player_stats_24_25 '!P:P)</f>
        <v>0.83089333731700032</v>
      </c>
      <c r="I101">
        <f>player_stats[[#This Row],[Goals]]/MAX('epl_player_stats_24_25 '!H:H)*0.6+player_stats[[#This Row],[Assists]]/MAX('epl_player_stats_24_25 '!I:I)*0.25+player_stats[[#This Row],[Shots]]/MAX('epl_player_stats_24_25 '!K:K)*0.15+0.1</f>
        <v>0.64047170403869103</v>
      </c>
      <c r="J101">
        <f>player_stats[[#This Row],[Minutes]]/3420</f>
        <v>0.88421052631578945</v>
      </c>
      <c r="K101" s="3" cm="1">
        <f t="array" ref="K101">_xlfn.IFS(
E101="Goalkeeper",(
7*F101 + 2*J101 + H101),
E101="Defender",(
6*G101+3*H101+2*J101),
E101="Midfielder",(
2*G101+3*H101+4*I101+3*J101),
E101="Forward",(
6.25*I101+5*J101)
)</f>
        <v>8.7278284946688665</v>
      </c>
    </row>
    <row r="102" spans="1:11" x14ac:dyDescent="0.3">
      <c r="A102" t="s">
        <v>477</v>
      </c>
      <c r="B102">
        <v>25</v>
      </c>
      <c r="C102" t="s">
        <v>453</v>
      </c>
      <c r="D102" t="s">
        <v>388</v>
      </c>
      <c r="E102" t="s">
        <v>775</v>
      </c>
      <c r="F102">
        <f>player_stats[[#This Row],[Clean Sheets]]/MAX('epl_player_stats_24_25 '!AI:AI)*0.5+player_stats[[#This Row],[Goals Prevented Adjusted]]/MAX('epl_player_stats_24_25 '!BG:BG)*0.5</f>
        <v>0.31302521008403361</v>
      </c>
      <c r="G102">
        <f>player_stats[[#This Row],[Clean Sheets]]/MAX('epl_player_stats_24_25 '!AI:AI)*0.5+player_stats[[#This Row],[Clearances]]/MAX('epl_player_stats_24_25 '!AJ:AJ)*0.25+player_stats[[#This Row],[Tackles]]/MAX('epl_player_stats_24_25 '!AM:AM)*0.25</f>
        <v>0.13467812092214004</v>
      </c>
      <c r="H102">
        <f>player_stats[[#This Row],[Touches]]/MAX('epl_player_stats_24_25 '!P:P)</f>
        <v>0.16761278757095907</v>
      </c>
      <c r="I102">
        <f>player_stats[[#This Row],[Goals]]/MAX('epl_player_stats_24_25 '!H:H)*0.6+player_stats[[#This Row],[Assists]]/MAX('epl_player_stats_24_25 '!I:I)*0.25+player_stats[[#This Row],[Shots]]/MAX('epl_player_stats_24_25 '!K:K)*0.15+0.1</f>
        <v>0.36531938948558507</v>
      </c>
      <c r="J102">
        <f>player_stats[[#This Row],[Minutes]]/3420</f>
        <v>0.34561403508771932</v>
      </c>
      <c r="K102" s="3" cm="1">
        <f t="array" ref="K102">_xlfn.IFS(
E102="Goalkeeper",(
7*F102 + 2*J102 + H102),
E102="Defender",(
6*G102+3*H102+2*J102),
E102="Midfielder",(
2*G102+3*H102+4*I102+3*J102),
E102="Forward",(
6.25*I102+5*J102)
)</f>
        <v>4.0113163597235033</v>
      </c>
    </row>
    <row r="103" spans="1:11" x14ac:dyDescent="0.3">
      <c r="A103" t="s">
        <v>629</v>
      </c>
      <c r="B103">
        <v>32</v>
      </c>
      <c r="C103" t="s">
        <v>787</v>
      </c>
      <c r="D103" t="s">
        <v>187</v>
      </c>
      <c r="E103" t="s">
        <v>773</v>
      </c>
      <c r="F103">
        <f>player_stats[[#This Row],[Clean Sheets]]/MAX('epl_player_stats_24_25 '!AI:AI)*0.5+player_stats[[#This Row],[Goals Prevented Adjusted]]/MAX('epl_player_stats_24_25 '!BG:BG)*0.5</f>
        <v>0.27731092436974791</v>
      </c>
      <c r="G103">
        <f>player_stats[[#This Row],[Clean Sheets]]/MAX('epl_player_stats_24_25 '!AI:AI)*0.5+player_stats[[#This Row],[Clearances]]/MAX('epl_player_stats_24_25 '!AJ:AJ)*0.25+player_stats[[#This Row],[Tackles]]/MAX('epl_player_stats_24_25 '!AM:AM)*0.25</f>
        <v>0.11991238426645125</v>
      </c>
      <c r="H103">
        <f>player_stats[[#This Row],[Touches]]/MAX('epl_player_stats_24_25 '!P:P)</f>
        <v>0.36360920227069016</v>
      </c>
      <c r="I103">
        <f>player_stats[[#This Row],[Goals]]/MAX('epl_player_stats_24_25 '!H:H)*0.6+player_stats[[#This Row],[Assists]]/MAX('epl_player_stats_24_25 '!I:I)*0.25+player_stats[[#This Row],[Shots]]/MAX('epl_player_stats_24_25 '!K:K)*0.15+0.1</f>
        <v>0.50999152063312603</v>
      </c>
      <c r="J103">
        <f>player_stats[[#This Row],[Minutes]]/3420</f>
        <v>0.61871345029239766</v>
      </c>
      <c r="K103" s="3" cm="1">
        <f t="array" ref="K103">_xlfn.IFS(
E103="Goalkeeper",(
7*F103 + 2*J103 + H103),
E103="Defender",(
6*G103+3*H103+2*J103),
E103="Midfielder",(
2*G103+3*H103+4*I103+3*J103),
E103="Forward",(
6.25*I103+5*J103)
)</f>
        <v>5.2267588087546697</v>
      </c>
    </row>
    <row r="104" spans="1:11" x14ac:dyDescent="0.3">
      <c r="A104" t="s">
        <v>479</v>
      </c>
      <c r="B104">
        <v>24</v>
      </c>
      <c r="C104" t="s">
        <v>453</v>
      </c>
      <c r="D104" t="s">
        <v>59</v>
      </c>
      <c r="E104" t="s">
        <v>773</v>
      </c>
      <c r="F104">
        <f>player_stats[[#This Row],[Clean Sheets]]/MAX('epl_player_stats_24_25 '!AI:AI)*0.5+player_stats[[#This Row],[Goals Prevented Adjusted]]/MAX('epl_player_stats_24_25 '!BG:BG)*0.5</f>
        <v>0.24159663865546221</v>
      </c>
      <c r="G104">
        <f>player_stats[[#This Row],[Clean Sheets]]/MAX('epl_player_stats_24_25 '!AI:AI)*0.5+player_stats[[#This Row],[Clearances]]/MAX('epl_player_stats_24_25 '!AJ:AJ)*0.25+player_stats[[#This Row],[Tackles]]/MAX('epl_player_stats_24_25 '!AM:AM)*0.25</f>
        <v>6.738178089852731E-2</v>
      </c>
      <c r="H104">
        <f>player_stats[[#This Row],[Touches]]/MAX('epl_player_stats_24_25 '!P:P)</f>
        <v>0.36360920227069016</v>
      </c>
      <c r="I104">
        <f>player_stats[[#This Row],[Goals]]/MAX('epl_player_stats_24_25 '!H:H)*0.6+player_stats[[#This Row],[Assists]]/MAX('epl_player_stats_24_25 '!I:I)*0.25+player_stats[[#This Row],[Shots]]/MAX('epl_player_stats_24_25 '!K:K)*0.15+0.1</f>
        <v>0.40539224923057593</v>
      </c>
      <c r="J104">
        <f>player_stats[[#This Row],[Minutes]]/3420</f>
        <v>0.52017543859649118</v>
      </c>
      <c r="K104" s="3" cm="1">
        <f t="array" ref="K104">_xlfn.IFS(
E104="Goalkeeper",(
7*F104 + 2*J104 + H104),
E104="Defender",(
6*G104+3*H104+2*J104),
E104="Midfielder",(
2*G104+3*H104+4*I104+3*J104),
E104="Forward",(
6.25*I104+5*J104)
)</f>
        <v>4.4076864813209022</v>
      </c>
    </row>
    <row r="105" spans="1:11" x14ac:dyDescent="0.3">
      <c r="A105" t="s">
        <v>554</v>
      </c>
      <c r="B105">
        <v>24</v>
      </c>
      <c r="C105" t="s">
        <v>788</v>
      </c>
      <c r="D105" t="s">
        <v>59</v>
      </c>
      <c r="E105" t="s">
        <v>773</v>
      </c>
      <c r="F105">
        <f>player_stats[[#This Row],[Clean Sheets]]/MAX('epl_player_stats_24_25 '!AI:AI)*0.5+player_stats[[#This Row],[Goals Prevented Adjusted]]/MAX('epl_player_stats_24_25 '!BG:BG)*0.5</f>
        <v>0.31302521008403361</v>
      </c>
      <c r="G105">
        <f>player_stats[[#This Row],[Clean Sheets]]/MAX('epl_player_stats_24_25 '!AI:AI)*0.5+player_stats[[#This Row],[Clearances]]/MAX('epl_player_stats_24_25 '!AJ:AJ)*0.25+player_stats[[#This Row],[Tackles]]/MAX('epl_player_stats_24_25 '!AM:AM)*0.25</f>
        <v>0.18796992481203006</v>
      </c>
      <c r="H105">
        <f>player_stats[[#This Row],[Touches]]/MAX('epl_player_stats_24_25 '!P:P)</f>
        <v>0.51956976396773225</v>
      </c>
      <c r="I105">
        <f>player_stats[[#This Row],[Goals]]/MAX('epl_player_stats_24_25 '!H:H)*0.6+player_stats[[#This Row],[Assists]]/MAX('epl_player_stats_24_25 '!I:I)*0.25+player_stats[[#This Row],[Shots]]/MAX('epl_player_stats_24_25 '!K:K)*0.15+0.1</f>
        <v>0.50593869731800767</v>
      </c>
      <c r="J105">
        <f>player_stats[[#This Row],[Minutes]]/3420</f>
        <v>0.82514619883040941</v>
      </c>
      <c r="K105" s="3" cm="1">
        <f t="array" ref="K105">_xlfn.IFS(
E105="Goalkeeper",(
7*F105 + 2*J105 + H105),
E105="Defender",(
6*G105+3*H105+2*J105),
E105="Midfielder",(
2*G105+3*H105+4*I105+3*J105),
E105="Forward",(
6.25*I105+5*J105)
)</f>
        <v>6.4338425272905155</v>
      </c>
    </row>
    <row r="106" spans="1:11" x14ac:dyDescent="0.3">
      <c r="A106" t="s">
        <v>609</v>
      </c>
      <c r="B106">
        <v>24</v>
      </c>
      <c r="C106" t="s">
        <v>787</v>
      </c>
      <c r="D106" t="s">
        <v>126</v>
      </c>
      <c r="E106" t="s">
        <v>773</v>
      </c>
      <c r="F106">
        <f>player_stats[[#This Row],[Clean Sheets]]/MAX('epl_player_stats_24_25 '!AI:AI)*0.5+player_stats[[#This Row],[Goals Prevented Adjusted]]/MAX('epl_player_stats_24_25 '!BG:BG)*0.5</f>
        <v>0.38445378151260506</v>
      </c>
      <c r="G106">
        <f>player_stats[[#This Row],[Clean Sheets]]/MAX('epl_player_stats_24_25 '!AI:AI)*0.5+player_stats[[#This Row],[Clearances]]/MAX('epl_player_stats_24_25 '!AJ:AJ)*0.25+player_stats[[#This Row],[Tackles]]/MAX('epl_player_stats_24_25 '!AM:AM)*0.25</f>
        <v>0.27245541539799911</v>
      </c>
      <c r="H106">
        <f>player_stats[[#This Row],[Touches]]/MAX('epl_player_stats_24_25 '!P:P)</f>
        <v>0.4254556319091724</v>
      </c>
      <c r="I106">
        <f>player_stats[[#This Row],[Goals]]/MAX('epl_player_stats_24_25 '!H:H)*0.6+player_stats[[#This Row],[Assists]]/MAX('epl_player_stats_24_25 '!I:I)*0.25+player_stats[[#This Row],[Shots]]/MAX('epl_player_stats_24_25 '!K:K)*0.15+0.1</f>
        <v>0.41595691225425535</v>
      </c>
      <c r="J106">
        <f>player_stats[[#This Row],[Minutes]]/3420</f>
        <v>0.69912280701754381</v>
      </c>
      <c r="K106" s="3" cm="1">
        <f t="array" ref="K106">_xlfn.IFS(
E106="Goalkeeper",(
7*F106 + 2*J106 + H106),
E106="Defender",(
6*G106+3*H106+2*J106),
E106="Midfielder",(
2*G106+3*H106+4*I106+3*J106),
E106="Forward",(
6.25*I106+5*J106)
)</f>
        <v>5.5824737965931686</v>
      </c>
    </row>
    <row r="107" spans="1:11" x14ac:dyDescent="0.3">
      <c r="A107" t="s">
        <v>258</v>
      </c>
      <c r="B107">
        <v>22</v>
      </c>
      <c r="C107" t="s">
        <v>240</v>
      </c>
      <c r="D107" t="s">
        <v>59</v>
      </c>
      <c r="E107" t="s">
        <v>773</v>
      </c>
      <c r="F107">
        <f>player_stats[[#This Row],[Clean Sheets]]/MAX('epl_player_stats_24_25 '!AI:AI)*0.5+player_stats[[#This Row],[Goals Prevented Adjusted]]/MAX('epl_player_stats_24_25 '!BG:BG)*0.5</f>
        <v>0.27731092436974791</v>
      </c>
      <c r="G107">
        <f>player_stats[[#This Row],[Clean Sheets]]/MAX('epl_player_stats_24_25 '!AI:AI)*0.5+player_stats[[#This Row],[Clearances]]/MAX('epl_player_stats_24_25 '!AJ:AJ)*0.25+player_stats[[#This Row],[Tackles]]/MAX('epl_player_stats_24_25 '!AM:AM)*0.25</f>
        <v>0.12875163114397564</v>
      </c>
      <c r="H107">
        <f>player_stats[[#This Row],[Touches]]/MAX('epl_player_stats_24_25 '!P:P)</f>
        <v>0.32178069913355245</v>
      </c>
      <c r="I107">
        <f>player_stats[[#This Row],[Goals]]/MAX('epl_player_stats_24_25 '!H:H)*0.6+player_stats[[#This Row],[Assists]]/MAX('epl_player_stats_24_25 '!I:I)*0.25+player_stats[[#This Row],[Shots]]/MAX('epl_player_stats_24_25 '!K:K)*0.15+0.1</f>
        <v>0.48321556434897306</v>
      </c>
      <c r="J107">
        <f>player_stats[[#This Row],[Minutes]]/3420</f>
        <v>0.59824561403508769</v>
      </c>
      <c r="K107" s="3" cm="1">
        <f t="array" ref="K107">_xlfn.IFS(
E107="Goalkeeper",(
7*F107 + 2*J107 + H107),
E107="Defender",(
6*G107+3*H107+2*J107),
E107="Midfielder",(
2*G107+3*H107+4*I107+3*J107),
E107="Forward",(
6.25*I107+5*J107)
)</f>
        <v>4.9504444591897645</v>
      </c>
    </row>
    <row r="108" spans="1:11" x14ac:dyDescent="0.3">
      <c r="A108" t="s">
        <v>135</v>
      </c>
      <c r="B108">
        <v>22</v>
      </c>
      <c r="C108" t="s">
        <v>131</v>
      </c>
      <c r="D108" t="s">
        <v>136</v>
      </c>
      <c r="E108" t="s">
        <v>773</v>
      </c>
      <c r="F108">
        <f>player_stats[[#This Row],[Clean Sheets]]/MAX('epl_player_stats_24_25 '!AI:AI)*0.5+player_stats[[#This Row],[Goals Prevented Adjusted]]/MAX('epl_player_stats_24_25 '!BG:BG)*0.5</f>
        <v>0.27731092436974791</v>
      </c>
      <c r="G108">
        <f>player_stats[[#This Row],[Clean Sheets]]/MAX('epl_player_stats_24_25 '!AI:AI)*0.5+player_stats[[#This Row],[Clearances]]/MAX('epl_player_stats_24_25 '!AJ:AJ)*0.25+player_stats[[#This Row],[Tackles]]/MAX('epl_player_stats_24_25 '!AM:AM)*0.25</f>
        <v>0.18680482197228609</v>
      </c>
      <c r="H108">
        <f>player_stats[[#This Row],[Touches]]/MAX('epl_player_stats_24_25 '!P:P)</f>
        <v>0.31431132357334929</v>
      </c>
      <c r="I108">
        <f>player_stats[[#This Row],[Goals]]/MAX('epl_player_stats_24_25 '!H:H)*0.6+player_stats[[#This Row],[Assists]]/MAX('epl_player_stats_24_25 '!I:I)*0.25+player_stats[[#This Row],[Shots]]/MAX('epl_player_stats_24_25 '!K:K)*0.15+0.1</f>
        <v>0.45284215815589468</v>
      </c>
      <c r="J108">
        <f>player_stats[[#This Row],[Minutes]]/3420</f>
        <v>0.58654970760233915</v>
      </c>
      <c r="K108" s="3" cm="1">
        <f t="array" ref="K108">_xlfn.IFS(
E108="Goalkeeper",(
7*F108 + 2*J108 + H108),
E108="Defender",(
6*G108+3*H108+2*J108),
E108="Midfielder",(
2*G108+3*H108+4*I108+3*J108),
E108="Forward",(
6.25*I108+5*J108)
)</f>
        <v>4.8875613700952165</v>
      </c>
    </row>
    <row r="109" spans="1:11" x14ac:dyDescent="0.3">
      <c r="A109" t="s">
        <v>83</v>
      </c>
      <c r="B109">
        <v>28</v>
      </c>
      <c r="C109" t="s">
        <v>58</v>
      </c>
      <c r="D109" t="s">
        <v>62</v>
      </c>
      <c r="E109" t="s">
        <v>773</v>
      </c>
      <c r="F109">
        <f>player_stats[[#This Row],[Clean Sheets]]/MAX('epl_player_stats_24_25 '!AI:AI)*0.5+player_stats[[#This Row],[Goals Prevented Adjusted]]/MAX('epl_player_stats_24_25 '!BG:BG)*0.5</f>
        <v>0.31302521008403361</v>
      </c>
      <c r="G109">
        <f>player_stats[[#This Row],[Clean Sheets]]/MAX('epl_player_stats_24_25 '!AI:AI)*0.5+player_stats[[#This Row],[Clearances]]/MAX('epl_player_stats_24_25 '!AJ:AJ)*0.25+player_stats[[#This Row],[Tackles]]/MAX('epl_player_stats_24_25 '!AM:AM)*0.25</f>
        <v>0.21736935313490335</v>
      </c>
      <c r="H109">
        <f>player_stats[[#This Row],[Touches]]/MAX('epl_player_stats_24_25 '!P:P)</f>
        <v>0.25276366895727514</v>
      </c>
      <c r="I109">
        <f>player_stats[[#This Row],[Goals]]/MAX('epl_player_stats_24_25 '!H:H)*0.6+player_stats[[#This Row],[Assists]]/MAX('epl_player_stats_24_25 '!I:I)*0.25+player_stats[[#This Row],[Shots]]/MAX('epl_player_stats_24_25 '!K:K)*0.15+0.1</f>
        <v>0.36604798693549401</v>
      </c>
      <c r="J109">
        <f>player_stats[[#This Row],[Minutes]]/3420</f>
        <v>0.46228070175438596</v>
      </c>
      <c r="K109" s="3" cm="1">
        <f t="array" ref="K109">_xlfn.IFS(
E109="Goalkeeper",(
7*F109 + 2*J109 + H109),
E109="Defender",(
6*G109+3*H109+2*J109),
E109="Midfielder",(
2*G109+3*H109+4*I109+3*J109),
E109="Forward",(
6.25*I109+5*J109)
)</f>
        <v>4.044063766146766</v>
      </c>
    </row>
    <row r="110" spans="1:11" x14ac:dyDescent="0.3">
      <c r="A110" t="s">
        <v>434</v>
      </c>
      <c r="B110">
        <v>27</v>
      </c>
      <c r="C110" t="s">
        <v>425</v>
      </c>
      <c r="D110" t="s">
        <v>176</v>
      </c>
      <c r="E110" t="s">
        <v>775</v>
      </c>
      <c r="F110">
        <f>player_stats[[#This Row],[Clean Sheets]]/MAX('epl_player_stats_24_25 '!AI:AI)*0.5+player_stats[[#This Row],[Goals Prevented Adjusted]]/MAX('epl_player_stats_24_25 '!BG:BG)*0.5</f>
        <v>0.24159663865546221</v>
      </c>
      <c r="G110">
        <f>player_stats[[#This Row],[Clean Sheets]]/MAX('epl_player_stats_24_25 '!AI:AI)*0.5+player_stats[[#This Row],[Clearances]]/MAX('epl_player_stats_24_25 '!AJ:AJ)*0.25+player_stats[[#This Row],[Tackles]]/MAX('epl_player_stats_24_25 '!AM:AM)*0.25</f>
        <v>6.8228422295407931E-2</v>
      </c>
      <c r="H110">
        <f>player_stats[[#This Row],[Touches]]/MAX('epl_player_stats_24_25 '!P:P)</f>
        <v>0.16014341201075591</v>
      </c>
      <c r="I110">
        <f>player_stats[[#This Row],[Goals]]/MAX('epl_player_stats_24_25 '!H:H)*0.6+player_stats[[#This Row],[Assists]]/MAX('epl_player_stats_24_25 '!I:I)*0.25+player_stats[[#This Row],[Shots]]/MAX('epl_player_stats_24_25 '!K:K)*0.15+0.1</f>
        <v>0.39121443376672316</v>
      </c>
      <c r="J110">
        <f>player_stats[[#This Row],[Minutes]]/3420</f>
        <v>0.34912280701754383</v>
      </c>
      <c r="K110" s="3" cm="1">
        <f t="array" ref="K110">_xlfn.IFS(
E110="Goalkeeper",(
7*F110 + 2*J110 + H110),
E110="Defender",(
6*G110+3*H110+2*J110),
E110="Midfielder",(
2*G110+3*H110+4*I110+3*J110),
E110="Forward",(
6.25*I110+5*J110)
)</f>
        <v>4.190704246129739</v>
      </c>
    </row>
    <row r="111" spans="1:11" x14ac:dyDescent="0.3">
      <c r="A111" t="s">
        <v>243</v>
      </c>
      <c r="B111">
        <v>23</v>
      </c>
      <c r="C111" t="s">
        <v>240</v>
      </c>
      <c r="D111" t="s">
        <v>105</v>
      </c>
      <c r="E111" t="s">
        <v>773</v>
      </c>
      <c r="F111">
        <f>player_stats[[#This Row],[Clean Sheets]]/MAX('epl_player_stats_24_25 '!AI:AI)*0.5+player_stats[[#This Row],[Goals Prevented Adjusted]]/MAX('epl_player_stats_24_25 '!BG:BG)*0.5</f>
        <v>0.45588235294117652</v>
      </c>
      <c r="G111">
        <f>player_stats[[#This Row],[Clean Sheets]]/MAX('epl_player_stats_24_25 '!AI:AI)*0.5+player_stats[[#This Row],[Clearances]]/MAX('epl_player_stats_24_25 '!AJ:AJ)*0.25+player_stats[[#This Row],[Tackles]]/MAX('epl_player_stats_24_25 '!AM:AM)*0.25</f>
        <v>0.39284160815261293</v>
      </c>
      <c r="H111">
        <f>player_stats[[#This Row],[Touches]]/MAX('epl_player_stats_24_25 '!P:P)</f>
        <v>0.69524947714371077</v>
      </c>
      <c r="I111">
        <f>player_stats[[#This Row],[Goals]]/MAX('epl_player_stats_24_25 '!H:H)*0.6+player_stats[[#This Row],[Assists]]/MAX('epl_player_stats_24_25 '!I:I)*0.25+player_stats[[#This Row],[Shots]]/MAX('epl_player_stats_24_25 '!K:K)*0.15+0.1</f>
        <v>0.45168802210916403</v>
      </c>
      <c r="J111">
        <f>player_stats[[#This Row],[Minutes]]/3420</f>
        <v>0.86140350877192984</v>
      </c>
      <c r="K111" s="3" cm="1">
        <f t="array" ref="K111">_xlfn.IFS(
E111="Goalkeeper",(
7*F111 + 2*J111 + H111),
E111="Defender",(
6*G111+3*H111+2*J111),
E111="Midfielder",(
2*G111+3*H111+4*I111+3*J111),
E111="Forward",(
6.25*I111+5*J111)
)</f>
        <v>7.2623942624888045</v>
      </c>
    </row>
    <row r="112" spans="1:11" x14ac:dyDescent="0.3">
      <c r="A112" t="s">
        <v>435</v>
      </c>
      <c r="B112">
        <v>23</v>
      </c>
      <c r="C112" t="s">
        <v>425</v>
      </c>
      <c r="D112" t="s">
        <v>161</v>
      </c>
      <c r="E112" t="s">
        <v>773</v>
      </c>
      <c r="F112">
        <f>player_stats[[#This Row],[Clean Sheets]]/MAX('epl_player_stats_24_25 '!AI:AI)*0.5+player_stats[[#This Row],[Goals Prevented Adjusted]]/MAX('epl_player_stats_24_25 '!BG:BG)*0.5</f>
        <v>0.49159663865546221</v>
      </c>
      <c r="G112">
        <f>player_stats[[#This Row],[Clean Sheets]]/MAX('epl_player_stats_24_25 '!AI:AI)*0.5+player_stats[[#This Row],[Clearances]]/MAX('epl_player_stats_24_25 '!AJ:AJ)*0.25+player_stats[[#This Row],[Tackles]]/MAX('epl_player_stats_24_25 '!AM:AM)*0.25</f>
        <v>0.37160566706021247</v>
      </c>
      <c r="H112">
        <f>player_stats[[#This Row],[Touches]]/MAX('epl_player_stats_24_25 '!P:P)</f>
        <v>0.49626531221989839</v>
      </c>
      <c r="I112">
        <f>player_stats[[#This Row],[Goals]]/MAX('epl_player_stats_24_25 '!H:H)*0.6+player_stats[[#This Row],[Assists]]/MAX('epl_player_stats_24_25 '!I:I)*0.25+player_stats[[#This Row],[Shots]]/MAX('epl_player_stats_24_25 '!K:K)*0.15+0.1</f>
        <v>0.47222536272847182</v>
      </c>
      <c r="J112">
        <f>player_stats[[#This Row],[Minutes]]/3420</f>
        <v>0.72982456140350882</v>
      </c>
      <c r="K112" s="3" cm="1">
        <f t="array" ref="K112">_xlfn.IFS(
E112="Goalkeeper",(
7*F112 + 2*J112 + H112),
E112="Defender",(
6*G112+3*H112+2*J112),
E112="Midfielder",(
2*G112+3*H112+4*I112+3*J112),
E112="Forward",(
6.25*I112+5*J112)
)</f>
        <v>6.3103824059045337</v>
      </c>
    </row>
    <row r="113" spans="1:11" x14ac:dyDescent="0.3">
      <c r="A113" t="s">
        <v>60</v>
      </c>
      <c r="B113">
        <v>22</v>
      </c>
      <c r="C113" t="s">
        <v>58</v>
      </c>
      <c r="D113" t="s">
        <v>59</v>
      </c>
      <c r="E113" t="s">
        <v>773</v>
      </c>
      <c r="F113">
        <f>player_stats[[#This Row],[Clean Sheets]]/MAX('epl_player_stats_24_25 '!AI:AI)*0.5+player_stats[[#This Row],[Goals Prevented Adjusted]]/MAX('epl_player_stats_24_25 '!BG:BG)*0.5</f>
        <v>0.27731092436974791</v>
      </c>
      <c r="G113">
        <f>player_stats[[#This Row],[Clean Sheets]]/MAX('epl_player_stats_24_25 '!AI:AI)*0.5+player_stats[[#This Row],[Clearances]]/MAX('epl_player_stats_24_25 '!AJ:AJ)*0.25+player_stats[[#This Row],[Tackles]]/MAX('epl_player_stats_24_25 '!AM:AM)*0.25</f>
        <v>0.13213819673149818</v>
      </c>
      <c r="H113">
        <f>player_stats[[#This Row],[Touches]]/MAX('epl_player_stats_24_25 '!P:P)</f>
        <v>0.32685987451449061</v>
      </c>
      <c r="I113">
        <f>player_stats[[#This Row],[Goals]]/MAX('epl_player_stats_24_25 '!H:H)*0.6+player_stats[[#This Row],[Assists]]/MAX('epl_player_stats_24_25 '!I:I)*0.25+player_stats[[#This Row],[Shots]]/MAX('epl_player_stats_24_25 '!K:K)*0.15+0.1</f>
        <v>0.5277809182840274</v>
      </c>
      <c r="J113">
        <f>player_stats[[#This Row],[Minutes]]/3420</f>
        <v>0.50730994152046782</v>
      </c>
      <c r="K113" s="3" cm="1">
        <f t="array" ref="K113">_xlfn.IFS(
E113="Goalkeeper",(
7*F113 + 2*J113 + H113),
E113="Defender",(
6*G113+3*H113+2*J113),
E113="Midfielder",(
2*G113+3*H113+4*I113+3*J113),
E113="Forward",(
6.25*I113+5*J113)
)</f>
        <v>4.8779095147039815</v>
      </c>
    </row>
    <row r="114" spans="1:11" x14ac:dyDescent="0.3">
      <c r="A114" t="s">
        <v>487</v>
      </c>
      <c r="B114">
        <v>20</v>
      </c>
      <c r="C114" t="s">
        <v>790</v>
      </c>
      <c r="D114" t="s">
        <v>105</v>
      </c>
      <c r="E114" t="s">
        <v>773</v>
      </c>
      <c r="F114">
        <f>player_stats[[#This Row],[Clean Sheets]]/MAX('epl_player_stats_24_25 '!AI:AI)*0.5+player_stats[[#This Row],[Goals Prevented Adjusted]]/MAX('epl_player_stats_24_25 '!BG:BG)*0.5</f>
        <v>0.31302521008403361</v>
      </c>
      <c r="G114">
        <f>player_stats[[#This Row],[Clean Sheets]]/MAX('epl_player_stats_24_25 '!AI:AI)*0.5+player_stats[[#This Row],[Clearances]]/MAX('epl_player_stats_24_25 '!AJ:AJ)*0.25+player_stats[[#This Row],[Tackles]]/MAX('epl_player_stats_24_25 '!AM:AM)*0.25</f>
        <v>0.17386441309886286</v>
      </c>
      <c r="H114">
        <f>player_stats[[#This Row],[Touches]]/MAX('epl_player_stats_24_25 '!P:P)</f>
        <v>0.38123692859276964</v>
      </c>
      <c r="I114">
        <f>player_stats[[#This Row],[Goals]]/MAX('epl_player_stats_24_25 '!H:H)*0.6+player_stats[[#This Row],[Assists]]/MAX('epl_player_stats_24_25 '!I:I)*0.25+player_stats[[#This Row],[Shots]]/MAX('epl_player_stats_24_25 '!K:K)*0.15+0.1</f>
        <v>0.45847308586144087</v>
      </c>
      <c r="J114">
        <f>player_stats[[#This Row],[Minutes]]/3420</f>
        <v>0.64181286549707606</v>
      </c>
      <c r="K114" s="3" cm="1">
        <f t="array" ref="K114">_xlfn.IFS(
E114="Goalkeeper",(
7*F114 + 2*J114 + H114),
E114="Defender",(
6*G114+3*H114+2*J114),
E114="Midfielder",(
2*G114+3*H114+4*I114+3*J114),
E114="Forward",(
6.25*I114+5*J114)
)</f>
        <v>5.2507705519130266</v>
      </c>
    </row>
    <row r="115" spans="1:11" x14ac:dyDescent="0.3">
      <c r="A115" t="s">
        <v>542</v>
      </c>
      <c r="B115">
        <v>22</v>
      </c>
      <c r="C115" t="s">
        <v>788</v>
      </c>
      <c r="D115" t="s">
        <v>126</v>
      </c>
      <c r="E115" t="s">
        <v>773</v>
      </c>
      <c r="F115">
        <f>player_stats[[#This Row],[Clean Sheets]]/MAX('epl_player_stats_24_25 '!AI:AI)*0.5+player_stats[[#This Row],[Goals Prevented Adjusted]]/MAX('epl_player_stats_24_25 '!BG:BG)*0.5</f>
        <v>0.31302521008403361</v>
      </c>
      <c r="G115">
        <f>player_stats[[#This Row],[Clean Sheets]]/MAX('epl_player_stats_24_25 '!AI:AI)*0.5+player_stats[[#This Row],[Clearances]]/MAX('epl_player_stats_24_25 '!AJ:AJ)*0.25+player_stats[[#This Row],[Tackles]]/MAX('epl_player_stats_24_25 '!AM:AM)*0.25</f>
        <v>0.16351829988193622</v>
      </c>
      <c r="H115">
        <f>player_stats[[#This Row],[Touches]]/MAX('epl_player_stats_24_25 '!P:P)</f>
        <v>0.36331042724828205</v>
      </c>
      <c r="I115">
        <f>player_stats[[#This Row],[Goals]]/MAX('epl_player_stats_24_25 '!H:H)*0.6+player_stats[[#This Row],[Assists]]/MAX('epl_player_stats_24_25 '!I:I)*0.25+player_stats[[#This Row],[Shots]]/MAX('epl_player_stats_24_25 '!K:K)*0.15+0.1</f>
        <v>0.48511243012373595</v>
      </c>
      <c r="J115">
        <f>player_stats[[#This Row],[Minutes]]/3420</f>
        <v>0.7330409356725146</v>
      </c>
      <c r="K115" s="3" cm="1">
        <f t="array" ref="K115">_xlfn.IFS(
E115="Goalkeeper",(
7*F115 + 2*J115 + H115),
E115="Defender",(
6*G115+3*H115+2*J115),
E115="Midfielder",(
2*G115+3*H115+4*I115+3*J115),
E115="Forward",(
6.25*I115+5*J115)
)</f>
        <v>5.5565404090212063</v>
      </c>
    </row>
    <row r="116" spans="1:11" x14ac:dyDescent="0.3">
      <c r="A116" t="s">
        <v>236</v>
      </c>
      <c r="B116">
        <v>20</v>
      </c>
      <c r="C116" t="s">
        <v>205</v>
      </c>
      <c r="D116" t="s">
        <v>237</v>
      </c>
      <c r="E116" t="s">
        <v>773</v>
      </c>
      <c r="F116">
        <f>player_stats[[#This Row],[Clean Sheets]]/MAX('epl_player_stats_24_25 '!AI:AI)*0.5+player_stats[[#This Row],[Goals Prevented Adjusted]]/MAX('epl_player_stats_24_25 '!BG:BG)*0.5</f>
        <v>0.24159663865546221</v>
      </c>
      <c r="G116">
        <f>player_stats[[#This Row],[Clean Sheets]]/MAX('epl_player_stats_24_25 '!AI:AI)*0.5+player_stats[[#This Row],[Clearances]]/MAX('epl_player_stats_24_25 '!AJ:AJ)*0.25+player_stats[[#This Row],[Tackles]]/MAX('epl_player_stats_24_25 '!AM:AM)*0.25</f>
        <v>0.15486546945877089</v>
      </c>
      <c r="H116">
        <f>player_stats[[#This Row],[Touches]]/MAX('epl_player_stats_24_25 '!P:P)</f>
        <v>0.27845832088437406</v>
      </c>
      <c r="I116">
        <f>player_stats[[#This Row],[Goals]]/MAX('epl_player_stats_24_25 '!H:H)*0.6+player_stats[[#This Row],[Assists]]/MAX('epl_player_stats_24_25 '!I:I)*0.25+player_stats[[#This Row],[Shots]]/MAX('epl_player_stats_24_25 '!K:K)*0.15+0.1</f>
        <v>0.36330004396708748</v>
      </c>
      <c r="J116">
        <f>player_stats[[#This Row],[Minutes]]/3420</f>
        <v>0.53830409356725151</v>
      </c>
      <c r="K116" s="3" cm="1">
        <f t="array" ref="K116">_xlfn.IFS(
E116="Goalkeeper",(
7*F116 + 2*J116 + H116),
E116="Defender",(
6*G116+3*H116+2*J116),
E116="Midfielder",(
2*G116+3*H116+4*I116+3*J116),
E116="Forward",(
6.25*I116+5*J116)
)</f>
        <v>4.2132183581407681</v>
      </c>
    </row>
    <row r="117" spans="1:11" x14ac:dyDescent="0.3">
      <c r="A117" t="s">
        <v>336</v>
      </c>
      <c r="B117">
        <v>24</v>
      </c>
      <c r="C117" t="s">
        <v>329</v>
      </c>
      <c r="D117" t="s">
        <v>59</v>
      </c>
      <c r="E117" t="s">
        <v>773</v>
      </c>
      <c r="F117">
        <f>player_stats[[#This Row],[Clean Sheets]]/MAX('epl_player_stats_24_25 '!AI:AI)*0.5+player_stats[[#This Row],[Goals Prevented Adjusted]]/MAX('epl_player_stats_24_25 '!BG:BG)*0.5</f>
        <v>0.20588235294117649</v>
      </c>
      <c r="G117">
        <f>player_stats[[#This Row],[Clean Sheets]]/MAX('epl_player_stats_24_25 '!AI:AI)*0.5+player_stats[[#This Row],[Clearances]]/MAX('epl_player_stats_24_25 '!AJ:AJ)*0.25+player_stats[[#This Row],[Tackles]]/MAX('epl_player_stats_24_25 '!AM:AM)*0.25</f>
        <v>7.4799602311564031E-2</v>
      </c>
      <c r="H117">
        <f>player_stats[[#This Row],[Touches]]/MAX('epl_player_stats_24_25 '!P:P)</f>
        <v>0.38213325365999401</v>
      </c>
      <c r="I117">
        <f>player_stats[[#This Row],[Goals]]/MAX('epl_player_stats_24_25 '!H:H)*0.6+player_stats[[#This Row],[Assists]]/MAX('epl_player_stats_24_25 '!I:I)*0.25+player_stats[[#This Row],[Shots]]/MAX('epl_player_stats_24_25 '!K:K)*0.15+0.1</f>
        <v>0.35678820425852642</v>
      </c>
      <c r="J117">
        <f>player_stats[[#This Row],[Minutes]]/3420</f>
        <v>0.60263157894736841</v>
      </c>
      <c r="K117" s="3" cm="1">
        <f t="array" ref="K117">_xlfn.IFS(
E117="Goalkeeper",(
7*F117 + 2*J117 + H117),
E117="Defender",(
6*G117+3*H117+2*J117),
E117="Midfielder",(
2*G117+3*H117+4*I117+3*J117),
E117="Forward",(
6.25*I117+5*J117)
)</f>
        <v>4.5310465194793217</v>
      </c>
    </row>
    <row r="118" spans="1:11" x14ac:dyDescent="0.3">
      <c r="A118" t="s">
        <v>518</v>
      </c>
      <c r="B118">
        <v>23</v>
      </c>
      <c r="C118" t="s">
        <v>789</v>
      </c>
      <c r="D118" t="s">
        <v>59</v>
      </c>
      <c r="E118" t="s">
        <v>773</v>
      </c>
      <c r="F118">
        <f>player_stats[[#This Row],[Clean Sheets]]/MAX('epl_player_stats_24_25 '!AI:AI)*0.5+player_stats[[#This Row],[Goals Prevented Adjusted]]/MAX('epl_player_stats_24_25 '!BG:BG)*0.5</f>
        <v>0.27731092436974791</v>
      </c>
      <c r="G118">
        <f>player_stats[[#This Row],[Clean Sheets]]/MAX('epl_player_stats_24_25 '!AI:AI)*0.5+player_stats[[#This Row],[Clearances]]/MAX('epl_player_stats_24_25 '!AJ:AJ)*0.25+player_stats[[#This Row],[Tackles]]/MAX('epl_player_stats_24_25 '!AM:AM)*0.25</f>
        <v>0.13674423662461938</v>
      </c>
      <c r="H118">
        <f>player_stats[[#This Row],[Touches]]/MAX('epl_player_stats_24_25 '!P:P)</f>
        <v>0.41858380639378551</v>
      </c>
      <c r="I118">
        <f>player_stats[[#This Row],[Goals]]/MAX('epl_player_stats_24_25 '!H:H)*0.6+player_stats[[#This Row],[Assists]]/MAX('epl_player_stats_24_25 '!I:I)*0.25+player_stats[[#This Row],[Shots]]/MAX('epl_player_stats_24_25 '!K:K)*0.15+0.1</f>
        <v>0.43866434269204191</v>
      </c>
      <c r="J118">
        <f>player_stats[[#This Row],[Minutes]]/3420</f>
        <v>0.71461988304093571</v>
      </c>
      <c r="K118" s="3" cm="1">
        <f t="array" ref="K118">_xlfn.IFS(
E118="Goalkeeper",(
7*F118 + 2*J118 + H118),
E118="Defender",(
6*G118+3*H118+2*J118),
E118="Midfielder",(
2*G118+3*H118+4*I118+3*J118),
E118="Forward",(
6.25*I118+5*J118)
)</f>
        <v>5.4277569123215699</v>
      </c>
    </row>
    <row r="119" spans="1:11" x14ac:dyDescent="0.3">
      <c r="A119" t="s">
        <v>338</v>
      </c>
      <c r="B119">
        <v>27</v>
      </c>
      <c r="C119" t="s">
        <v>329</v>
      </c>
      <c r="D119" t="s">
        <v>140</v>
      </c>
      <c r="E119" t="s">
        <v>773</v>
      </c>
      <c r="F119">
        <f>player_stats[[#This Row],[Clean Sheets]]/MAX('epl_player_stats_24_25 '!AI:AI)*0.5+player_stats[[#This Row],[Goals Prevented Adjusted]]/MAX('epl_player_stats_24_25 '!BG:BG)*0.5</f>
        <v>0.20588235294117649</v>
      </c>
      <c r="G119">
        <f>player_stats[[#This Row],[Clean Sheets]]/MAX('epl_player_stats_24_25 '!AI:AI)*0.5+player_stats[[#This Row],[Clearances]]/MAX('epl_player_stats_24_25 '!AJ:AJ)*0.25+player_stats[[#This Row],[Tackles]]/MAX('epl_player_stats_24_25 '!AM:AM)*0.25</f>
        <v>4.6891505623563035E-2</v>
      </c>
      <c r="H119">
        <f>player_stats[[#This Row],[Touches]]/MAX('epl_player_stats_24_25 '!P:P)</f>
        <v>0.18972213922916045</v>
      </c>
      <c r="I119">
        <f>player_stats[[#This Row],[Goals]]/MAX('epl_player_stats_24_25 '!H:H)*0.6+player_stats[[#This Row],[Assists]]/MAX('epl_player_stats_24_25 '!I:I)*0.25+player_stats[[#This Row],[Shots]]/MAX('epl_player_stats_24_25 '!K:K)*0.15+0.1</f>
        <v>0.34376452484140441</v>
      </c>
      <c r="J119">
        <f>player_stats[[#This Row],[Minutes]]/3420</f>
        <v>0.33830409356725144</v>
      </c>
      <c r="K119" s="3" cm="1">
        <f t="array" ref="K119">_xlfn.IFS(
E119="Goalkeeper",(
7*F119 + 2*J119 + H119),
E119="Defender",(
6*G119+3*H119+2*J119),
E119="Midfielder",(
2*G119+3*H119+4*I119+3*J119),
E119="Forward",(
6.25*I119+5*J119)
)</f>
        <v>3.0529198090019793</v>
      </c>
    </row>
    <row r="120" spans="1:11" x14ac:dyDescent="0.3">
      <c r="A120" t="s">
        <v>432</v>
      </c>
      <c r="B120">
        <v>25</v>
      </c>
      <c r="C120" t="s">
        <v>425</v>
      </c>
      <c r="D120" t="s">
        <v>433</v>
      </c>
      <c r="E120" t="s">
        <v>775</v>
      </c>
      <c r="F120">
        <f>player_stats[[#This Row],[Clean Sheets]]/MAX('epl_player_stats_24_25 '!AI:AI)*0.5+player_stats[[#This Row],[Goals Prevented Adjusted]]/MAX('epl_player_stats_24_25 '!BG:BG)*0.5</f>
        <v>0.20588235294117649</v>
      </c>
      <c r="G120">
        <f>player_stats[[#This Row],[Clean Sheets]]/MAX('epl_player_stats_24_25 '!AI:AI)*0.5+player_stats[[#This Row],[Clearances]]/MAX('epl_player_stats_24_25 '!AJ:AJ)*0.25+player_stats[[#This Row],[Tackles]]/MAX('epl_player_stats_24_25 '!AM:AM)*0.25</f>
        <v>5.0837320574162681E-2</v>
      </c>
      <c r="H120">
        <f>player_stats[[#This Row],[Touches]]/MAX('epl_player_stats_24_25 '!P:P)</f>
        <v>0.12309530923214819</v>
      </c>
      <c r="I120">
        <f>player_stats[[#This Row],[Goals]]/MAX('epl_player_stats_24_25 '!H:H)*0.6+player_stats[[#This Row],[Assists]]/MAX('epl_player_stats_24_25 '!I:I)*0.25+player_stats[[#This Row],[Shots]]/MAX('epl_player_stats_24_25 '!K:K)*0.15+0.1</f>
        <v>0.31483261101689591</v>
      </c>
      <c r="J120">
        <f>player_stats[[#This Row],[Minutes]]/3420</f>
        <v>0.32690058479532164</v>
      </c>
      <c r="K120" s="3" cm="1">
        <f t="array" ref="K120">_xlfn.IFS(
E120="Goalkeeper",(
7*F120 + 2*J120 + H120),
E120="Defender",(
6*G120+3*H120+2*J120),
E120="Midfielder",(
2*G120+3*H120+4*I120+3*J120),
E120="Forward",(
6.25*I120+5*J120)
)</f>
        <v>3.602206742832208</v>
      </c>
    </row>
    <row r="121" spans="1:11" x14ac:dyDescent="0.3">
      <c r="A121" t="s">
        <v>217</v>
      </c>
      <c r="B121">
        <v>22</v>
      </c>
      <c r="C121" t="s">
        <v>205</v>
      </c>
      <c r="D121" t="s">
        <v>96</v>
      </c>
      <c r="E121" t="s">
        <v>773</v>
      </c>
      <c r="F121">
        <f>player_stats[[#This Row],[Clean Sheets]]/MAX('epl_player_stats_24_25 '!AI:AI)*0.5+player_stats[[#This Row],[Goals Prevented Adjusted]]/MAX('epl_player_stats_24_25 '!BG:BG)*0.5</f>
        <v>0.20588235294117649</v>
      </c>
      <c r="G121">
        <f>player_stats[[#This Row],[Clean Sheets]]/MAX('epl_player_stats_24_25 '!AI:AI)*0.5+player_stats[[#This Row],[Clearances]]/MAX('epl_player_stats_24_25 '!AJ:AJ)*0.25+player_stats[[#This Row],[Tackles]]/MAX('epl_player_stats_24_25 '!AM:AM)*0.25</f>
        <v>8.5704964891567759E-2</v>
      </c>
      <c r="H121">
        <f>player_stats[[#This Row],[Touches]]/MAX('epl_player_stats_24_25 '!P:P)</f>
        <v>0.22079474155960563</v>
      </c>
      <c r="I121">
        <f>player_stats[[#This Row],[Goals]]/MAX('epl_player_stats_24_25 '!H:H)*0.6+player_stats[[#This Row],[Assists]]/MAX('epl_player_stats_24_25 '!I:I)*0.25+player_stats[[#This Row],[Shots]]/MAX('epl_player_stats_24_25 '!K:K)*0.15+0.1</f>
        <v>0.36806576220086673</v>
      </c>
      <c r="J121">
        <f>player_stats[[#This Row],[Minutes]]/3420</f>
        <v>0.48713450292397659</v>
      </c>
      <c r="K121" s="3" cm="1">
        <f t="array" ref="K121">_xlfn.IFS(
E121="Goalkeeper",(
7*F121 + 2*J121 + H121),
E121="Defender",(
6*G121+3*H121+2*J121),
E121="Midfielder",(
2*G121+3*H121+4*I121+3*J121),
E121="Forward",(
6.25*I121+5*J121)
)</f>
        <v>3.7674607120373489</v>
      </c>
    </row>
    <row r="122" spans="1:11" x14ac:dyDescent="0.3">
      <c r="A122" t="s">
        <v>173</v>
      </c>
      <c r="B122">
        <v>30</v>
      </c>
      <c r="C122" t="s">
        <v>170</v>
      </c>
      <c r="D122" t="s">
        <v>163</v>
      </c>
      <c r="E122" t="s">
        <v>773</v>
      </c>
      <c r="F122">
        <f>player_stats[[#This Row],[Clean Sheets]]/MAX('epl_player_stats_24_25 '!AI:AI)*0.5+player_stats[[#This Row],[Goals Prevented Adjusted]]/MAX('epl_player_stats_24_25 '!BG:BG)*0.5</f>
        <v>0.34873949579831931</v>
      </c>
      <c r="G122">
        <f>player_stats[[#This Row],[Clean Sheets]]/MAX('epl_player_stats_24_25 '!AI:AI)*0.5+player_stats[[#This Row],[Clearances]]/MAX('epl_player_stats_24_25 '!AJ:AJ)*0.25+player_stats[[#This Row],[Tackles]]/MAX('epl_player_stats_24_25 '!AM:AM)*0.25</f>
        <v>0.35746908593798543</v>
      </c>
      <c r="H122">
        <f>player_stats[[#This Row],[Touches]]/MAX('epl_player_stats_24_25 '!P:P)</f>
        <v>0.56259336719450259</v>
      </c>
      <c r="I122">
        <f>player_stats[[#This Row],[Goals]]/MAX('epl_player_stats_24_25 '!H:H)*0.6+player_stats[[#This Row],[Assists]]/MAX('epl_player_stats_24_25 '!I:I)*0.25+player_stats[[#This Row],[Shots]]/MAX('epl_player_stats_24_25 '!K:K)*0.15+0.1</f>
        <v>0.35490547076188683</v>
      </c>
      <c r="J122">
        <f>player_stats[[#This Row],[Minutes]]/3420</f>
        <v>0.82719298245614037</v>
      </c>
      <c r="K122" s="3" cm="1">
        <f t="array" ref="K122">_xlfn.IFS(
E122="Goalkeeper",(
7*F122 + 2*J122 + H122),
E122="Defender",(
6*G122+3*H122+2*J122),
E122="Midfielder",(
2*G122+3*H122+4*I122+3*J122),
E122="Forward",(
6.25*I122+5*J122)
)</f>
        <v>6.3039191038754474</v>
      </c>
    </row>
    <row r="123" spans="1:11" x14ac:dyDescent="0.3">
      <c r="A123" t="s">
        <v>424</v>
      </c>
      <c r="B123">
        <v>25</v>
      </c>
      <c r="C123" t="s">
        <v>425</v>
      </c>
      <c r="D123" t="s">
        <v>105</v>
      </c>
      <c r="E123" t="s">
        <v>773</v>
      </c>
      <c r="F123">
        <f>player_stats[[#This Row],[Clean Sheets]]/MAX('epl_player_stats_24_25 '!AI:AI)*0.5+player_stats[[#This Row],[Goals Prevented Adjusted]]/MAX('epl_player_stats_24_25 '!BG:BG)*0.5</f>
        <v>0.52731092436974791</v>
      </c>
      <c r="G123">
        <f>player_stats[[#This Row],[Clean Sheets]]/MAX('epl_player_stats_24_25 '!AI:AI)*0.5+player_stats[[#This Row],[Clearances]]/MAX('epl_player_stats_24_25 '!AJ:AJ)*0.25+player_stats[[#This Row],[Tackles]]/MAX('epl_player_stats_24_25 '!AM:AM)*0.25</f>
        <v>0.5</v>
      </c>
      <c r="H123">
        <f>player_stats[[#This Row],[Touches]]/MAX('epl_player_stats_24_25 '!P:P)</f>
        <v>0.58380639378547949</v>
      </c>
      <c r="I123">
        <f>player_stats[[#This Row],[Goals]]/MAX('epl_player_stats_24_25 '!H:H)*0.6+player_stats[[#This Row],[Assists]]/MAX('epl_player_stats_24_25 '!I:I)*0.25+player_stats[[#This Row],[Shots]]/MAX('epl_player_stats_24_25 '!K:K)*0.15+0.1</f>
        <v>0.36633534325733308</v>
      </c>
      <c r="J123">
        <f>player_stats[[#This Row],[Minutes]]/3420</f>
        <v>0.762280701754386</v>
      </c>
      <c r="K123" s="3" cm="1">
        <f t="array" ref="K123">_xlfn.IFS(
E123="Goalkeeper",(
7*F123 + 2*J123 + H123),
E123="Defender",(
6*G123+3*H123+2*J123),
E123="Midfielder",(
2*G123+3*H123+4*I123+3*J123),
E123="Forward",(
6.25*I123+5*J123)
)</f>
        <v>6.5036026596489291</v>
      </c>
    </row>
    <row r="124" spans="1:11" x14ac:dyDescent="0.3">
      <c r="A124" t="s">
        <v>220</v>
      </c>
      <c r="B124">
        <v>19</v>
      </c>
      <c r="C124" t="s">
        <v>205</v>
      </c>
      <c r="D124" t="s">
        <v>59</v>
      </c>
      <c r="E124" t="s">
        <v>773</v>
      </c>
      <c r="F124">
        <f>player_stats[[#This Row],[Clean Sheets]]/MAX('epl_player_stats_24_25 '!AI:AI)*0.5+player_stats[[#This Row],[Goals Prevented Adjusted]]/MAX('epl_player_stats_24_25 '!BG:BG)*0.5</f>
        <v>0.27731092436974791</v>
      </c>
      <c r="G124">
        <f>player_stats[[#This Row],[Clean Sheets]]/MAX('epl_player_stats_24_25 '!AI:AI)*0.5+player_stats[[#This Row],[Clearances]]/MAX('epl_player_stats_24_25 '!AJ:AJ)*0.25+player_stats[[#This Row],[Tackles]]/MAX('epl_player_stats_24_25 '!AM:AM)*0.25</f>
        <v>0.16040359162368731</v>
      </c>
      <c r="H124">
        <f>player_stats[[#This Row],[Touches]]/MAX('epl_player_stats_24_25 '!P:P)</f>
        <v>0.36510307738273079</v>
      </c>
      <c r="I124">
        <f>player_stats[[#This Row],[Goals]]/MAX('epl_player_stats_24_25 '!H:H)*0.6+player_stats[[#This Row],[Assists]]/MAX('epl_player_stats_24_25 '!I:I)*0.25+player_stats[[#This Row],[Shots]]/MAX('epl_player_stats_24_25 '!K:K)*0.15+0.1</f>
        <v>0.27548834872181394</v>
      </c>
      <c r="J124">
        <f>player_stats[[#This Row],[Minutes]]/3420</f>
        <v>0.539766081871345</v>
      </c>
      <c r="K124" s="3" cm="1">
        <f t="array" ref="K124">_xlfn.IFS(
E124="Goalkeeper",(
7*F124 + 2*J124 + H124),
E124="Defender",(
6*G124+3*H124+2*J124),
E124="Midfielder",(
2*G124+3*H124+4*I124+3*J124),
E124="Forward",(
6.25*I124+5*J124)
)</f>
        <v>4.1373680558968573</v>
      </c>
    </row>
    <row r="125" spans="1:11" x14ac:dyDescent="0.3">
      <c r="A125" t="s">
        <v>519</v>
      </c>
      <c r="B125">
        <v>26</v>
      </c>
      <c r="C125" t="s">
        <v>789</v>
      </c>
      <c r="D125" t="s">
        <v>66</v>
      </c>
      <c r="E125" t="s">
        <v>773</v>
      </c>
      <c r="F125">
        <f>player_stats[[#This Row],[Clean Sheets]]/MAX('epl_player_stats_24_25 '!AI:AI)*0.5+player_stats[[#This Row],[Goals Prevented Adjusted]]/MAX('epl_player_stats_24_25 '!BG:BG)*0.5</f>
        <v>0.38445378151260506</v>
      </c>
      <c r="G125">
        <f>player_stats[[#This Row],[Clean Sheets]]/MAX('epl_player_stats_24_25 '!AI:AI)*0.5+player_stats[[#This Row],[Clearances]]/MAX('epl_player_stats_24_25 '!AJ:AJ)*0.25+player_stats[[#This Row],[Tackles]]/MAX('epl_player_stats_24_25 '!AM:AM)*0.25</f>
        <v>0.37590878021500029</v>
      </c>
      <c r="H125">
        <f>player_stats[[#This Row],[Touches]]/MAX('epl_player_stats_24_25 '!P:P)</f>
        <v>0.72691962951897227</v>
      </c>
      <c r="I125">
        <f>player_stats[[#This Row],[Goals]]/MAX('epl_player_stats_24_25 '!H:H)*0.6+player_stats[[#This Row],[Assists]]/MAX('epl_player_stats_24_25 '!I:I)*0.25+player_stats[[#This Row],[Shots]]/MAX('epl_player_stats_24_25 '!K:K)*0.15+0.1</f>
        <v>0.39743734690032029</v>
      </c>
      <c r="J125">
        <f>player_stats[[#This Row],[Minutes]]/3420</f>
        <v>0.95964912280701753</v>
      </c>
      <c r="K125" s="3" cm="1">
        <f t="array" ref="K125">_xlfn.IFS(
E125="Goalkeeper",(
7*F125 + 2*J125 + H125),
E125="Defender",(
6*G125+3*H125+2*J125),
E125="Midfielder",(
2*G125+3*H125+4*I125+3*J125),
E125="Forward",(
6.25*I125+5*J125)
)</f>
        <v>7.4012732050092502</v>
      </c>
    </row>
    <row r="126" spans="1:11" x14ac:dyDescent="0.3">
      <c r="A126" t="s">
        <v>398</v>
      </c>
      <c r="B126">
        <v>19</v>
      </c>
      <c r="C126" t="s">
        <v>391</v>
      </c>
      <c r="D126" t="s">
        <v>105</v>
      </c>
      <c r="E126" t="s">
        <v>773</v>
      </c>
      <c r="F126">
        <f>player_stats[[#This Row],[Clean Sheets]]/MAX('epl_player_stats_24_25 '!AI:AI)*0.5+player_stats[[#This Row],[Goals Prevented Adjusted]]/MAX('epl_player_stats_24_25 '!BG:BG)*0.5</f>
        <v>0.20588235294117649</v>
      </c>
      <c r="G126">
        <f>player_stats[[#This Row],[Clean Sheets]]/MAX('epl_player_stats_24_25 '!AI:AI)*0.5+player_stats[[#This Row],[Clearances]]/MAX('epl_player_stats_24_25 '!AJ:AJ)*0.25+player_stats[[#This Row],[Tackles]]/MAX('epl_player_stats_24_25 '!AM:AM)*0.25</f>
        <v>0.11202075436525197</v>
      </c>
      <c r="H126">
        <f>player_stats[[#This Row],[Touches]]/MAX('epl_player_stats_24_25 '!P:P)</f>
        <v>0.29518972213922917</v>
      </c>
      <c r="I126">
        <f>player_stats[[#This Row],[Goals]]/MAX('epl_player_stats_24_25 '!H:H)*0.6+player_stats[[#This Row],[Assists]]/MAX('epl_player_stats_24_25 '!I:I)*0.25+player_stats[[#This Row],[Shots]]/MAX('epl_player_stats_24_25 '!K:K)*0.15+0.1</f>
        <v>0.31975064380378115</v>
      </c>
      <c r="J126">
        <f>player_stats[[#This Row],[Minutes]]/3420</f>
        <v>0.44239766081871346</v>
      </c>
      <c r="K126" s="3" cm="1">
        <f t="array" ref="K126">_xlfn.IFS(
E126="Goalkeeper",(
7*F126 + 2*J126 + H126),
E126="Defender",(
6*G126+3*H126+2*J126),
E126="Midfielder",(
2*G126+3*H126+4*I126+3*J126),
E126="Forward",(
6.25*I126+5*J126)
)</f>
        <v>3.7158062328194568</v>
      </c>
    </row>
    <row r="127" spans="1:11" x14ac:dyDescent="0.3">
      <c r="A127" t="s">
        <v>251</v>
      </c>
      <c r="B127">
        <v>26</v>
      </c>
      <c r="C127" t="s">
        <v>240</v>
      </c>
      <c r="D127" t="s">
        <v>62</v>
      </c>
      <c r="E127" t="s">
        <v>774</v>
      </c>
      <c r="F127">
        <f>player_stats[[#This Row],[Clean Sheets]]/MAX('epl_player_stats_24_25 '!AI:AI)*0.5+player_stats[[#This Row],[Goals Prevented Adjusted]]/MAX('epl_player_stats_24_25 '!BG:BG)*0.5</f>
        <v>0.52731092436974791</v>
      </c>
      <c r="G127">
        <f>player_stats[[#This Row],[Clean Sheets]]/MAX('epl_player_stats_24_25 '!AI:AI)*0.5+player_stats[[#This Row],[Clearances]]/MAX('epl_player_stats_24_25 '!AJ:AJ)*0.25+player_stats[[#This Row],[Tackles]]/MAX('epl_player_stats_24_25 '!AM:AM)*0.25</f>
        <v>0.53001304915180514</v>
      </c>
      <c r="H127">
        <f>player_stats[[#This Row],[Touches]]/MAX('epl_player_stats_24_25 '!P:P)</f>
        <v>0.69345682700926203</v>
      </c>
      <c r="I127">
        <f>player_stats[[#This Row],[Goals]]/MAX('epl_player_stats_24_25 '!H:H)*0.6+player_stats[[#This Row],[Assists]]/MAX('epl_player_stats_24_25 '!I:I)*0.25+player_stats[[#This Row],[Shots]]/MAX('epl_player_stats_24_25 '!K:K)*0.15+0.1</f>
        <v>0.27635355819358076</v>
      </c>
      <c r="J127">
        <f>player_stats[[#This Row],[Minutes]]/3420</f>
        <v>0.87397660818713452</v>
      </c>
      <c r="K127" s="3" cm="1">
        <f t="array" ref="K127">_xlfn.IFS(
E127="Goalkeeper",(
7*F127 + 2*J127 + H127),
E127="Defender",(
6*G127+3*H127+2*J127),
E127="Midfielder",(
2*G127+3*H127+4*I127+3*J127),
E127="Forward",(
6.25*I127+5*J127)
)</f>
        <v>7.0084019923128853</v>
      </c>
    </row>
    <row r="128" spans="1:11" x14ac:dyDescent="0.3">
      <c r="A128" t="s">
        <v>543</v>
      </c>
      <c r="B128">
        <v>23</v>
      </c>
      <c r="C128" t="s">
        <v>788</v>
      </c>
      <c r="D128" t="s">
        <v>59</v>
      </c>
      <c r="E128" t="s">
        <v>773</v>
      </c>
      <c r="F128">
        <f>player_stats[[#This Row],[Clean Sheets]]/MAX('epl_player_stats_24_25 '!AI:AI)*0.5+player_stats[[#This Row],[Goals Prevented Adjusted]]/MAX('epl_player_stats_24_25 '!BG:BG)*0.5</f>
        <v>0.31302521008403361</v>
      </c>
      <c r="G128">
        <f>player_stats[[#This Row],[Clean Sheets]]/MAX('epl_player_stats_24_25 '!AI:AI)*0.5+player_stats[[#This Row],[Clearances]]/MAX('epl_player_stats_24_25 '!AJ:AJ)*0.25+player_stats[[#This Row],[Tackles]]/MAX('epl_player_stats_24_25 '!AM:AM)*0.25</f>
        <v>0.16089293481637978</v>
      </c>
      <c r="H128">
        <f>player_stats[[#This Row],[Touches]]/MAX('epl_player_stats_24_25 '!P:P)</f>
        <v>0.33343292500746935</v>
      </c>
      <c r="I128">
        <f>player_stats[[#This Row],[Goals]]/MAX('epl_player_stats_24_25 '!H:H)*0.6+player_stats[[#This Row],[Assists]]/MAX('epl_player_stats_24_25 '!I:I)*0.25+player_stats[[#This Row],[Shots]]/MAX('epl_player_stats_24_25 '!K:K)*0.15+0.1</f>
        <v>0.32220966019722375</v>
      </c>
      <c r="J128">
        <f>player_stats[[#This Row],[Minutes]]/3420</f>
        <v>0.64356725146198834</v>
      </c>
      <c r="K128" s="3" cm="1">
        <f t="array" ref="K128">_xlfn.IFS(
E128="Goalkeeper",(
7*F128 + 2*J128 + H128),
E128="Defender",(
6*G128+3*H128+2*J128),
E128="Midfielder",(
2*G128+3*H128+4*I128+3*J128),
E128="Forward",(
6.25*I128+5*J128)
)</f>
        <v>4.541625039830028</v>
      </c>
    </row>
    <row r="129" spans="1:11" x14ac:dyDescent="0.3">
      <c r="A129" t="s">
        <v>657</v>
      </c>
      <c r="B129">
        <v>23</v>
      </c>
      <c r="C129" t="s">
        <v>786</v>
      </c>
      <c r="D129" t="s">
        <v>94</v>
      </c>
      <c r="E129" t="s">
        <v>773</v>
      </c>
      <c r="F129">
        <f>player_stats[[#This Row],[Clean Sheets]]/MAX('epl_player_stats_24_25 '!AI:AI)*0.5+player_stats[[#This Row],[Goals Prevented Adjusted]]/MAX('epl_player_stats_24_25 '!BG:BG)*0.5</f>
        <v>0.27731092436974791</v>
      </c>
      <c r="G129">
        <f>player_stats[[#This Row],[Clean Sheets]]/MAX('epl_player_stats_24_25 '!AI:AI)*0.5+player_stats[[#This Row],[Clearances]]/MAX('epl_player_stats_24_25 '!AJ:AJ)*0.25+player_stats[[#This Row],[Tackles]]/MAX('epl_player_stats_24_25 '!AM:AM)*0.25</f>
        <v>0.1511216056670602</v>
      </c>
      <c r="H129">
        <f>player_stats[[#This Row],[Touches]]/MAX('epl_player_stats_24_25 '!P:P)</f>
        <v>0.45055273379145505</v>
      </c>
      <c r="I129">
        <f>player_stats[[#This Row],[Goals]]/MAX('epl_player_stats_24_25 '!H:H)*0.6+player_stats[[#This Row],[Assists]]/MAX('epl_player_stats_24_25 '!I:I)*0.25+player_stats[[#This Row],[Shots]]/MAX('epl_player_stats_24_25 '!K:K)*0.15+0.1</f>
        <v>0.42954117203693232</v>
      </c>
      <c r="J129">
        <f>player_stats[[#This Row],[Minutes]]/3420</f>
        <v>0.76052631578947372</v>
      </c>
      <c r="K129" s="3" cm="1">
        <f t="array" ref="K129">_xlfn.IFS(
E129="Goalkeeper",(
7*F129 + 2*J129 + H129),
E129="Defender",(
6*G129+3*H129+2*J129),
E129="Midfielder",(
2*G129+3*H129+4*I129+3*J129),
E129="Forward",(
6.25*I129+5*J129)
)</f>
        <v>5.6536450482246359</v>
      </c>
    </row>
    <row r="130" spans="1:11" x14ac:dyDescent="0.3">
      <c r="A130" t="s">
        <v>64</v>
      </c>
      <c r="B130">
        <v>17</v>
      </c>
      <c r="C130" t="s">
        <v>58</v>
      </c>
      <c r="D130" t="s">
        <v>59</v>
      </c>
      <c r="E130" t="s">
        <v>773</v>
      </c>
      <c r="F130">
        <f>player_stats[[#This Row],[Clean Sheets]]/MAX('epl_player_stats_24_25 '!AI:AI)*0.5+player_stats[[#This Row],[Goals Prevented Adjusted]]/MAX('epl_player_stats_24_25 '!BG:BG)*0.5</f>
        <v>0.24159663865546221</v>
      </c>
      <c r="G130">
        <f>player_stats[[#This Row],[Clean Sheets]]/MAX('epl_player_stats_24_25 '!AI:AI)*0.5+player_stats[[#This Row],[Clearances]]/MAX('epl_player_stats_24_25 '!AJ:AJ)*0.25+player_stats[[#This Row],[Tackles]]/MAX('epl_player_stats_24_25 '!AM:AM)*0.25</f>
        <v>6.0523208848567697E-2</v>
      </c>
      <c r="H130">
        <f>player_stats[[#This Row],[Touches]]/MAX('epl_player_stats_24_25 '!P:P)</f>
        <v>0.17956378846728413</v>
      </c>
      <c r="I130">
        <f>player_stats[[#This Row],[Goals]]/MAX('epl_player_stats_24_25 '!H:H)*0.6+player_stats[[#This Row],[Assists]]/MAX('epl_player_stats_24_25 '!I:I)*0.25+player_stats[[#This Row],[Shots]]/MAX('epl_player_stats_24_25 '!K:K)*0.15+0.1</f>
        <v>0.26955279191005588</v>
      </c>
      <c r="J130">
        <f>player_stats[[#This Row],[Minutes]]/3420</f>
        <v>0.25994152046783625</v>
      </c>
      <c r="K130" s="3" cm="1">
        <f t="array" ref="K130">_xlfn.IFS(
E130="Goalkeeper",(
7*F130 + 2*J130 + H130),
E130="Defender",(
6*G130+3*H130+2*J130),
E130="Midfielder",(
2*G130+3*H130+4*I130+3*J130),
E130="Forward",(
6.25*I130+5*J130)
)</f>
        <v>2.5177735121427198</v>
      </c>
    </row>
    <row r="131" spans="1:11" x14ac:dyDescent="0.3">
      <c r="A131" t="s">
        <v>349</v>
      </c>
      <c r="B131">
        <v>24</v>
      </c>
      <c r="C131" t="s">
        <v>329</v>
      </c>
      <c r="D131" t="s">
        <v>59</v>
      </c>
      <c r="E131" t="s">
        <v>774</v>
      </c>
      <c r="F131">
        <f>player_stats[[#This Row],[Clean Sheets]]/MAX('epl_player_stats_24_25 '!AI:AI)*0.5+player_stats[[#This Row],[Goals Prevented Adjusted]]/MAX('epl_player_stats_24_25 '!BG:BG)*0.5</f>
        <v>0.20588235294117649</v>
      </c>
      <c r="G131">
        <f>player_stats[[#This Row],[Clean Sheets]]/MAX('epl_player_stats_24_25 '!AI:AI)*0.5+player_stats[[#This Row],[Clearances]]/MAX('epl_player_stats_24_25 '!AJ:AJ)*0.25+player_stats[[#This Row],[Tackles]]/MAX('epl_player_stats_24_25 '!AM:AM)*0.25</f>
        <v>6.4181631765363817E-2</v>
      </c>
      <c r="H131">
        <f>player_stats[[#This Row],[Touches]]/MAX('epl_player_stats_24_25 '!P:P)</f>
        <v>0.11622348371676128</v>
      </c>
      <c r="I131">
        <f>player_stats[[#This Row],[Goals]]/MAX('epl_player_stats_24_25 '!H:H)*0.6+player_stats[[#This Row],[Assists]]/MAX('epl_player_stats_24_25 '!I:I)*0.25+player_stats[[#This Row],[Shots]]/MAX('epl_player_stats_24_25 '!K:K)*0.15+0.1</f>
        <v>0.24496262797562968</v>
      </c>
      <c r="J131">
        <f>player_stats[[#This Row],[Minutes]]/3420</f>
        <v>0.16959064327485379</v>
      </c>
      <c r="K131" s="3" cm="1">
        <f t="array" ref="K131">_xlfn.IFS(
E131="Goalkeeper",(
7*F131 + 2*J131 + H131),
E131="Defender",(
6*G131+3*H131+2*J131),
E131="Midfielder",(
2*G131+3*H131+4*I131+3*J131),
E131="Forward",(
6.25*I131+5*J131)
)</f>
        <v>1.0729415282921742</v>
      </c>
    </row>
    <row r="132" spans="1:11" x14ac:dyDescent="0.3">
      <c r="A132" t="s">
        <v>626</v>
      </c>
      <c r="B132">
        <v>27</v>
      </c>
      <c r="C132" t="s">
        <v>787</v>
      </c>
      <c r="D132" t="s">
        <v>66</v>
      </c>
      <c r="E132" t="s">
        <v>775</v>
      </c>
      <c r="F132">
        <f>player_stats[[#This Row],[Clean Sheets]]/MAX('epl_player_stats_24_25 '!AI:AI)*0.5+player_stats[[#This Row],[Goals Prevented Adjusted]]/MAX('epl_player_stats_24_25 '!BG:BG)*0.5</f>
        <v>0.20588235294117649</v>
      </c>
      <c r="G132">
        <f>player_stats[[#This Row],[Clean Sheets]]/MAX('epl_player_stats_24_25 '!AI:AI)*0.5+player_stats[[#This Row],[Clearances]]/MAX('epl_player_stats_24_25 '!AJ:AJ)*0.25+player_stats[[#This Row],[Tackles]]/MAX('epl_player_stats_24_25 '!AM:AM)*0.25</f>
        <v>1.7662959050518859E-2</v>
      </c>
      <c r="H132">
        <f>player_stats[[#This Row],[Touches]]/MAX('epl_player_stats_24_25 '!P:P)</f>
        <v>5.7962354347176573E-2</v>
      </c>
      <c r="I132">
        <f>player_stats[[#This Row],[Goals]]/MAX('epl_player_stats_24_25 '!H:H)*0.6+player_stats[[#This Row],[Assists]]/MAX('epl_player_stats_24_25 '!I:I)*0.25+player_stats[[#This Row],[Shots]]/MAX('epl_player_stats_24_25 '!K:K)*0.15+0.1</f>
        <v>0.23845078826706864</v>
      </c>
      <c r="J132">
        <f>player_stats[[#This Row],[Minutes]]/3420</f>
        <v>0.14619883040935672</v>
      </c>
      <c r="K132" s="3" cm="1">
        <f t="array" ref="K132">_xlfn.IFS(
E132="Goalkeeper",(
7*F132 + 2*J132 + H132),
E132="Defender",(
6*G132+3*H132+2*J132),
E132="Midfielder",(
2*G132+3*H132+4*I132+3*J132),
E132="Forward",(
6.25*I132+5*J132)
)</f>
        <v>2.2213115787159623</v>
      </c>
    </row>
    <row r="133" spans="1:11" x14ac:dyDescent="0.3">
      <c r="A133" t="s">
        <v>589</v>
      </c>
      <c r="B133">
        <v>30</v>
      </c>
      <c r="C133" t="s">
        <v>566</v>
      </c>
      <c r="D133" t="s">
        <v>178</v>
      </c>
      <c r="E133" t="s">
        <v>775</v>
      </c>
      <c r="F133">
        <f>player_stats[[#This Row],[Clean Sheets]]/MAX('epl_player_stats_24_25 '!AI:AI)*0.5+player_stats[[#This Row],[Goals Prevented Adjusted]]/MAX('epl_player_stats_24_25 '!BG:BG)*0.5</f>
        <v>0.20588235294117649</v>
      </c>
      <c r="G133">
        <f>player_stats[[#This Row],[Clean Sheets]]/MAX('epl_player_stats_24_25 '!AI:AI)*0.5+player_stats[[#This Row],[Clearances]]/MAX('epl_player_stats_24_25 '!AJ:AJ)*0.25+player_stats[[#This Row],[Tackles]]/MAX('epl_player_stats_24_25 '!AM:AM)*0.25</f>
        <v>2.9686820356676816E-2</v>
      </c>
      <c r="H133">
        <f>player_stats[[#This Row],[Touches]]/MAX('epl_player_stats_24_25 '!P:P)</f>
        <v>0.14759486106961459</v>
      </c>
      <c r="I133">
        <f>player_stats[[#This Row],[Goals]]/MAX('epl_player_stats_24_25 '!H:H)*0.6+player_stats[[#This Row],[Assists]]/MAX('epl_player_stats_24_25 '!I:I)*0.25+player_stats[[#This Row],[Shots]]/MAX('epl_player_stats_24_25 '!K:K)*0.15+0.1</f>
        <v>0.28025406695559324</v>
      </c>
      <c r="J133">
        <f>player_stats[[#This Row],[Minutes]]/3420</f>
        <v>0.30526315789473685</v>
      </c>
      <c r="K133" s="3" cm="1">
        <f t="array" ref="K133">_xlfn.IFS(
E133="Goalkeeper",(
7*F133 + 2*J133 + H133),
E133="Defender",(
6*G133+3*H133+2*J133),
E133="Midfielder",(
2*G133+3*H133+4*I133+3*J133),
E133="Forward",(
6.25*I133+5*J133)
)</f>
        <v>3.2779037079461419</v>
      </c>
    </row>
    <row r="134" spans="1:11" x14ac:dyDescent="0.3">
      <c r="A134" t="s">
        <v>511</v>
      </c>
      <c r="B134">
        <v>21</v>
      </c>
      <c r="C134" t="s">
        <v>790</v>
      </c>
      <c r="D134" t="s">
        <v>163</v>
      </c>
      <c r="E134" t="s">
        <v>775</v>
      </c>
      <c r="F134">
        <f>player_stats[[#This Row],[Clean Sheets]]/MAX('epl_player_stats_24_25 '!AI:AI)*0.5+player_stats[[#This Row],[Goals Prevented Adjusted]]/MAX('epl_player_stats_24_25 '!BG:BG)*0.5</f>
        <v>0.20588235294117649</v>
      </c>
      <c r="G134">
        <f>player_stats[[#This Row],[Clean Sheets]]/MAX('epl_player_stats_24_25 '!AI:AI)*0.5+player_stats[[#This Row],[Clearances]]/MAX('epl_player_stats_24_25 '!AJ:AJ)*0.25+player_stats[[#This Row],[Tackles]]/MAX('epl_player_stats_24_25 '!AM:AM)*0.25</f>
        <v>1.1837444851798919E-2</v>
      </c>
      <c r="H134">
        <f>player_stats[[#This Row],[Touches]]/MAX('epl_player_stats_24_25 '!P:P)</f>
        <v>0.17508216313116223</v>
      </c>
      <c r="I134">
        <f>player_stats[[#This Row],[Goals]]/MAX('epl_player_stats_24_25 '!H:H)*0.6+player_stats[[#This Row],[Assists]]/MAX('epl_player_stats_24_25 '!I:I)*0.25+player_stats[[#This Row],[Shots]]/MAX('epl_player_stats_24_25 '!K:K)*0.15+0.1</f>
        <v>0.26144714527981916</v>
      </c>
      <c r="J134">
        <f>player_stats[[#This Row],[Minutes]]/3420</f>
        <v>0.58859649122807023</v>
      </c>
      <c r="K134" s="3" cm="1">
        <f t="array" ref="K134">_xlfn.IFS(
E134="Goalkeeper",(
7*F134 + 2*J134 + H134),
E134="Defender",(
6*G134+3*H134+2*J134),
E134="Midfielder",(
2*G134+3*H134+4*I134+3*J134),
E134="Forward",(
6.25*I134+5*J134)
)</f>
        <v>4.5770271141392209</v>
      </c>
    </row>
    <row r="135" spans="1:11" x14ac:dyDescent="0.3">
      <c r="A135" t="s">
        <v>455</v>
      </c>
      <c r="B135">
        <v>29</v>
      </c>
      <c r="C135" t="s">
        <v>453</v>
      </c>
      <c r="D135" t="s">
        <v>176</v>
      </c>
      <c r="E135" t="s">
        <v>773</v>
      </c>
      <c r="F135">
        <f>player_stats[[#This Row],[Clean Sheets]]/MAX('epl_player_stats_24_25 '!AI:AI)*0.5+player_stats[[#This Row],[Goals Prevented Adjusted]]/MAX('epl_player_stats_24_25 '!BG:BG)*0.5</f>
        <v>0.52731092436974791</v>
      </c>
      <c r="G135">
        <f>player_stats[[#This Row],[Clean Sheets]]/MAX('epl_player_stats_24_25 '!AI:AI)*0.5+player_stats[[#This Row],[Clearances]]/MAX('epl_player_stats_24_25 '!AJ:AJ)*0.25+player_stats[[#This Row],[Tackles]]/MAX('epl_player_stats_24_25 '!AM:AM)*0.25</f>
        <v>0.42669172932330829</v>
      </c>
      <c r="H135">
        <f>player_stats[[#This Row],[Touches]]/MAX('epl_player_stats_24_25 '!P:P)</f>
        <v>0.64625037346877801</v>
      </c>
      <c r="I135">
        <f>player_stats[[#This Row],[Goals]]/MAX('epl_player_stats_24_25 '!H:H)*0.6+player_stats[[#This Row],[Assists]]/MAX('epl_player_stats_24_25 '!I:I)*0.25+player_stats[[#This Row],[Shots]]/MAX('epl_player_stats_24_25 '!K:K)*0.15+0.1</f>
        <v>0.31700270083537463</v>
      </c>
      <c r="J135">
        <f>player_stats[[#This Row],[Minutes]]/3420</f>
        <v>0.77982456140350875</v>
      </c>
      <c r="K135" s="3" cm="1">
        <f t="array" ref="K135">_xlfn.IFS(
E135="Goalkeeper",(
7*F135 + 2*J135 + H135),
E135="Defender",(
6*G135+3*H135+2*J135),
E135="Midfielder",(
2*G135+3*H135+4*I135+3*J135),
E135="Forward",(
6.25*I135+5*J135)
)</f>
        <v>6.3996190666049753</v>
      </c>
    </row>
    <row r="136" spans="1:11" x14ac:dyDescent="0.3">
      <c r="A136" t="s">
        <v>468</v>
      </c>
      <c r="B136">
        <v>33</v>
      </c>
      <c r="C136" t="s">
        <v>453</v>
      </c>
      <c r="D136" t="s">
        <v>80</v>
      </c>
      <c r="E136" t="s">
        <v>773</v>
      </c>
      <c r="F136">
        <f>player_stats[[#This Row],[Clean Sheets]]/MAX('epl_player_stats_24_25 '!AI:AI)*0.5+player_stats[[#This Row],[Goals Prevented Adjusted]]/MAX('epl_player_stats_24_25 '!BG:BG)*0.5</f>
        <v>0.34873949579831931</v>
      </c>
      <c r="G136">
        <f>player_stats[[#This Row],[Clean Sheets]]/MAX('epl_player_stats_24_25 '!AI:AI)*0.5+player_stats[[#This Row],[Clearances]]/MAX('epl_player_stats_24_25 '!AJ:AJ)*0.25+player_stats[[#This Row],[Tackles]]/MAX('epl_player_stats_24_25 '!AM:AM)*0.25</f>
        <v>0.1830764928851053</v>
      </c>
      <c r="H136">
        <f>player_stats[[#This Row],[Touches]]/MAX('epl_player_stats_24_25 '!P:P)</f>
        <v>0.42575440693158051</v>
      </c>
      <c r="I136">
        <f>player_stats[[#This Row],[Goals]]/MAX('epl_player_stats_24_25 '!H:H)*0.6+player_stats[[#This Row],[Assists]]/MAX('epl_player_stats_24_25 '!I:I)*0.25+player_stats[[#This Row],[Shots]]/MAX('epl_player_stats_24_25 '!K:K)*0.15+0.1</f>
        <v>0.42014477733810685</v>
      </c>
      <c r="J136">
        <f>player_stats[[#This Row],[Minutes]]/3420</f>
        <v>0.49824561403508771</v>
      </c>
      <c r="K136" s="3" cm="1">
        <f t="array" ref="K136">_xlfn.IFS(
E136="Goalkeeper",(
7*F136 + 2*J136 + H136),
E136="Defender",(
6*G136+3*H136+2*J136),
E136="Midfielder",(
2*G136+3*H136+4*I136+3*J136),
E136="Forward",(
6.25*I136+5*J136)
)</f>
        <v>4.8187321580226428</v>
      </c>
    </row>
    <row r="137" spans="1:11" x14ac:dyDescent="0.3">
      <c r="A137" t="s">
        <v>280</v>
      </c>
      <c r="B137">
        <v>28</v>
      </c>
      <c r="C137" t="s">
        <v>270</v>
      </c>
      <c r="D137" t="s">
        <v>111</v>
      </c>
      <c r="E137" t="s">
        <v>774</v>
      </c>
      <c r="F137">
        <f>player_stats[[#This Row],[Clean Sheets]]/MAX('epl_player_stats_24_25 '!AI:AI)*0.5+player_stats[[#This Row],[Goals Prevented Adjusted]]/MAX('epl_player_stats_24_25 '!BG:BG)*0.5</f>
        <v>0.59873949579831931</v>
      </c>
      <c r="G137">
        <f>player_stats[[#This Row],[Clean Sheets]]/MAX('epl_player_stats_24_25 '!AI:AI)*0.5+player_stats[[#This Row],[Clearances]]/MAX('epl_player_stats_24_25 '!AJ:AJ)*0.25+player_stats[[#This Row],[Tackles]]/MAX('epl_player_stats_24_25 '!AM:AM)*0.25</f>
        <v>0.72116758839246875</v>
      </c>
      <c r="H137">
        <f>player_stats[[#This Row],[Touches]]/MAX('epl_player_stats_24_25 '!P:P)</f>
        <v>0.62951897221392294</v>
      </c>
      <c r="I137">
        <f>player_stats[[#This Row],[Goals]]/MAX('epl_player_stats_24_25 '!H:H)*0.6+player_stats[[#This Row],[Assists]]/MAX('epl_player_stats_24_25 '!I:I)*0.25+player_stats[[#This Row],[Shots]]/MAX('epl_player_stats_24_25 '!K:K)*0.15+0.1</f>
        <v>0.34318667169147665</v>
      </c>
      <c r="J137">
        <f>player_stats[[#This Row],[Minutes]]/3420</f>
        <v>0.94532163742690056</v>
      </c>
      <c r="K137" s="3" cm="1">
        <f t="array" ref="K137">_xlfn.IFS(
E137="Goalkeeper",(
7*F137 + 2*J137 + H137),
E137="Defender",(
6*G137+3*H137+2*J137),
E137="Midfielder",(
2*G137+3*H137+4*I137+3*J137),
E137="Forward",(
6.25*I137+5*J137)
)</f>
        <v>8.1062057218503831</v>
      </c>
    </row>
    <row r="138" spans="1:11" x14ac:dyDescent="0.3">
      <c r="A138" t="s">
        <v>523</v>
      </c>
      <c r="B138">
        <v>32</v>
      </c>
      <c r="C138" t="s">
        <v>789</v>
      </c>
      <c r="D138" t="s">
        <v>471</v>
      </c>
      <c r="E138" t="s">
        <v>774</v>
      </c>
      <c r="F138">
        <f>player_stats[[#This Row],[Clean Sheets]]/MAX('epl_player_stats_24_25 '!AI:AI)*0.5+player_stats[[#This Row],[Goals Prevented Adjusted]]/MAX('epl_player_stats_24_25 '!BG:BG)*0.5</f>
        <v>0.56302521008403361</v>
      </c>
      <c r="G138">
        <f>player_stats[[#This Row],[Clean Sheets]]/MAX('epl_player_stats_24_25 '!AI:AI)*0.5+player_stats[[#This Row],[Clearances]]/MAX('epl_player_stats_24_25 '!AJ:AJ)*0.25+player_stats[[#This Row],[Tackles]]/MAX('epl_player_stats_24_25 '!AM:AM)*0.25</f>
        <v>0.56220872429006397</v>
      </c>
      <c r="H138">
        <f>player_stats[[#This Row],[Touches]]/MAX('epl_player_stats_24_25 '!P:P)</f>
        <v>0.70510905288317893</v>
      </c>
      <c r="I138">
        <f>player_stats[[#This Row],[Goals]]/MAX('epl_player_stats_24_25 '!H:H)*0.6+player_stats[[#This Row],[Assists]]/MAX('epl_player_stats_24_25 '!I:I)*0.25+player_stats[[#This Row],[Shots]]/MAX('epl_player_stats_24_25 '!K:K)*0.15+0.1</f>
        <v>0.28111927642736012</v>
      </c>
      <c r="J138">
        <f>player_stats[[#This Row],[Minutes]]/3420</f>
        <v>0.85877192982456141</v>
      </c>
      <c r="K138" s="3" cm="1">
        <f t="array" ref="K138">_xlfn.IFS(
E138="Goalkeeper",(
7*F138 + 2*J138 + H138),
E138="Defender",(
6*G138+3*H138+2*J138),
E138="Midfielder",(
2*G138+3*H138+4*I138+3*J138),
E138="Forward",(
6.25*I138+5*J138)
)</f>
        <v>7.2061233640390432</v>
      </c>
    </row>
    <row r="139" spans="1:11" x14ac:dyDescent="0.3">
      <c r="A139" t="s">
        <v>93</v>
      </c>
      <c r="B139">
        <v>31</v>
      </c>
      <c r="C139" t="s">
        <v>58</v>
      </c>
      <c r="D139" t="s">
        <v>94</v>
      </c>
      <c r="E139" t="s">
        <v>773</v>
      </c>
      <c r="F139">
        <f>player_stats[[#This Row],[Clean Sheets]]/MAX('epl_player_stats_24_25 '!AI:AI)*0.5+player_stats[[#This Row],[Goals Prevented Adjusted]]/MAX('epl_player_stats_24_25 '!BG:BG)*0.5</f>
        <v>0.45588235294117652</v>
      </c>
      <c r="G139">
        <f>player_stats[[#This Row],[Clean Sheets]]/MAX('epl_player_stats_24_25 '!AI:AI)*0.5+player_stats[[#This Row],[Clearances]]/MAX('epl_player_stats_24_25 '!AJ:AJ)*0.25+player_stats[[#This Row],[Tackles]]/MAX('epl_player_stats_24_25 '!AM:AM)*0.25</f>
        <v>0.46274777853725224</v>
      </c>
      <c r="H139">
        <f>player_stats[[#This Row],[Touches]]/MAX('epl_player_stats_24_25 '!P:P)</f>
        <v>0.68389602629220192</v>
      </c>
      <c r="I139">
        <f>player_stats[[#This Row],[Goals]]/MAX('epl_player_stats_24_25 '!H:H)*0.6+player_stats[[#This Row],[Assists]]/MAX('epl_player_stats_24_25 '!I:I)*0.25+player_stats[[#This Row],[Shots]]/MAX('epl_player_stats_24_25 '!K:K)*0.15+0.1</f>
        <v>0.27447082469694117</v>
      </c>
      <c r="J139">
        <f>player_stats[[#This Row],[Minutes]]/3420</f>
        <v>0.81842105263157894</v>
      </c>
      <c r="K139" s="3" cm="1">
        <f t="array" ref="K139">_xlfn.IFS(
E139="Goalkeeper",(
7*F139 + 2*J139 + H139),
E139="Defender",(
6*G139+3*H139+2*J139),
E139="Midfielder",(
2*G139+3*H139+4*I139+3*J139),
E139="Forward",(
6.25*I139+5*J139)
)</f>
        <v>6.5303300926336112</v>
      </c>
    </row>
    <row r="140" spans="1:11" x14ac:dyDescent="0.3">
      <c r="A140" t="s">
        <v>63</v>
      </c>
      <c r="B140">
        <v>25</v>
      </c>
      <c r="C140" t="s">
        <v>58</v>
      </c>
      <c r="D140" t="s">
        <v>59</v>
      </c>
      <c r="E140" t="s">
        <v>773</v>
      </c>
      <c r="F140">
        <f>player_stats[[#This Row],[Clean Sheets]]/MAX('epl_player_stats_24_25 '!AI:AI)*0.5+player_stats[[#This Row],[Goals Prevented Adjusted]]/MAX('epl_player_stats_24_25 '!BG:BG)*0.5</f>
        <v>0.45588235294117652</v>
      </c>
      <c r="G140">
        <f>player_stats[[#This Row],[Clean Sheets]]/MAX('epl_player_stats_24_25 '!AI:AI)*0.5+player_stats[[#This Row],[Clearances]]/MAX('epl_player_stats_24_25 '!AJ:AJ)*0.25+player_stats[[#This Row],[Tackles]]/MAX('epl_player_stats_24_25 '!AM:AM)*0.25</f>
        <v>0.40127695271235941</v>
      </c>
      <c r="H140">
        <f>player_stats[[#This Row],[Touches]]/MAX('epl_player_stats_24_25 '!P:P)</f>
        <v>0.6023304451747834</v>
      </c>
      <c r="I140">
        <f>player_stats[[#This Row],[Goals]]/MAX('epl_player_stats_24_25 '!H:H)*0.6+player_stats[[#This Row],[Assists]]/MAX('epl_player_stats_24_25 '!I:I)*0.25+player_stats[[#This Row],[Shots]]/MAX('epl_player_stats_24_25 '!K:K)*0.15+0.1</f>
        <v>0.39801362979712329</v>
      </c>
      <c r="J140">
        <f>player_stats[[#This Row],[Minutes]]/3420</f>
        <v>0.82836257309941519</v>
      </c>
      <c r="K140" s="3" cm="1">
        <f t="array" ref="K140">_xlfn.IFS(
E140="Goalkeeper",(
7*F140 + 2*J140 + H140),
E140="Defender",(
6*G140+3*H140+2*J140),
E140="Midfielder",(
2*G140+3*H140+4*I140+3*J140),
E140="Forward",(
6.25*I140+5*J140)
)</f>
        <v>6.6866874794358075</v>
      </c>
    </row>
    <row r="141" spans="1:11" x14ac:dyDescent="0.3">
      <c r="A141" t="s">
        <v>651</v>
      </c>
      <c r="B141">
        <v>26</v>
      </c>
      <c r="C141" t="s">
        <v>786</v>
      </c>
      <c r="D141" t="s">
        <v>66</v>
      </c>
      <c r="E141" t="s">
        <v>773</v>
      </c>
      <c r="F141">
        <f>player_stats[[#This Row],[Clean Sheets]]/MAX('epl_player_stats_24_25 '!AI:AI)*0.5+player_stats[[#This Row],[Goals Prevented Adjusted]]/MAX('epl_player_stats_24_25 '!BG:BG)*0.5</f>
        <v>0.31302521008403361</v>
      </c>
      <c r="G141">
        <f>player_stats[[#This Row],[Clean Sheets]]/MAX('epl_player_stats_24_25 '!AI:AI)*0.5+player_stats[[#This Row],[Clearances]]/MAX('epl_player_stats_24_25 '!AJ:AJ)*0.25+player_stats[[#This Row],[Tackles]]/MAX('epl_player_stats_24_25 '!AM:AM)*0.25</f>
        <v>0.26632697446094578</v>
      </c>
      <c r="H141">
        <f>player_stats[[#This Row],[Touches]]/MAX('epl_player_stats_24_25 '!P:P)</f>
        <v>0.57753211831490892</v>
      </c>
      <c r="I141">
        <f>player_stats[[#This Row],[Goals]]/MAX('epl_player_stats_24_25 '!H:H)*0.6+player_stats[[#This Row],[Assists]]/MAX('epl_player_stats_24_25 '!I:I)*0.25+player_stats[[#This Row],[Shots]]/MAX('epl_player_stats_24_25 '!K:K)*0.15+0.1</f>
        <v>0.28357829282080271</v>
      </c>
      <c r="J141">
        <f>player_stats[[#This Row],[Minutes]]/3420</f>
        <v>0.69707602339181285</v>
      </c>
      <c r="K141" s="3" cm="1">
        <f t="array" ref="K141">_xlfn.IFS(
E141="Goalkeeper",(
7*F141 + 2*J141 + H141),
E141="Defender",(
6*G141+3*H141+2*J141),
E141="Midfielder",(
2*G141+3*H141+4*I141+3*J141),
E141="Forward",(
6.25*I141+5*J141)
)</f>
        <v>5.4907915453252674</v>
      </c>
    </row>
    <row r="142" spans="1:11" x14ac:dyDescent="0.3">
      <c r="A142" t="s">
        <v>536</v>
      </c>
      <c r="B142">
        <v>24</v>
      </c>
      <c r="C142" t="s">
        <v>789</v>
      </c>
      <c r="D142" t="s">
        <v>72</v>
      </c>
      <c r="E142" t="s">
        <v>773</v>
      </c>
      <c r="F142">
        <f>player_stats[[#This Row],[Clean Sheets]]/MAX('epl_player_stats_24_25 '!AI:AI)*0.5+player_stats[[#This Row],[Goals Prevented Adjusted]]/MAX('epl_player_stats_24_25 '!BG:BG)*0.5</f>
        <v>0.56302521008403361</v>
      </c>
      <c r="G142">
        <f>player_stats[[#This Row],[Clean Sheets]]/MAX('epl_player_stats_24_25 '!AI:AI)*0.5+player_stats[[#This Row],[Clearances]]/MAX('epl_player_stats_24_25 '!AJ:AJ)*0.25+player_stats[[#This Row],[Tackles]]/MAX('epl_player_stats_24_25 '!AM:AM)*0.25</f>
        <v>0.45300751879699247</v>
      </c>
      <c r="H142">
        <f>player_stats[[#This Row],[Touches]]/MAX('epl_player_stats_24_25 '!P:P)</f>
        <v>0.57454436809082765</v>
      </c>
      <c r="I142">
        <f>player_stats[[#This Row],[Goals]]/MAX('epl_player_stats_24_25 '!H:H)*0.6+player_stats[[#This Row],[Assists]]/MAX('epl_player_stats_24_25 '!I:I)*0.25+player_stats[[#This Row],[Shots]]/MAX('epl_player_stats_24_25 '!K:K)*0.15+0.1</f>
        <v>0.29660197223792473</v>
      </c>
      <c r="J142">
        <f>player_stats[[#This Row],[Minutes]]/3420</f>
        <v>0.76929824561403504</v>
      </c>
      <c r="K142" s="3" cm="1">
        <f t="array" ref="K142">_xlfn.IFS(
E142="Goalkeeper",(
7*F142 + 2*J142 + H142),
E142="Defender",(
6*G142+3*H142+2*J142),
E142="Midfielder",(
2*G142+3*H142+4*I142+3*J142),
E142="Forward",(
6.25*I142+5*J142)
)</f>
        <v>6.123950767660272</v>
      </c>
    </row>
    <row r="143" spans="1:11" x14ac:dyDescent="0.3">
      <c r="A143" t="s">
        <v>309</v>
      </c>
      <c r="B143">
        <v>24</v>
      </c>
      <c r="C143" t="s">
        <v>300</v>
      </c>
      <c r="D143" t="s">
        <v>59</v>
      </c>
      <c r="E143" t="s">
        <v>773</v>
      </c>
      <c r="F143">
        <f>player_stats[[#This Row],[Clean Sheets]]/MAX('epl_player_stats_24_25 '!AI:AI)*0.5+player_stats[[#This Row],[Goals Prevented Adjusted]]/MAX('epl_player_stats_24_25 '!BG:BG)*0.5</f>
        <v>0.31302521008403361</v>
      </c>
      <c r="G143">
        <f>player_stats[[#This Row],[Clean Sheets]]/MAX('epl_player_stats_24_25 '!AI:AI)*0.5+player_stats[[#This Row],[Clearances]]/MAX('epl_player_stats_24_25 '!AJ:AJ)*0.25+player_stats[[#This Row],[Tackles]]/MAX('epl_player_stats_24_25 '!AM:AM)*0.25</f>
        <v>0.13364506307090041</v>
      </c>
      <c r="H143">
        <f>player_stats[[#This Row],[Touches]]/MAX('epl_player_stats_24_25 '!P:P)</f>
        <v>0.24708694353152078</v>
      </c>
      <c r="I143">
        <f>player_stats[[#This Row],[Goals]]/MAX('epl_player_stats_24_25 '!H:H)*0.6+player_stats[[#This Row],[Assists]]/MAX('epl_player_stats_24_25 '!I:I)*0.25+player_stats[[#This Row],[Shots]]/MAX('epl_player_stats_24_25 '!K:K)*0.15+0.1</f>
        <v>0.32756736385905405</v>
      </c>
      <c r="J143">
        <f>player_stats[[#This Row],[Minutes]]/3420</f>
        <v>0.40087719298245617</v>
      </c>
      <c r="K143" s="3" cm="1">
        <f t="array" ref="K143">_xlfn.IFS(
E143="Goalkeeper",(
7*F143 + 2*J143 + H143),
E143="Defender",(
6*G143+3*H143+2*J143),
E143="Midfielder",(
2*G143+3*H143+4*I143+3*J143),
E143="Forward",(
6.25*I143+5*J143)
)</f>
        <v>3.5214519911199478</v>
      </c>
    </row>
    <row r="144" spans="1:11" x14ac:dyDescent="0.3">
      <c r="A144" t="s">
        <v>259</v>
      </c>
      <c r="B144">
        <v>24</v>
      </c>
      <c r="C144" t="s">
        <v>240</v>
      </c>
      <c r="D144" t="s">
        <v>176</v>
      </c>
      <c r="E144" t="s">
        <v>773</v>
      </c>
      <c r="F144">
        <f>player_stats[[#This Row],[Clean Sheets]]/MAX('epl_player_stats_24_25 '!AI:AI)*0.5+player_stats[[#This Row],[Goals Prevented Adjusted]]/MAX('epl_player_stats_24_25 '!BG:BG)*0.5</f>
        <v>0.34873949579831931</v>
      </c>
      <c r="G144">
        <f>player_stats[[#This Row],[Clean Sheets]]/MAX('epl_player_stats_24_25 '!AI:AI)*0.5+player_stats[[#This Row],[Clearances]]/MAX('epl_player_stats_24_25 '!AJ:AJ)*0.25+player_stats[[#This Row],[Tackles]]/MAX('epl_player_stats_24_25 '!AM:AM)*0.25</f>
        <v>0.19022245696886841</v>
      </c>
      <c r="H144">
        <f>player_stats[[#This Row],[Touches]]/MAX('epl_player_stats_24_25 '!P:P)</f>
        <v>0.37167612787570958</v>
      </c>
      <c r="I144">
        <f>player_stats[[#This Row],[Goals]]/MAX('epl_player_stats_24_25 '!H:H)*0.6+player_stats[[#This Row],[Assists]]/MAX('epl_player_stats_24_25 '!I:I)*0.25+player_stats[[#This Row],[Shots]]/MAX('epl_player_stats_24_25 '!K:K)*0.15+0.1</f>
        <v>0.41117392123610319</v>
      </c>
      <c r="J144">
        <f>player_stats[[#This Row],[Minutes]]/3420</f>
        <v>0.66315789473684206</v>
      </c>
      <c r="K144" s="3" cm="1">
        <f t="array" ref="K144">_xlfn.IFS(
E144="Goalkeeper",(
7*F144 + 2*J144 + H144),
E144="Defender",(
6*G144+3*H144+2*J144),
E144="Midfielder",(
2*G144+3*H144+4*I144+3*J144),
E144="Forward",(
6.25*I144+5*J144)
)</f>
        <v>5.1296426667198052</v>
      </c>
    </row>
    <row r="145" spans="1:11" x14ac:dyDescent="0.3">
      <c r="A145" t="s">
        <v>527</v>
      </c>
      <c r="B145">
        <v>27</v>
      </c>
      <c r="C145" t="s">
        <v>789</v>
      </c>
      <c r="D145" t="s">
        <v>66</v>
      </c>
      <c r="E145" t="s">
        <v>773</v>
      </c>
      <c r="F145">
        <f>player_stats[[#This Row],[Clean Sheets]]/MAX('epl_player_stats_24_25 '!AI:AI)*0.5+player_stats[[#This Row],[Goals Prevented Adjusted]]/MAX('epl_player_stats_24_25 '!BG:BG)*0.5</f>
        <v>0.45588235294117652</v>
      </c>
      <c r="G145">
        <f>player_stats[[#This Row],[Clean Sheets]]/MAX('epl_player_stats_24_25 '!AI:AI)*0.5+player_stats[[#This Row],[Clearances]]/MAX('epl_player_stats_24_25 '!AJ:AJ)*0.25+player_stats[[#This Row],[Tackles]]/MAX('epl_player_stats_24_25 '!AM:AM)*0.25</f>
        <v>0.40466351829988195</v>
      </c>
      <c r="H145">
        <f>player_stats[[#This Row],[Touches]]/MAX('epl_player_stats_24_25 '!P:P)</f>
        <v>0.44158948311921126</v>
      </c>
      <c r="I145">
        <f>player_stats[[#This Row],[Goals]]/MAX('epl_player_stats_24_25 '!H:H)*0.6+player_stats[[#This Row],[Assists]]/MAX('epl_player_stats_24_25 '!I:I)*0.25+player_stats[[#This Row],[Shots]]/MAX('epl_player_stats_24_25 '!K:K)*0.15+0.1</f>
        <v>0.33508102506123982</v>
      </c>
      <c r="J145">
        <f>player_stats[[#This Row],[Minutes]]/3420</f>
        <v>0.70292397660818717</v>
      </c>
      <c r="K145" s="3" cm="1">
        <f t="array" ref="K145">_xlfn.IFS(
E145="Goalkeeper",(
7*F145 + 2*J145 + H145),
E145="Defender",(
6*G145+3*H145+2*J145),
E145="Midfielder",(
2*G145+3*H145+4*I145+3*J145),
E145="Forward",(
6.25*I145+5*J145)
)</f>
        <v>5.5831915160269183</v>
      </c>
    </row>
    <row r="146" spans="1:11" x14ac:dyDescent="0.3">
      <c r="A146" t="s">
        <v>418</v>
      </c>
      <c r="B146">
        <v>26</v>
      </c>
      <c r="C146" t="s">
        <v>391</v>
      </c>
      <c r="D146" t="s">
        <v>59</v>
      </c>
      <c r="E146" t="s">
        <v>773</v>
      </c>
      <c r="F146">
        <f>player_stats[[#This Row],[Clean Sheets]]/MAX('epl_player_stats_24_25 '!AI:AI)*0.5+player_stats[[#This Row],[Goals Prevented Adjusted]]/MAX('epl_player_stats_24_25 '!BG:BG)*0.5</f>
        <v>0.20588235294117649</v>
      </c>
      <c r="G146">
        <f>player_stats[[#This Row],[Clean Sheets]]/MAX('epl_player_stats_24_25 '!AI:AI)*0.5+player_stats[[#This Row],[Clearances]]/MAX('epl_player_stats_24_25 '!AJ:AJ)*0.25+player_stats[[#This Row],[Tackles]]/MAX('epl_player_stats_24_25 '!AM:AM)*0.25</f>
        <v>7.7339526502205921E-2</v>
      </c>
      <c r="H146">
        <f>player_stats[[#This Row],[Touches]]/MAX('epl_player_stats_24_25 '!P:P)</f>
        <v>0.28592769644457722</v>
      </c>
      <c r="I146">
        <f>player_stats[[#This Row],[Goals]]/MAX('epl_player_stats_24_25 '!H:H)*0.6+player_stats[[#This Row],[Assists]]/MAX('epl_player_stats_24_25 '!I:I)*0.25+player_stats[[#This Row],[Shots]]/MAX('epl_player_stats_24_25 '!K:K)*0.15+0.1</f>
        <v>0.26058193580805222</v>
      </c>
      <c r="J146">
        <f>player_stats[[#This Row],[Minutes]]/3420</f>
        <v>0.4716374269005848</v>
      </c>
      <c r="K146" s="3" cm="1">
        <f t="array" ref="K146">_xlfn.IFS(
E146="Goalkeeper",(
7*F146 + 2*J146 + H146),
E146="Defender",(
6*G146+3*H146+2*J146),
E146="Midfielder",(
2*G146+3*H146+4*I146+3*J146),
E146="Forward",(
6.25*I146+5*J146)
)</f>
        <v>3.469702166272107</v>
      </c>
    </row>
    <row r="147" spans="1:11" x14ac:dyDescent="0.3">
      <c r="A147" t="s">
        <v>119</v>
      </c>
      <c r="B147">
        <v>28</v>
      </c>
      <c r="C147" t="s">
        <v>98</v>
      </c>
      <c r="D147" t="s">
        <v>62</v>
      </c>
      <c r="E147" t="s">
        <v>774</v>
      </c>
      <c r="F147">
        <f>player_stats[[#This Row],[Clean Sheets]]/MAX('epl_player_stats_24_25 '!AI:AI)*0.5+player_stats[[#This Row],[Goals Prevented Adjusted]]/MAX('epl_player_stats_24_25 '!BG:BG)*0.5</f>
        <v>0.27731092436974791</v>
      </c>
      <c r="G147">
        <f>player_stats[[#This Row],[Clean Sheets]]/MAX('epl_player_stats_24_25 '!AI:AI)*0.5+player_stats[[#This Row],[Clearances]]/MAX('epl_player_stats_24_25 '!AJ:AJ)*0.25+player_stats[[#This Row],[Tackles]]/MAX('epl_player_stats_24_25 '!AM:AM)*0.25</f>
        <v>8.7685639719132541E-2</v>
      </c>
      <c r="H147">
        <f>player_stats[[#This Row],[Touches]]/MAX('epl_player_stats_24_25 '!P:P)</f>
        <v>0.12339408425455632</v>
      </c>
      <c r="I147">
        <f>player_stats[[#This Row],[Goals]]/MAX('epl_player_stats_24_25 '!H:H)*0.6+player_stats[[#This Row],[Assists]]/MAX('epl_player_stats_24_25 '!I:I)*0.25+player_stats[[#This Row],[Shots]]/MAX('epl_player_stats_24_25 '!K:K)*0.15+0.1</f>
        <v>0.2349742478487532</v>
      </c>
      <c r="J147">
        <f>player_stats[[#This Row],[Minutes]]/3420</f>
        <v>0.21783625730994152</v>
      </c>
      <c r="K147" s="3" cm="1">
        <f t="array" ref="K147">_xlfn.IFS(
E147="Goalkeeper",(
7*F147 + 2*J147 + H147),
E147="Defender",(
6*G147+3*H147+2*J147),
E147="Midfielder",(
2*G147+3*H147+4*I147+3*J147),
E147="Forward",(
6.25*I147+5*J147)
)</f>
        <v>1.3319686056983471</v>
      </c>
    </row>
    <row r="148" spans="1:11" x14ac:dyDescent="0.3">
      <c r="A148" t="s">
        <v>127</v>
      </c>
      <c r="B148">
        <v>30</v>
      </c>
      <c r="C148" t="s">
        <v>98</v>
      </c>
      <c r="D148" t="s">
        <v>59</v>
      </c>
      <c r="E148" t="s">
        <v>773</v>
      </c>
      <c r="F148">
        <f>player_stats[[#This Row],[Clean Sheets]]/MAX('epl_player_stats_24_25 '!AI:AI)*0.5+player_stats[[#This Row],[Goals Prevented Adjusted]]/MAX('epl_player_stats_24_25 '!BG:BG)*0.5</f>
        <v>0.24159663865546221</v>
      </c>
      <c r="G148">
        <f>player_stats[[#This Row],[Clean Sheets]]/MAX('epl_player_stats_24_25 '!AI:AI)*0.5+player_stats[[#This Row],[Clearances]]/MAX('epl_player_stats_24_25 '!AJ:AJ)*0.25+player_stats[[#This Row],[Tackles]]/MAX('epl_player_stats_24_25 '!AM:AM)*0.25</f>
        <v>6.7195364444168265E-2</v>
      </c>
      <c r="H148">
        <f>player_stats[[#This Row],[Touches]]/MAX('epl_player_stats_24_25 '!P:P)</f>
        <v>0.14729608604720645</v>
      </c>
      <c r="I148">
        <f>player_stats[[#This Row],[Goals]]/MAX('epl_player_stats_24_25 '!H:H)*0.6+player_stats[[#This Row],[Assists]]/MAX('epl_player_stats_24_25 '!I:I)*0.25+player_stats[[#This Row],[Shots]]/MAX('epl_player_stats_24_25 '!K:K)*0.15+0.1</f>
        <v>0.21530211670121224</v>
      </c>
      <c r="J148">
        <f>player_stats[[#This Row],[Minutes]]/3420</f>
        <v>0.16637426900584795</v>
      </c>
      <c r="K148" s="3" cm="1">
        <f t="array" ref="K148">_xlfn.IFS(
E148="Goalkeeper",(
7*F148 + 2*J148 + H148),
E148="Defender",(
6*G148+3*H148+2*J148),
E148="Midfielder",(
2*G148+3*H148+4*I148+3*J148),
E148="Forward",(
6.25*I148+5*J148)
)</f>
        <v>1.9366102608523486</v>
      </c>
    </row>
    <row r="149" spans="1:11" x14ac:dyDescent="0.3">
      <c r="A149" t="s">
        <v>65</v>
      </c>
      <c r="B149">
        <v>27</v>
      </c>
      <c r="C149" t="s">
        <v>58</v>
      </c>
      <c r="D149" t="s">
        <v>66</v>
      </c>
      <c r="E149" t="s">
        <v>775</v>
      </c>
      <c r="F149">
        <f>player_stats[[#This Row],[Clean Sheets]]/MAX('epl_player_stats_24_25 '!AI:AI)*0.5+player_stats[[#This Row],[Goals Prevented Adjusted]]/MAX('epl_player_stats_24_25 '!BG:BG)*0.5</f>
        <v>0.24159663865546221</v>
      </c>
      <c r="G149">
        <f>player_stats[[#This Row],[Clean Sheets]]/MAX('epl_player_stats_24_25 '!AI:AI)*0.5+player_stats[[#This Row],[Clearances]]/MAX('epl_player_stats_24_25 '!AJ:AJ)*0.25+player_stats[[#This Row],[Tackles]]/MAX('epl_player_stats_24_25 '!AM:AM)*0.25</f>
        <v>6.1742683154166408E-2</v>
      </c>
      <c r="H149">
        <f>player_stats[[#This Row],[Touches]]/MAX('epl_player_stats_24_25 '!P:P)</f>
        <v>9.7998207349865557E-2</v>
      </c>
      <c r="I149">
        <f>player_stats[[#This Row],[Goals]]/MAX('epl_player_stats_24_25 '!H:H)*0.6+player_stats[[#This Row],[Assists]]/MAX('epl_player_stats_24_25 '!I:I)*0.25+player_stats[[#This Row],[Shots]]/MAX('epl_player_stats_24_25 '!K:K)*0.15+0.1</f>
        <v>0.21124929338609383</v>
      </c>
      <c r="J149">
        <f>player_stats[[#This Row],[Minutes]]/3420</f>
        <v>0.1763157894736842</v>
      </c>
      <c r="K149" s="3" cm="1">
        <f t="array" ref="K149">_xlfn.IFS(
E149="Goalkeeper",(
7*F149 + 2*J149 + H149),
E149="Defender",(
6*G149+3*H149+2*J149),
E149="Midfielder",(
2*G149+3*H149+4*I149+3*J149),
E149="Forward",(
6.25*I149+5*J149)
)</f>
        <v>2.2018870310315073</v>
      </c>
    </row>
    <row r="150" spans="1:11" x14ac:dyDescent="0.3">
      <c r="A150" t="s">
        <v>463</v>
      </c>
      <c r="B150">
        <v>21</v>
      </c>
      <c r="C150" t="s">
        <v>453</v>
      </c>
      <c r="D150" t="s">
        <v>59</v>
      </c>
      <c r="E150" t="s">
        <v>773</v>
      </c>
      <c r="F150">
        <f>player_stats[[#This Row],[Clean Sheets]]/MAX('epl_player_stats_24_25 '!AI:AI)*0.5+player_stats[[#This Row],[Goals Prevented Adjusted]]/MAX('epl_player_stats_24_25 '!BG:BG)*0.5</f>
        <v>0.20588235294117649</v>
      </c>
      <c r="G150">
        <f>player_stats[[#This Row],[Clean Sheets]]/MAX('epl_player_stats_24_25 '!AI:AI)*0.5+player_stats[[#This Row],[Clearances]]/MAX('epl_player_stats_24_25 '!AJ:AJ)*0.25+player_stats[[#This Row],[Tackles]]/MAX('epl_player_stats_24_25 '!AM:AM)*0.25</f>
        <v>1.0431554091841173E-2</v>
      </c>
      <c r="H150">
        <f>player_stats[[#This Row],[Touches]]/MAX('epl_player_stats_24_25 '!P:P)</f>
        <v>5.1986853899014043E-2</v>
      </c>
      <c r="I150">
        <f>player_stats[[#This Row],[Goals]]/MAX('epl_player_stats_24_25 '!H:H)*0.6+player_stats[[#This Row],[Assists]]/MAX('epl_player_stats_24_25 '!I:I)*0.25+player_stats[[#This Row],[Shots]]/MAX('epl_player_stats_24_25 '!K:K)*0.15+0.1</f>
        <v>0.19157716223855287</v>
      </c>
      <c r="J150">
        <f>player_stats[[#This Row],[Minutes]]/3420</f>
        <v>0.1</v>
      </c>
      <c r="K150" s="3" cm="1">
        <f t="array" ref="K150">_xlfn.IFS(
E150="Goalkeeper",(
7*F150 + 2*J150 + H150),
E150="Defender",(
6*G150+3*H150+2*J150),
E150="Midfielder",(
2*G150+3*H150+4*I150+3*J150),
E150="Forward",(
6.25*I150+5*J150)
)</f>
        <v>1.2431323188349359</v>
      </c>
    </row>
    <row r="151" spans="1:11" x14ac:dyDescent="0.3">
      <c r="A151" t="s">
        <v>103</v>
      </c>
      <c r="B151">
        <v>25</v>
      </c>
      <c r="C151" t="s">
        <v>98</v>
      </c>
      <c r="D151" t="s">
        <v>74</v>
      </c>
      <c r="E151" t="s">
        <v>775</v>
      </c>
      <c r="F151">
        <f>player_stats[[#This Row],[Clean Sheets]]/MAX('epl_player_stats_24_25 '!AI:AI)*0.5+player_stats[[#This Row],[Goals Prevented Adjusted]]/MAX('epl_player_stats_24_25 '!BG:BG)*0.5</f>
        <v>0.20588235294117649</v>
      </c>
      <c r="G151">
        <f>player_stats[[#This Row],[Clean Sheets]]/MAX('epl_player_stats_24_25 '!AI:AI)*0.5+player_stats[[#This Row],[Clearances]]/MAX('epl_player_stats_24_25 '!AJ:AJ)*0.25+player_stats[[#This Row],[Tackles]]/MAX('epl_player_stats_24_25 '!AM:AM)*0.25</f>
        <v>1.4190952588081774E-2</v>
      </c>
      <c r="H151">
        <f>player_stats[[#This Row],[Touches]]/MAX('epl_player_stats_24_25 '!P:P)</f>
        <v>4.3322378249178367E-2</v>
      </c>
      <c r="I151">
        <f>player_stats[[#This Row],[Goals]]/MAX('epl_player_stats_24_25 '!H:H)*0.6+player_stats[[#This Row],[Assists]]/MAX('epl_player_stats_24_25 '!I:I)*0.25+player_stats[[#This Row],[Shots]]/MAX('epl_player_stats_24_25 '!K:K)*0.15+0.1</f>
        <v>0.19895421141888073</v>
      </c>
      <c r="J151">
        <f>player_stats[[#This Row],[Minutes]]/3420</f>
        <v>8.7134502923976606E-2</v>
      </c>
      <c r="K151" s="3" cm="1">
        <f t="array" ref="K151">_xlfn.IFS(
E151="Goalkeeper",(
7*F151 + 2*J151 + H151),
E151="Defender",(
6*G151+3*H151+2*J151),
E151="Midfielder",(
2*G151+3*H151+4*I151+3*J151),
E151="Forward",(
6.25*I151+5*J151)
)</f>
        <v>1.6791363359878875</v>
      </c>
    </row>
    <row r="152" spans="1:11" x14ac:dyDescent="0.3">
      <c r="A152" t="s">
        <v>371</v>
      </c>
      <c r="B152">
        <v>25</v>
      </c>
      <c r="C152" t="s">
        <v>356</v>
      </c>
      <c r="D152" t="s">
        <v>78</v>
      </c>
      <c r="E152" t="s">
        <v>775</v>
      </c>
      <c r="F152">
        <f>player_stats[[#This Row],[Clean Sheets]]/MAX('epl_player_stats_24_25 '!AI:AI)*0.5+player_stats[[#This Row],[Goals Prevented Adjusted]]/MAX('epl_player_stats_24_25 '!BG:BG)*0.5</f>
        <v>0.20588235294117649</v>
      </c>
      <c r="G152">
        <f>player_stats[[#This Row],[Clean Sheets]]/MAX('epl_player_stats_24_25 '!AI:AI)*0.5+player_stats[[#This Row],[Clearances]]/MAX('epl_player_stats_24_25 '!AJ:AJ)*0.25+player_stats[[#This Row],[Tackles]]/MAX('epl_player_stats_24_25 '!AM:AM)*0.25</f>
        <v>1.5969676256757596E-2</v>
      </c>
      <c r="H152">
        <f>player_stats[[#This Row],[Touches]]/MAX('epl_player_stats_24_25 '!P:P)</f>
        <v>6.4834179862563485E-2</v>
      </c>
      <c r="I152">
        <f>player_stats[[#This Row],[Goals]]/MAX('epl_player_stats_24_25 '!H:H)*0.6+player_stats[[#This Row],[Assists]]/MAX('epl_player_stats_24_25 '!I:I)*0.25+player_stats[[#This Row],[Shots]]/MAX('epl_player_stats_24_25 '!K:K)*0.15+0.1</f>
        <v>0.210384083914327</v>
      </c>
      <c r="J152">
        <f>player_stats[[#This Row],[Minutes]]/3420</f>
        <v>0.18976608187134503</v>
      </c>
      <c r="K152" s="3" cm="1">
        <f t="array" ref="K152">_xlfn.IFS(
E152="Goalkeeper",(
7*F152 + 2*J152 + H152),
E152="Defender",(
6*G152+3*H152+2*J152),
E152="Midfielder",(
2*G152+3*H152+4*I152+3*J152),
E152="Forward",(
6.25*I152+5*J152)
)</f>
        <v>2.263730933821269</v>
      </c>
    </row>
    <row r="153" spans="1:11" x14ac:dyDescent="0.3">
      <c r="A153" t="s">
        <v>551</v>
      </c>
      <c r="B153">
        <v>24</v>
      </c>
      <c r="C153" t="s">
        <v>788</v>
      </c>
      <c r="D153" t="s">
        <v>176</v>
      </c>
      <c r="E153" t="s">
        <v>775</v>
      </c>
      <c r="F153">
        <f>player_stats[[#This Row],[Clean Sheets]]/MAX('epl_player_stats_24_25 '!AI:AI)*0.5+player_stats[[#This Row],[Goals Prevented Adjusted]]/MAX('epl_player_stats_24_25 '!BG:BG)*0.5</f>
        <v>0.20588235294117649</v>
      </c>
      <c r="G153">
        <f>player_stats[[#This Row],[Clean Sheets]]/MAX('epl_player_stats_24_25 '!AI:AI)*0.5+player_stats[[#This Row],[Clearances]]/MAX('epl_player_stats_24_25 '!AJ:AJ)*0.25+player_stats[[#This Row],[Tackles]]/MAX('epl_player_stats_24_25 '!AM:AM)*0.25</f>
        <v>1.6528925619834711E-2</v>
      </c>
      <c r="H153">
        <f>player_stats[[#This Row],[Touches]]/MAX('epl_player_stats_24_25 '!P:P)</f>
        <v>0.11921123394084254</v>
      </c>
      <c r="I153">
        <f>player_stats[[#This Row],[Goals]]/MAX('epl_player_stats_24_25 '!H:H)*0.6+player_stats[[#This Row],[Assists]]/MAX('epl_player_stats_24_25 '!I:I)*0.25+player_stats[[#This Row],[Shots]]/MAX('epl_player_stats_24_25 '!K:K)*0.15+0.1</f>
        <v>0.23251523145531058</v>
      </c>
      <c r="J153">
        <f>player_stats[[#This Row],[Minutes]]/3420</f>
        <v>0.24561403508771928</v>
      </c>
      <c r="K153" s="3" cm="1">
        <f t="array" ref="K153">_xlfn.IFS(
E153="Goalkeeper",(
7*F153 + 2*J153 + H153),
E153="Defender",(
6*G153+3*H153+2*J153),
E153="Midfielder",(
2*G153+3*H153+4*I153+3*J153),
E153="Forward",(
6.25*I153+5*J153)
)</f>
        <v>2.6812903720342876</v>
      </c>
    </row>
    <row r="154" spans="1:11" x14ac:dyDescent="0.3">
      <c r="A154" t="s">
        <v>658</v>
      </c>
      <c r="B154">
        <v>31</v>
      </c>
      <c r="C154" t="s">
        <v>786</v>
      </c>
      <c r="D154" t="s">
        <v>76</v>
      </c>
      <c r="E154" t="s">
        <v>775</v>
      </c>
      <c r="F154">
        <f>player_stats[[#This Row],[Clean Sheets]]/MAX('epl_player_stats_24_25 '!AI:AI)*0.5+player_stats[[#This Row],[Goals Prevented Adjusted]]/MAX('epl_player_stats_24_25 '!BG:BG)*0.5</f>
        <v>0.20588235294117649</v>
      </c>
      <c r="G154">
        <f>player_stats[[#This Row],[Clean Sheets]]/MAX('epl_player_stats_24_25 '!AI:AI)*0.5+player_stats[[#This Row],[Clearances]]/MAX('epl_player_stats_24_25 '!AJ:AJ)*0.25+player_stats[[#This Row],[Tackles]]/MAX('epl_player_stats_24_25 '!AM:AM)*0.25</f>
        <v>2.4047722612315914E-2</v>
      </c>
      <c r="H154">
        <f>player_stats[[#This Row],[Touches]]/MAX('epl_player_stats_24_25 '!P:P)</f>
        <v>8.7541081565581116E-2</v>
      </c>
      <c r="I154">
        <f>player_stats[[#This Row],[Goals]]/MAX('epl_player_stats_24_25 '!H:H)*0.6+player_stats[[#This Row],[Assists]]/MAX('epl_player_stats_24_25 '!I:I)*0.25+player_stats[[#This Row],[Shots]]/MAX('epl_player_stats_24_25 '!K:K)*0.15+0.1</f>
        <v>0.22919100559010114</v>
      </c>
      <c r="J154">
        <f>player_stats[[#This Row],[Minutes]]/3420</f>
        <v>0.2304093567251462</v>
      </c>
      <c r="K154" s="3" cm="1">
        <f t="array" ref="K154">_xlfn.IFS(
E154="Goalkeeper",(
7*F154 + 2*J154 + H154),
E154="Defender",(
6*G154+3*H154+2*J154),
E154="Midfielder",(
2*G154+3*H154+4*I154+3*J154),
E154="Forward",(
6.25*I154+5*J154)
)</f>
        <v>2.5844905685638633</v>
      </c>
    </row>
    <row r="155" spans="1:11" x14ac:dyDescent="0.3">
      <c r="A155" t="s">
        <v>308</v>
      </c>
      <c r="B155">
        <v>27</v>
      </c>
      <c r="C155" t="s">
        <v>300</v>
      </c>
      <c r="D155" t="s">
        <v>59</v>
      </c>
      <c r="E155" t="s">
        <v>775</v>
      </c>
      <c r="F155">
        <f>player_stats[[#This Row],[Clean Sheets]]/MAX('epl_player_stats_24_25 '!AI:AI)*0.5+player_stats[[#This Row],[Goals Prevented Adjusted]]/MAX('epl_player_stats_24_25 '!BG:BG)*0.5</f>
        <v>0.31302521008403361</v>
      </c>
      <c r="G155">
        <f>player_stats[[#This Row],[Clean Sheets]]/MAX('epl_player_stats_24_25 '!AI:AI)*0.5+player_stats[[#This Row],[Clearances]]/MAX('epl_player_stats_24_25 '!AJ:AJ)*0.25+player_stats[[#This Row],[Tackles]]/MAX('epl_player_stats_24_25 '!AM:AM)*0.25</f>
        <v>0.14782048095445222</v>
      </c>
      <c r="H155">
        <f>player_stats[[#This Row],[Touches]]/MAX('epl_player_stats_24_25 '!P:P)</f>
        <v>0.1780699133552435</v>
      </c>
      <c r="I155">
        <f>player_stats[[#This Row],[Goals]]/MAX('epl_player_stats_24_25 '!H:H)*0.6+player_stats[[#This Row],[Assists]]/MAX('epl_player_stats_24_25 '!I:I)*0.25+player_stats[[#This Row],[Shots]]/MAX('epl_player_stats_24_25 '!K:K)*0.15+0.1</f>
        <v>0.29890867407826138</v>
      </c>
      <c r="J155">
        <f>player_stats[[#This Row],[Minutes]]/3420</f>
        <v>0.4716374269005848</v>
      </c>
      <c r="K155" s="3" cm="1">
        <f t="array" ref="K155">_xlfn.IFS(
E155="Goalkeeper",(
7*F155 + 2*J155 + H155),
E155="Defender",(
6*G155+3*H155+2*J155),
E155="Midfielder",(
2*G155+3*H155+4*I155+3*J155),
E155="Forward",(
6.25*I155+5*J155)
)</f>
        <v>4.2263663474920579</v>
      </c>
    </row>
    <row r="156" spans="1:11" x14ac:dyDescent="0.3">
      <c r="A156" t="s">
        <v>501</v>
      </c>
      <c r="B156">
        <v>23</v>
      </c>
      <c r="C156" t="s">
        <v>790</v>
      </c>
      <c r="D156" t="s">
        <v>74</v>
      </c>
      <c r="E156" t="s">
        <v>775</v>
      </c>
      <c r="F156">
        <f>player_stats[[#This Row],[Clean Sheets]]/MAX('epl_player_stats_24_25 '!AI:AI)*0.5+player_stats[[#This Row],[Goals Prevented Adjusted]]/MAX('epl_player_stats_24_25 '!BG:BG)*0.5</f>
        <v>0.27731092436974791</v>
      </c>
      <c r="G156">
        <f>player_stats[[#This Row],[Clean Sheets]]/MAX('epl_player_stats_24_25 '!AI:AI)*0.5+player_stats[[#This Row],[Clearances]]/MAX('epl_player_stats_24_25 '!AJ:AJ)*0.25+player_stats[[#This Row],[Tackles]]/MAX('epl_player_stats_24_25 '!AM:AM)*0.25</f>
        <v>0.10600882371217299</v>
      </c>
      <c r="H156">
        <f>player_stats[[#This Row],[Touches]]/MAX('epl_player_stats_24_25 '!P:P)</f>
        <v>0.19241111443083359</v>
      </c>
      <c r="I156">
        <f>player_stats[[#This Row],[Goals]]/MAX('epl_player_stats_24_25 '!H:H)*0.6+player_stats[[#This Row],[Assists]]/MAX('epl_player_stats_24_25 '!I:I)*0.25+player_stats[[#This Row],[Shots]]/MAX('epl_player_stats_24_25 '!K:K)*0.15+0.1</f>
        <v>0.24481031342252371</v>
      </c>
      <c r="J156">
        <f>player_stats[[#This Row],[Minutes]]/3420</f>
        <v>0.40701754385964911</v>
      </c>
      <c r="K156" s="3" cm="1">
        <f t="array" ref="K156">_xlfn.IFS(
E156="Goalkeeper",(
7*F156 + 2*J156 + H156),
E156="Defender",(
6*G156+3*H156+2*J156),
E156="Midfielder",(
2*G156+3*H156+4*I156+3*J156),
E156="Forward",(
6.25*I156+5*J156)
)</f>
        <v>3.565152178189019</v>
      </c>
    </row>
    <row r="157" spans="1:11" x14ac:dyDescent="0.3">
      <c r="A157" t="s">
        <v>283</v>
      </c>
      <c r="B157">
        <v>25</v>
      </c>
      <c r="C157" t="s">
        <v>270</v>
      </c>
      <c r="D157" t="s">
        <v>59</v>
      </c>
      <c r="E157" t="s">
        <v>775</v>
      </c>
      <c r="F157">
        <f>player_stats[[#This Row],[Clean Sheets]]/MAX('epl_player_stats_24_25 '!AI:AI)*0.5+player_stats[[#This Row],[Goals Prevented Adjusted]]/MAX('epl_player_stats_24_25 '!BG:BG)*0.5</f>
        <v>0.20588235294117649</v>
      </c>
      <c r="G157">
        <f>player_stats[[#This Row],[Clean Sheets]]/MAX('epl_player_stats_24_25 '!AI:AI)*0.5+player_stats[[#This Row],[Clearances]]/MAX('epl_player_stats_24_25 '!AJ:AJ)*0.25+player_stats[[#This Row],[Tackles]]/MAX('epl_player_stats_24_25 '!AM:AM)*0.25</f>
        <v>3.8526067234201204E-2</v>
      </c>
      <c r="H157">
        <f>player_stats[[#This Row],[Touches]]/MAX('epl_player_stats_24_25 '!P:P)</f>
        <v>0.1389303854197789</v>
      </c>
      <c r="I157">
        <f>player_stats[[#This Row],[Goals]]/MAX('epl_player_stats_24_25 '!H:H)*0.6+player_stats[[#This Row],[Assists]]/MAX('epl_player_stats_24_25 '!I:I)*0.25+player_stats[[#This Row],[Shots]]/MAX('epl_player_stats_24_25 '!K:K)*0.15+0.1</f>
        <v>0.28169555932416301</v>
      </c>
      <c r="J157">
        <f>player_stats[[#This Row],[Minutes]]/3420</f>
        <v>0.3</v>
      </c>
      <c r="K157" s="3" cm="1">
        <f t="array" ref="K157">_xlfn.IFS(
E157="Goalkeeper",(
7*F157 + 2*J157 + H157),
E157="Defender",(
6*G157+3*H157+2*J157),
E157="Midfielder",(
2*G157+3*H157+4*I157+3*J157),
E157="Forward",(
6.25*I157+5*J157)
)</f>
        <v>3.2605972457760188</v>
      </c>
    </row>
    <row r="158" spans="1:11" x14ac:dyDescent="0.3">
      <c r="A158" t="s">
        <v>686</v>
      </c>
      <c r="B158">
        <v>32</v>
      </c>
      <c r="C158" t="s">
        <v>785</v>
      </c>
      <c r="D158" t="s">
        <v>62</v>
      </c>
      <c r="E158" t="s">
        <v>773</v>
      </c>
      <c r="F158">
        <f>player_stats[[#This Row],[Clean Sheets]]/MAX('epl_player_stats_24_25 '!AI:AI)*0.5+player_stats[[#This Row],[Goals Prevented Adjusted]]/MAX('epl_player_stats_24_25 '!BG:BG)*0.5</f>
        <v>0.20588235294117649</v>
      </c>
      <c r="G158">
        <f>player_stats[[#This Row],[Clean Sheets]]/MAX('epl_player_stats_24_25 '!AI:AI)*0.5+player_stats[[#This Row],[Clearances]]/MAX('epl_player_stats_24_25 '!AJ:AJ)*0.25+player_stats[[#This Row],[Tackles]]/MAX('epl_player_stats_24_25 '!AM:AM)*0.25</f>
        <v>3.73065929286025E-2</v>
      </c>
      <c r="H158">
        <f>player_stats[[#This Row],[Touches]]/MAX('epl_player_stats_24_25 '!P:P)</f>
        <v>0.1756797131759785</v>
      </c>
      <c r="I158">
        <f>player_stats[[#This Row],[Goals]]/MAX('epl_player_stats_24_25 '!H:H)*0.6+player_stats[[#This Row],[Assists]]/MAX('epl_player_stats_24_25 '!I:I)*0.25+player_stats[[#This Row],[Shots]]/MAX('epl_player_stats_24_25 '!K:K)*0.15+0.1</f>
        <v>0.23165002198354376</v>
      </c>
      <c r="J158">
        <f>player_stats[[#This Row],[Minutes]]/3420</f>
        <v>0.23538011695906433</v>
      </c>
      <c r="K158" s="3" cm="1">
        <f t="array" ref="K158">_xlfn.IFS(
E158="Goalkeeper",(
7*F158 + 2*J158 + H158),
E158="Defender",(
6*G158+3*H158+2*J158),
E158="Midfielder",(
2*G158+3*H158+4*I158+3*J158),
E158="Forward",(
6.25*I158+5*J158)
)</f>
        <v>2.2343927641965085</v>
      </c>
    </row>
    <row r="159" spans="1:11" x14ac:dyDescent="0.3">
      <c r="A159" t="s">
        <v>386</v>
      </c>
      <c r="B159">
        <v>20</v>
      </c>
      <c r="C159" t="s">
        <v>356</v>
      </c>
      <c r="D159" t="s">
        <v>59</v>
      </c>
      <c r="E159" t="s">
        <v>773</v>
      </c>
      <c r="F159">
        <f>player_stats[[#This Row],[Clean Sheets]]/MAX('epl_player_stats_24_25 '!AI:AI)*0.5+player_stats[[#This Row],[Goals Prevented Adjusted]]/MAX('epl_player_stats_24_25 '!BG:BG)*0.5</f>
        <v>0.20588235294117649</v>
      </c>
      <c r="G159">
        <f>player_stats[[#This Row],[Clean Sheets]]/MAX('epl_player_stats_24_25 '!AI:AI)*0.5+player_stats[[#This Row],[Clearances]]/MAX('epl_player_stats_24_25 '!AJ:AJ)*0.25+player_stats[[#This Row],[Tackles]]/MAX('epl_player_stats_24_25 '!AM:AM)*0.25</f>
        <v>6.738178089852731E-2</v>
      </c>
      <c r="H159">
        <f>player_stats[[#This Row],[Touches]]/MAX('epl_player_stats_24_25 '!P:P)</f>
        <v>0.41798625634896924</v>
      </c>
      <c r="I159">
        <f>player_stats[[#This Row],[Goals]]/MAX('epl_player_stats_24_25 '!H:H)*0.6+player_stats[[#This Row],[Assists]]/MAX('epl_player_stats_24_25 '!I:I)*0.25+player_stats[[#This Row],[Shots]]/MAX('epl_player_stats_24_25 '!K:K)*0.15+0.1</f>
        <v>0.30050248099993715</v>
      </c>
      <c r="J159">
        <f>player_stats[[#This Row],[Minutes]]/3420</f>
        <v>0.75730994152046782</v>
      </c>
      <c r="K159" s="3" cm="1">
        <f t="array" ref="K159">_xlfn.IFS(
E159="Goalkeeper",(
7*F159 + 2*J159 + H159),
E159="Defender",(
6*G159+3*H159+2*J159),
E159="Midfielder",(
2*G159+3*H159+4*I159+3*J159),
E159="Forward",(
6.25*I159+5*J159)
)</f>
        <v>4.8626620794051139</v>
      </c>
    </row>
    <row r="160" spans="1:11" x14ac:dyDescent="0.3">
      <c r="A160" t="s">
        <v>582</v>
      </c>
      <c r="B160">
        <v>28</v>
      </c>
      <c r="C160" t="s">
        <v>566</v>
      </c>
      <c r="D160" t="s">
        <v>178</v>
      </c>
      <c r="E160" t="s">
        <v>773</v>
      </c>
      <c r="F160">
        <f>player_stats[[#This Row],[Clean Sheets]]/MAX('epl_player_stats_24_25 '!AI:AI)*0.5+player_stats[[#This Row],[Goals Prevented Adjusted]]/MAX('epl_player_stats_24_25 '!BG:BG)*0.5</f>
        <v>0.20588235294117649</v>
      </c>
      <c r="G160">
        <f>player_stats[[#This Row],[Clean Sheets]]/MAX('epl_player_stats_24_25 '!AI:AI)*0.5+player_stats[[#This Row],[Clearances]]/MAX('epl_player_stats_24_25 '!AJ:AJ)*0.25+player_stats[[#This Row],[Tackles]]/MAX('epl_player_stats_24_25 '!AM:AM)*0.25</f>
        <v>0.11727148449636488</v>
      </c>
      <c r="H160">
        <f>player_stats[[#This Row],[Touches]]/MAX('epl_player_stats_24_25 '!P:P)</f>
        <v>0.40543770540782792</v>
      </c>
      <c r="I160">
        <f>player_stats[[#This Row],[Goals]]/MAX('epl_player_stats_24_25 '!H:H)*0.6+player_stats[[#This Row],[Assists]]/MAX('epl_player_stats_24_25 '!I:I)*0.25+player_stats[[#This Row],[Shots]]/MAX('epl_player_stats_24_25 '!K:K)*0.15+0.1</f>
        <v>0.20387224420576597</v>
      </c>
      <c r="J160">
        <f>player_stats[[#This Row],[Minutes]]/3420</f>
        <v>0.59005847953216373</v>
      </c>
      <c r="K160" s="3" cm="1">
        <f t="array" ref="K160">_xlfn.IFS(
E160="Goalkeeper",(
7*F160 + 2*J160 + H160),
E160="Defender",(
6*G160+3*H160+2*J160),
E160="Midfielder",(
2*G160+3*H160+4*I160+3*J160),
E160="Forward",(
6.25*I160+5*J160)
)</f>
        <v>4.0365205006357687</v>
      </c>
    </row>
    <row r="161" spans="1:11" x14ac:dyDescent="0.3">
      <c r="A161" t="s">
        <v>241</v>
      </c>
      <c r="B161">
        <v>26</v>
      </c>
      <c r="C161" t="s">
        <v>240</v>
      </c>
      <c r="D161" t="s">
        <v>96</v>
      </c>
      <c r="E161" t="s">
        <v>773</v>
      </c>
      <c r="F161">
        <f>player_stats[[#This Row],[Clean Sheets]]/MAX('epl_player_stats_24_25 '!AI:AI)*0.5+player_stats[[#This Row],[Goals Prevented Adjusted]]/MAX('epl_player_stats_24_25 '!BG:BG)*0.5</f>
        <v>0.20588235294117649</v>
      </c>
      <c r="G161">
        <f>player_stats[[#This Row],[Clean Sheets]]/MAX('epl_player_stats_24_25 '!AI:AI)*0.5+player_stats[[#This Row],[Clearances]]/MAX('epl_player_stats_24_25 '!AJ:AJ)*0.25+player_stats[[#This Row],[Tackles]]/MAX('epl_player_stats_24_25 '!AM:AM)*0.25</f>
        <v>3.1853911638600629E-2</v>
      </c>
      <c r="H161">
        <f>player_stats[[#This Row],[Touches]]/MAX('epl_player_stats_24_25 '!P:P)</f>
        <v>0.14520466089034956</v>
      </c>
      <c r="I161">
        <f>player_stats[[#This Row],[Goals]]/MAX('epl_player_stats_24_25 '!H:H)*0.6+player_stats[[#This Row],[Assists]]/MAX('epl_player_stats_24_25 '!I:I)*0.25+player_stats[[#This Row],[Shots]]/MAX('epl_player_stats_24_25 '!K:K)*0.15+0.1</f>
        <v>0.25132215313108475</v>
      </c>
      <c r="J161">
        <f>player_stats[[#This Row],[Minutes]]/3420</f>
        <v>0.26637426900584793</v>
      </c>
      <c r="K161" s="3" cm="1">
        <f t="array" ref="K161">_xlfn.IFS(
E161="Goalkeeper",(
7*F161 + 2*J161 + H161),
E161="Defender",(
6*G161+3*H161+2*J161),
E161="Midfielder",(
2*G161+3*H161+4*I161+3*J161),
E161="Forward",(
6.25*I161+5*J161)
)</f>
        <v>2.3037332254901326</v>
      </c>
    </row>
    <row r="162" spans="1:11" x14ac:dyDescent="0.3">
      <c r="A162" t="s">
        <v>156</v>
      </c>
      <c r="B162">
        <v>25</v>
      </c>
      <c r="C162" t="s">
        <v>131</v>
      </c>
      <c r="D162" t="s">
        <v>59</v>
      </c>
      <c r="E162" t="s">
        <v>773</v>
      </c>
      <c r="F162">
        <f>player_stats[[#This Row],[Clean Sheets]]/MAX('epl_player_stats_24_25 '!AI:AI)*0.5+player_stats[[#This Row],[Goals Prevented Adjusted]]/MAX('epl_player_stats_24_25 '!BG:BG)*0.5</f>
        <v>0.20588235294117649</v>
      </c>
      <c r="G162">
        <f>player_stats[[#This Row],[Clean Sheets]]/MAX('epl_player_stats_24_25 '!AI:AI)*0.5+player_stats[[#This Row],[Clearances]]/MAX('epl_player_stats_24_25 '!AJ:AJ)*0.25+player_stats[[#This Row],[Tackles]]/MAX('epl_player_stats_24_25 '!AM:AM)*0.25</f>
        <v>9.200428757845025E-2</v>
      </c>
      <c r="H162">
        <f>player_stats[[#This Row],[Touches]]/MAX('epl_player_stats_24_25 '!P:P)</f>
        <v>0.38930385419778907</v>
      </c>
      <c r="I162">
        <f>player_stats[[#This Row],[Goals]]/MAX('epl_player_stats_24_25 '!H:H)*0.6+player_stats[[#This Row],[Assists]]/MAX('epl_player_stats_24_25 '!I:I)*0.25+player_stats[[#This Row],[Shots]]/MAX('epl_player_stats_24_25 '!K:K)*0.15+0.1</f>
        <v>0.37167734438791533</v>
      </c>
      <c r="J162">
        <f>player_stats[[#This Row],[Minutes]]/3420</f>
        <v>0.56666666666666665</v>
      </c>
      <c r="K162" s="3" cm="1">
        <f t="array" ref="K162">_xlfn.IFS(
E162="Goalkeeper",(
7*F162 + 2*J162 + H162),
E162="Defender",(
6*G162+3*H162+2*J162),
E162="Midfielder",(
2*G162+3*H162+4*I162+3*J162),
E162="Forward",(
6.25*I162+5*J162)
)</f>
        <v>4.5386295153019294</v>
      </c>
    </row>
    <row r="163" spans="1:11" x14ac:dyDescent="0.3">
      <c r="A163" t="s">
        <v>67</v>
      </c>
      <c r="B163">
        <v>26</v>
      </c>
      <c r="C163" t="s">
        <v>58</v>
      </c>
      <c r="D163" t="s">
        <v>66</v>
      </c>
      <c r="E163" t="s">
        <v>774</v>
      </c>
      <c r="F163">
        <f>player_stats[[#This Row],[Clean Sheets]]/MAX('epl_player_stats_24_25 '!AI:AI)*0.5+player_stats[[#This Row],[Goals Prevented Adjusted]]/MAX('epl_player_stats_24_25 '!BG:BG)*0.5</f>
        <v>0.56302521008403361</v>
      </c>
      <c r="G163">
        <f>player_stats[[#This Row],[Clean Sheets]]/MAX('epl_player_stats_24_25 '!AI:AI)*0.5+player_stats[[#This Row],[Clearances]]/MAX('epl_player_stats_24_25 '!AJ:AJ)*0.25+player_stats[[#This Row],[Tackles]]/MAX('epl_player_stats_24_25 '!AM:AM)*0.25</f>
        <v>0.49607748710619526</v>
      </c>
      <c r="H163">
        <f>player_stats[[#This Row],[Touches]]/MAX('epl_player_stats_24_25 '!P:P)</f>
        <v>0.57095906782193007</v>
      </c>
      <c r="I163">
        <f>player_stats[[#This Row],[Goals]]/MAX('epl_player_stats_24_25 '!H:H)*0.6+player_stats[[#This Row],[Assists]]/MAX('epl_player_stats_24_25 '!I:I)*0.25+player_stats[[#This Row],[Shots]]/MAX('epl_player_stats_24_25 '!K:K)*0.15+0.1</f>
        <v>0.23005621506186796</v>
      </c>
      <c r="J163">
        <f>player_stats[[#This Row],[Minutes]]/3420</f>
        <v>0.69152046783625731</v>
      </c>
      <c r="K163" s="3" cm="1">
        <f t="array" ref="K163">_xlfn.IFS(
E163="Goalkeeper",(
7*F163 + 2*J163 + H163),
E163="Defender",(
6*G163+3*H163+2*J163),
E163="Midfielder",(
2*G163+3*H163+4*I163+3*J163),
E163="Forward",(
6.25*I163+5*J163)
)</f>
        <v>6.0723830617754766</v>
      </c>
    </row>
    <row r="164" spans="1:11" x14ac:dyDescent="0.3">
      <c r="A164" t="s">
        <v>245</v>
      </c>
      <c r="B164">
        <v>24</v>
      </c>
      <c r="C164" t="s">
        <v>240</v>
      </c>
      <c r="D164" t="s">
        <v>59</v>
      </c>
      <c r="E164" t="s">
        <v>773</v>
      </c>
      <c r="F164">
        <f>player_stats[[#This Row],[Clean Sheets]]/MAX('epl_player_stats_24_25 '!AI:AI)*0.5+player_stats[[#This Row],[Goals Prevented Adjusted]]/MAX('epl_player_stats_24_25 '!BG:BG)*0.5</f>
        <v>0.31302521008403361</v>
      </c>
      <c r="G164">
        <f>player_stats[[#This Row],[Clean Sheets]]/MAX('epl_player_stats_24_25 '!AI:AI)*0.5+player_stats[[#This Row],[Clearances]]/MAX('epl_player_stats_24_25 '!AJ:AJ)*0.25+player_stats[[#This Row],[Tackles]]/MAX('epl_player_stats_24_25 '!AM:AM)*0.25</f>
        <v>0.13881035232709873</v>
      </c>
      <c r="H164">
        <f>player_stats[[#This Row],[Touches]]/MAX('epl_player_stats_24_25 '!P:P)</f>
        <v>0.31431132357334929</v>
      </c>
      <c r="I164">
        <f>player_stats[[#This Row],[Goals]]/MAX('epl_player_stats_24_25 '!H:H)*0.6+player_stats[[#This Row],[Assists]]/MAX('epl_player_stats_24_25 '!I:I)*0.25+player_stats[[#This Row],[Shots]]/MAX('epl_player_stats_24_25 '!K:K)*0.15+0.1</f>
        <v>0.27664091451541989</v>
      </c>
      <c r="J164">
        <f>player_stats[[#This Row],[Minutes]]/3420</f>
        <v>0.51578947368421058</v>
      </c>
      <c r="K164" s="3" cm="1">
        <f t="array" ref="K164">_xlfn.IFS(
E164="Goalkeeper",(
7*F164 + 2*J164 + H164),
E164="Defender",(
6*G164+3*H164+2*J164),
E164="Midfielder",(
2*G164+3*H164+4*I164+3*J164),
E164="Forward",(
6.25*I164+5*J164)
)</f>
        <v>3.8744867544885562</v>
      </c>
    </row>
    <row r="165" spans="1:11" x14ac:dyDescent="0.3">
      <c r="A165" t="s">
        <v>211</v>
      </c>
      <c r="B165">
        <v>20</v>
      </c>
      <c r="C165" t="s">
        <v>205</v>
      </c>
      <c r="D165" t="s">
        <v>172</v>
      </c>
      <c r="E165" t="s">
        <v>773</v>
      </c>
      <c r="F165">
        <f>player_stats[[#This Row],[Clean Sheets]]/MAX('epl_player_stats_24_25 '!AI:AI)*0.5+player_stats[[#This Row],[Goals Prevented Adjusted]]/MAX('epl_player_stats_24_25 '!BG:BG)*0.5</f>
        <v>0.34873949579831931</v>
      </c>
      <c r="G165">
        <f>player_stats[[#This Row],[Clean Sheets]]/MAX('epl_player_stats_24_25 '!AI:AI)*0.5+player_stats[[#This Row],[Clearances]]/MAX('epl_player_stats_24_25 '!AJ:AJ)*0.25+player_stats[[#This Row],[Tackles]]/MAX('epl_player_stats_24_25 '!AM:AM)*0.25</f>
        <v>0.33577487106195236</v>
      </c>
      <c r="H165">
        <f>player_stats[[#This Row],[Touches]]/MAX('epl_player_stats_24_25 '!P:P)</f>
        <v>0.54884971616372868</v>
      </c>
      <c r="I165">
        <f>player_stats[[#This Row],[Goals]]/MAX('epl_player_stats_24_25 '!H:H)*0.6+player_stats[[#This Row],[Assists]]/MAX('epl_player_stats_24_25 '!I:I)*0.25+player_stats[[#This Row],[Shots]]/MAX('epl_player_stats_24_25 '!K:K)*0.15+0.1</f>
        <v>0.28415457571760572</v>
      </c>
      <c r="J165">
        <f>player_stats[[#This Row],[Minutes]]/3420</f>
        <v>0.7807017543859649</v>
      </c>
      <c r="K165" s="3" cm="1">
        <f t="array" ref="K165">_xlfn.IFS(
E165="Goalkeeper",(
7*F165 + 2*J165 + H165),
E165="Defender",(
6*G165+3*H165+2*J165),
E165="Midfielder",(
2*G165+3*H165+4*I165+3*J165),
E165="Forward",(
6.25*I165+5*J165)
)</f>
        <v>5.7968224566434081</v>
      </c>
    </row>
    <row r="166" spans="1:11" x14ac:dyDescent="0.3">
      <c r="A166" t="s">
        <v>292</v>
      </c>
      <c r="B166">
        <v>24</v>
      </c>
      <c r="C166" t="s">
        <v>270</v>
      </c>
      <c r="D166" t="s">
        <v>59</v>
      </c>
      <c r="E166" t="s">
        <v>774</v>
      </c>
      <c r="F166">
        <f>player_stats[[#This Row],[Clean Sheets]]/MAX('epl_player_stats_24_25 '!AI:AI)*0.5+player_stats[[#This Row],[Goals Prevented Adjusted]]/MAX('epl_player_stats_24_25 '!BG:BG)*0.5</f>
        <v>0.59873949579831931</v>
      </c>
      <c r="G166">
        <f>player_stats[[#This Row],[Clean Sheets]]/MAX('epl_player_stats_24_25 '!AI:AI)*0.5+player_stats[[#This Row],[Clearances]]/MAX('epl_player_stats_24_25 '!AJ:AJ)*0.25+player_stats[[#This Row],[Tackles]]/MAX('epl_player_stats_24_25 '!AM:AM)*0.25</f>
        <v>0.6686758217858696</v>
      </c>
      <c r="H166">
        <f>player_stats[[#This Row],[Touches]]/MAX('epl_player_stats_24_25 '!P:P)</f>
        <v>0.65909769943232743</v>
      </c>
      <c r="I166">
        <f>player_stats[[#This Row],[Goals]]/MAX('epl_player_stats_24_25 '!H:H)*0.6+player_stats[[#This Row],[Assists]]/MAX('epl_player_stats_24_25 '!I:I)*0.25+player_stats[[#This Row],[Shots]]/MAX('epl_player_stats_24_25 '!K:K)*0.15+0.1</f>
        <v>0.22673198919665852</v>
      </c>
      <c r="J166">
        <f>player_stats[[#This Row],[Minutes]]/3420</f>
        <v>0.89444444444444449</v>
      </c>
      <c r="K166" s="3" cm="1">
        <f t="array" ref="K166">_xlfn.IFS(
E166="Goalkeeper",(
7*F166 + 2*J166 + H166),
E166="Defender",(
6*G166+3*H166+2*J166),
E166="Midfielder",(
2*G166+3*H166+4*I166+3*J166),
E166="Forward",(
6.25*I166+5*J166)
)</f>
        <v>7.7782369179010891</v>
      </c>
    </row>
    <row r="167" spans="1:11" x14ac:dyDescent="0.3">
      <c r="A167" t="s">
        <v>431</v>
      </c>
      <c r="B167">
        <v>23</v>
      </c>
      <c r="C167" t="s">
        <v>425</v>
      </c>
      <c r="D167" t="s">
        <v>59</v>
      </c>
      <c r="E167" t="s">
        <v>773</v>
      </c>
      <c r="F167">
        <f>player_stats[[#This Row],[Clean Sheets]]/MAX('epl_player_stats_24_25 '!AI:AI)*0.5+player_stats[[#This Row],[Goals Prevented Adjusted]]/MAX('epl_player_stats_24_25 '!BG:BG)*0.5</f>
        <v>0.24159663865546221</v>
      </c>
      <c r="G167">
        <f>player_stats[[#This Row],[Clean Sheets]]/MAX('epl_player_stats_24_25 '!AI:AI)*0.5+player_stats[[#This Row],[Clearances]]/MAX('epl_player_stats_24_25 '!AJ:AJ)*0.25+player_stats[[#This Row],[Tackles]]/MAX('epl_player_stats_24_25 '!AM:AM)*0.25</f>
        <v>0.11728701920089479</v>
      </c>
      <c r="H167">
        <f>player_stats[[#This Row],[Touches]]/MAX('epl_player_stats_24_25 '!P:P)</f>
        <v>0.40842545563190918</v>
      </c>
      <c r="I167">
        <f>player_stats[[#This Row],[Goals]]/MAX('epl_player_stats_24_25 '!H:H)*0.6+player_stats[[#This Row],[Assists]]/MAX('epl_player_stats_24_25 '!I:I)*0.25+player_stats[[#This Row],[Shots]]/MAX('epl_player_stats_24_25 '!K:K)*0.15+0.1</f>
        <v>0.28734218956095725</v>
      </c>
      <c r="J167">
        <f>player_stats[[#This Row],[Minutes]]/3420</f>
        <v>0.5</v>
      </c>
      <c r="K167" s="3" cm="1">
        <f t="array" ref="K167">_xlfn.IFS(
E167="Goalkeeper",(
7*F167 + 2*J167 + H167),
E167="Defender",(
6*G167+3*H167+2*J167),
E167="Midfielder",(
2*G167+3*H167+4*I167+3*J167),
E167="Forward",(
6.25*I167+5*J167)
)</f>
        <v>4.1092191635413462</v>
      </c>
    </row>
    <row r="168" spans="1:11" x14ac:dyDescent="0.3">
      <c r="A168" t="s">
        <v>129</v>
      </c>
      <c r="B168">
        <v>27</v>
      </c>
      <c r="C168" t="s">
        <v>98</v>
      </c>
      <c r="D168" t="s">
        <v>80</v>
      </c>
      <c r="E168" t="s">
        <v>773</v>
      </c>
      <c r="F168">
        <f>player_stats[[#This Row],[Clean Sheets]]/MAX('epl_player_stats_24_25 '!AI:AI)*0.5+player_stats[[#This Row],[Goals Prevented Adjusted]]/MAX('epl_player_stats_24_25 '!BG:BG)*0.5</f>
        <v>0.34873949579831931</v>
      </c>
      <c r="G168">
        <f>player_stats[[#This Row],[Clean Sheets]]/MAX('epl_player_stats_24_25 '!AI:AI)*0.5+player_stats[[#This Row],[Clearances]]/MAX('epl_player_stats_24_25 '!AJ:AJ)*0.25+player_stats[[#This Row],[Tackles]]/MAX('epl_player_stats_24_25 '!AM:AM)*0.25</f>
        <v>0.34827254085627291</v>
      </c>
      <c r="H168">
        <f>player_stats[[#This Row],[Touches]]/MAX('epl_player_stats_24_25 '!P:P)</f>
        <v>0.7520167314012548</v>
      </c>
      <c r="I168">
        <f>player_stats[[#This Row],[Goals]]/MAX('epl_player_stats_24_25 '!H:H)*0.6+player_stats[[#This Row],[Assists]]/MAX('epl_player_stats_24_25 '!I:I)*0.25+player_stats[[#This Row],[Shots]]/MAX('epl_player_stats_24_25 '!K:K)*0.15+0.1</f>
        <v>0.36011085987061109</v>
      </c>
      <c r="J168">
        <f>player_stats[[#This Row],[Minutes]]/3420</f>
        <v>0.8865497076023392</v>
      </c>
      <c r="K168" s="3" cm="1">
        <f t="array" ref="K168">_xlfn.IFS(
E168="Goalkeeper",(
7*F168 + 2*J168 + H168),
E168="Defender",(
6*G168+3*H168+2*J168),
E168="Midfielder",(
2*G168+3*H168+4*I168+3*J168),
E168="Forward",(
6.25*I168+5*J168)
)</f>
        <v>7.0526878382057721</v>
      </c>
    </row>
    <row r="169" spans="1:11" x14ac:dyDescent="0.3">
      <c r="A169" t="s">
        <v>97</v>
      </c>
      <c r="B169">
        <v>22</v>
      </c>
      <c r="C169" t="s">
        <v>98</v>
      </c>
      <c r="D169" t="s">
        <v>80</v>
      </c>
      <c r="E169" t="s">
        <v>773</v>
      </c>
      <c r="F169">
        <f>player_stats[[#This Row],[Clean Sheets]]/MAX('epl_player_stats_24_25 '!AI:AI)*0.5+player_stats[[#This Row],[Goals Prevented Adjusted]]/MAX('epl_player_stats_24_25 '!BG:BG)*0.5</f>
        <v>0.27731092436974791</v>
      </c>
      <c r="G169">
        <f>player_stats[[#This Row],[Clean Sheets]]/MAX('epl_player_stats_24_25 '!AI:AI)*0.5+player_stats[[#This Row],[Clearances]]/MAX('epl_player_stats_24_25 '!AJ:AJ)*0.25+player_stats[[#This Row],[Tackles]]/MAX('epl_player_stats_24_25 '!AM:AM)*0.25</f>
        <v>0.21613434412477472</v>
      </c>
      <c r="H169">
        <f>player_stats[[#This Row],[Touches]]/MAX('epl_player_stats_24_25 '!P:P)</f>
        <v>0.31580519868538992</v>
      </c>
      <c r="I169">
        <f>player_stats[[#This Row],[Goals]]/MAX('epl_player_stats_24_25 '!H:H)*0.6+player_stats[[#This Row],[Assists]]/MAX('epl_player_stats_24_25 '!I:I)*0.25+player_stats[[#This Row],[Shots]]/MAX('epl_player_stats_24_25 '!K:K)*0.15+0.1</f>
        <v>0.20387224420576597</v>
      </c>
      <c r="J169">
        <f>player_stats[[#This Row],[Minutes]]/3420</f>
        <v>0.47485380116959064</v>
      </c>
      <c r="K169" s="3" cm="1">
        <f t="array" ref="K169">_xlfn.IFS(
E169="Goalkeeper",(
7*F169 + 2*J169 + H169),
E169="Defender",(
6*G169+3*H169+2*J169),
E169="Midfielder",(
2*G169+3*H169+4*I169+3*J169),
E169="Forward",(
6.25*I169+5*J169)
)</f>
        <v>3.619734664637555</v>
      </c>
    </row>
    <row r="170" spans="1:11" x14ac:dyDescent="0.3">
      <c r="A170" t="s">
        <v>320</v>
      </c>
      <c r="B170">
        <v>31</v>
      </c>
      <c r="C170" t="s">
        <v>300</v>
      </c>
      <c r="D170" t="s">
        <v>59</v>
      </c>
      <c r="E170" t="s">
        <v>774</v>
      </c>
      <c r="F170">
        <f>player_stats[[#This Row],[Clean Sheets]]/MAX('epl_player_stats_24_25 '!AI:AI)*0.5+player_stats[[#This Row],[Goals Prevented Adjusted]]/MAX('epl_player_stats_24_25 '!BG:BG)*0.5</f>
        <v>0.31302521008403361</v>
      </c>
      <c r="G170">
        <f>player_stats[[#This Row],[Clean Sheets]]/MAX('epl_player_stats_24_25 '!AI:AI)*0.5+player_stats[[#This Row],[Clearances]]/MAX('epl_player_stats_24_25 '!AJ:AJ)*0.25+player_stats[[#This Row],[Tackles]]/MAX('epl_player_stats_24_25 '!AM:AM)*0.25</f>
        <v>0.19684800845087924</v>
      </c>
      <c r="H170">
        <f>player_stats[[#This Row],[Touches]]/MAX('epl_player_stats_24_25 '!P:P)</f>
        <v>0.15476546160740962</v>
      </c>
      <c r="I170">
        <f>player_stats[[#This Row],[Goals]]/MAX('epl_player_stats_24_25 '!H:H)*0.6+player_stats[[#This Row],[Assists]]/MAX('epl_player_stats_24_25 '!I:I)*0.25+player_stats[[#This Row],[Shots]]/MAX('epl_player_stats_24_25 '!K:K)*0.15+0.1</f>
        <v>0.18665912945166763</v>
      </c>
      <c r="J170">
        <f>player_stats[[#This Row],[Minutes]]/3420</f>
        <v>0.30584795321637426</v>
      </c>
      <c r="K170" s="3" cm="1">
        <f t="array" ref="K170">_xlfn.IFS(
E170="Goalkeeper",(
7*F170 + 2*J170 + H170),
E170="Defender",(
6*G170+3*H170+2*J170),
E170="Midfielder",(
2*G170+3*H170+4*I170+3*J170),
E170="Forward",(
6.25*I170+5*J170)
)</f>
        <v>2.2570803419602528</v>
      </c>
    </row>
    <row r="171" spans="1:11" x14ac:dyDescent="0.3">
      <c r="A171" t="s">
        <v>299</v>
      </c>
      <c r="B171">
        <v>31</v>
      </c>
      <c r="C171" t="s">
        <v>300</v>
      </c>
      <c r="D171" t="s">
        <v>277</v>
      </c>
      <c r="E171" t="s">
        <v>773</v>
      </c>
      <c r="F171">
        <f>player_stats[[#This Row],[Clean Sheets]]/MAX('epl_player_stats_24_25 '!AI:AI)*0.5+player_stats[[#This Row],[Goals Prevented Adjusted]]/MAX('epl_player_stats_24_25 '!BG:BG)*0.5</f>
        <v>0.42016806722689076</v>
      </c>
      <c r="G171">
        <f>player_stats[[#This Row],[Clean Sheets]]/MAX('epl_player_stats_24_25 '!AI:AI)*0.5+player_stats[[#This Row],[Clearances]]/MAX('epl_player_stats_24_25 '!AJ:AJ)*0.25+player_stats[[#This Row],[Tackles]]/MAX('epl_player_stats_24_25 '!AM:AM)*0.25</f>
        <v>0.32413937736904241</v>
      </c>
      <c r="H171">
        <f>player_stats[[#This Row],[Touches]]/MAX('epl_player_stats_24_25 '!P:P)</f>
        <v>0.36779205258440395</v>
      </c>
      <c r="I171">
        <f>player_stats[[#This Row],[Goals]]/MAX('epl_player_stats_24_25 '!H:H)*0.6+player_stats[[#This Row],[Assists]]/MAX('epl_player_stats_24_25 '!I:I)*0.25+player_stats[[#This Row],[Shots]]/MAX('epl_player_stats_24_25 '!K:K)*0.15+0.1</f>
        <v>0.26607625149174047</v>
      </c>
      <c r="J171">
        <f>player_stats[[#This Row],[Minutes]]/3420</f>
        <v>0.75350877192982457</v>
      </c>
      <c r="K171" s="3" cm="1">
        <f t="array" ref="K171">_xlfn.IFS(
E171="Goalkeeper",(
7*F171 + 2*J171 + H171),
E171="Defender",(
6*G171+3*H171+2*J171),
E171="Midfielder",(
2*G171+3*H171+4*I171+3*J171),
E171="Forward",(
6.25*I171+5*J171)
)</f>
        <v>5.0764862342477315</v>
      </c>
    </row>
    <row r="172" spans="1:11" x14ac:dyDescent="0.3">
      <c r="A172" t="s">
        <v>448</v>
      </c>
      <c r="B172">
        <v>33</v>
      </c>
      <c r="C172" t="s">
        <v>425</v>
      </c>
      <c r="D172" t="s">
        <v>74</v>
      </c>
      <c r="E172" t="s">
        <v>774</v>
      </c>
      <c r="F172">
        <f>player_stats[[#This Row],[Clean Sheets]]/MAX('epl_player_stats_24_25 '!AI:AI)*0.5+player_stats[[#This Row],[Goals Prevented Adjusted]]/MAX('epl_player_stats_24_25 '!BG:BG)*0.5</f>
        <v>0.70588235294117652</v>
      </c>
      <c r="G172">
        <f>player_stats[[#This Row],[Clean Sheets]]/MAX('epl_player_stats_24_25 '!AI:AI)*0.5+player_stats[[#This Row],[Clearances]]/MAX('epl_player_stats_24_25 '!AJ:AJ)*0.25+player_stats[[#This Row],[Tackles]]/MAX('epl_player_stats_24_25 '!AM:AM)*0.25</f>
        <v>0.76770956316410865</v>
      </c>
      <c r="H172">
        <f>player_stats[[#This Row],[Touches]]/MAX('epl_player_stats_24_25 '!P:P)</f>
        <v>1</v>
      </c>
      <c r="I172">
        <f>player_stats[[#This Row],[Goals]]/MAX('epl_player_stats_24_25 '!H:H)*0.6+player_stats[[#This Row],[Assists]]/MAX('epl_player_stats_24_25 '!I:I)*0.25+player_stats[[#This Row],[Shots]]/MAX('epl_player_stats_24_25 '!K:K)*0.15+0.1</f>
        <v>0.24235129702908106</v>
      </c>
      <c r="J172">
        <f>player_stats[[#This Row],[Minutes]]/3420</f>
        <v>0.97368421052631582</v>
      </c>
      <c r="K172" s="3" cm="1">
        <f t="array" ref="K172">_xlfn.IFS(
E172="Goalkeeper",(
7*F172 + 2*J172 + H172),
E172="Defender",(
6*G172+3*H172+2*J172),
E172="Midfielder",(
2*G172+3*H172+4*I172+3*J172),
E172="Forward",(
6.25*I172+5*J172)
)</f>
        <v>9.5536258000372829</v>
      </c>
    </row>
    <row r="173" spans="1:11" x14ac:dyDescent="0.3">
      <c r="A173" t="s">
        <v>674</v>
      </c>
      <c r="B173">
        <v>23</v>
      </c>
      <c r="C173" t="s">
        <v>785</v>
      </c>
      <c r="D173" t="s">
        <v>66</v>
      </c>
      <c r="E173" t="s">
        <v>774</v>
      </c>
      <c r="F173">
        <f>player_stats[[#This Row],[Clean Sheets]]/MAX('epl_player_stats_24_25 '!AI:AI)*0.5+player_stats[[#This Row],[Goals Prevented Adjusted]]/MAX('epl_player_stats_24_25 '!BG:BG)*0.5</f>
        <v>0.34873949579831931</v>
      </c>
      <c r="G173">
        <f>player_stats[[#This Row],[Clean Sheets]]/MAX('epl_player_stats_24_25 '!AI:AI)*0.5+player_stats[[#This Row],[Clearances]]/MAX('epl_player_stats_24_25 '!AJ:AJ)*0.25+player_stats[[#This Row],[Tackles]]/MAX('epl_player_stats_24_25 '!AM:AM)*0.25</f>
        <v>0.39396010687876715</v>
      </c>
      <c r="H173">
        <f>player_stats[[#This Row],[Touches]]/MAX('epl_player_stats_24_25 '!P:P)</f>
        <v>0.6435613982671049</v>
      </c>
      <c r="I173">
        <f>player_stats[[#This Row],[Goals]]/MAX('epl_player_stats_24_25 '!H:H)*0.6+player_stats[[#This Row],[Assists]]/MAX('epl_player_stats_24_25 '!I:I)*0.25+player_stats[[#This Row],[Shots]]/MAX('epl_player_stats_24_25 '!K:K)*0.15+0.1</f>
        <v>0.26202342817662205</v>
      </c>
      <c r="J173">
        <f>player_stats[[#This Row],[Minutes]]/3420</f>
        <v>0.87339181286549705</v>
      </c>
      <c r="K173" s="3" cm="1">
        <f t="array" ref="K173">_xlfn.IFS(
E173="Goalkeeper",(
7*F173 + 2*J173 + H173),
E173="Defender",(
6*G173+3*H173+2*J173),
E173="Midfielder",(
2*G173+3*H173+4*I173+3*J173),
E173="Forward",(
6.25*I173+5*J173)
)</f>
        <v>6.0412284618049119</v>
      </c>
    </row>
    <row r="174" spans="1:11" x14ac:dyDescent="0.3">
      <c r="A174" t="s">
        <v>447</v>
      </c>
      <c r="B174">
        <v>25</v>
      </c>
      <c r="C174" t="s">
        <v>425</v>
      </c>
      <c r="D174" t="s">
        <v>59</v>
      </c>
      <c r="E174" t="s">
        <v>774</v>
      </c>
      <c r="F174">
        <f>player_stats[[#This Row],[Clean Sheets]]/MAX('epl_player_stats_24_25 '!AI:AI)*0.5+player_stats[[#This Row],[Goals Prevented Adjusted]]/MAX('epl_player_stats_24_25 '!BG:BG)*0.5</f>
        <v>0.34873949579831931</v>
      </c>
      <c r="G174">
        <f>player_stats[[#This Row],[Clean Sheets]]/MAX('epl_player_stats_24_25 '!AI:AI)*0.5+player_stats[[#This Row],[Clearances]]/MAX('epl_player_stats_24_25 '!AJ:AJ)*0.25+player_stats[[#This Row],[Tackles]]/MAX('epl_player_stats_24_25 '!AM:AM)*0.25</f>
        <v>0.32778226558130863</v>
      </c>
      <c r="H174">
        <f>player_stats[[#This Row],[Touches]]/MAX('epl_player_stats_24_25 '!P:P)</f>
        <v>0.69345682700926203</v>
      </c>
      <c r="I174">
        <f>player_stats[[#This Row],[Goals]]/MAX('epl_player_stats_24_25 '!H:H)*0.6+player_stats[[#This Row],[Assists]]/MAX('epl_player_stats_24_25 '!I:I)*0.25+player_stats[[#This Row],[Shots]]/MAX('epl_player_stats_24_25 '!K:K)*0.15+0.1</f>
        <v>0.35605803655549273</v>
      </c>
      <c r="J174">
        <f>player_stats[[#This Row],[Minutes]]/3420</f>
        <v>0.69502923976608189</v>
      </c>
      <c r="K174" s="3" cm="1">
        <f t="array" ref="K174">_xlfn.IFS(
E174="Goalkeeper",(
7*F174 + 2*J174 + H174),
E174="Defender",(
6*G174+3*H174+2*J174),
E174="Midfielder",(
2*G174+3*H174+4*I174+3*J174),
E174="Forward",(
6.25*I174+5*J174)
)</f>
        <v>5.4371225540478019</v>
      </c>
    </row>
    <row r="175" spans="1:11" x14ac:dyDescent="0.3">
      <c r="A175" t="s">
        <v>141</v>
      </c>
      <c r="B175">
        <v>19</v>
      </c>
      <c r="C175" t="s">
        <v>131</v>
      </c>
      <c r="D175" t="s">
        <v>62</v>
      </c>
      <c r="E175" t="s">
        <v>774</v>
      </c>
      <c r="F175">
        <f>player_stats[[#This Row],[Clean Sheets]]/MAX('epl_player_stats_24_25 '!AI:AI)*0.5+player_stats[[#This Row],[Goals Prevented Adjusted]]/MAX('epl_player_stats_24_25 '!BG:BG)*0.5</f>
        <v>0.45588235294117652</v>
      </c>
      <c r="G175">
        <f>player_stats[[#This Row],[Clean Sheets]]/MAX('epl_player_stats_24_25 '!AI:AI)*0.5+player_stats[[#This Row],[Clearances]]/MAX('epl_player_stats_24_25 '!AJ:AJ)*0.25+player_stats[[#This Row],[Tackles]]/MAX('epl_player_stats_24_25 '!AM:AM)*0.25</f>
        <v>0.51808239607282669</v>
      </c>
      <c r="H175">
        <f>player_stats[[#This Row],[Touches]]/MAX('epl_player_stats_24_25 '!P:P)</f>
        <v>0.61069614580221099</v>
      </c>
      <c r="I175">
        <f>player_stats[[#This Row],[Goals]]/MAX('epl_player_stats_24_25 '!H:H)*0.6+player_stats[[#This Row],[Assists]]/MAX('epl_player_stats_24_25 '!I:I)*0.25+player_stats[[#This Row],[Shots]]/MAX('epl_player_stats_24_25 '!K:K)*0.15+0.1</f>
        <v>0.23410903837698638</v>
      </c>
      <c r="J175">
        <f>player_stats[[#This Row],[Minutes]]/3420</f>
        <v>0.70818713450292403</v>
      </c>
      <c r="K175" s="3" cm="1">
        <f t="array" ref="K175">_xlfn.IFS(
E175="Goalkeeper",(
7*F175 + 2*J175 + H175),
E175="Defender",(
6*G175+3*H175+2*J175),
E175="Midfielder",(
2*G175+3*H175+4*I175+3*J175),
E175="Forward",(
6.25*I175+5*J175)
)</f>
        <v>6.3569570828494406</v>
      </c>
    </row>
    <row r="176" spans="1:11" x14ac:dyDescent="0.3">
      <c r="A176" t="s">
        <v>81</v>
      </c>
      <c r="B176">
        <v>25</v>
      </c>
      <c r="C176" t="s">
        <v>58</v>
      </c>
      <c r="D176" t="s">
        <v>82</v>
      </c>
      <c r="E176" t="s">
        <v>773</v>
      </c>
      <c r="F176">
        <f>player_stats[[#This Row],[Clean Sheets]]/MAX('epl_player_stats_24_25 '!AI:AI)*0.5+player_stats[[#This Row],[Goals Prevented Adjusted]]/MAX('epl_player_stats_24_25 '!BG:BG)*0.5</f>
        <v>0.38445378151260506</v>
      </c>
      <c r="G176">
        <f>player_stats[[#This Row],[Clean Sheets]]/MAX('epl_player_stats_24_25 '!AI:AI)*0.5+player_stats[[#This Row],[Clearances]]/MAX('epl_player_stats_24_25 '!AJ:AJ)*0.25+player_stats[[#This Row],[Tackles]]/MAX('epl_player_stats_24_25 '!AM:AM)*0.25</f>
        <v>0.21945100354191266</v>
      </c>
      <c r="H176">
        <f>player_stats[[#This Row],[Touches]]/MAX('epl_player_stats_24_25 '!P:P)</f>
        <v>0.53510606513295489</v>
      </c>
      <c r="I176">
        <f>player_stats[[#This Row],[Goals]]/MAX('epl_player_stats_24_25 '!H:H)*0.6+player_stats[[#This Row],[Assists]]/MAX('epl_player_stats_24_25 '!I:I)*0.25+player_stats[[#This Row],[Shots]]/MAX('epl_player_stats_24_25 '!K:K)*0.15+0.1</f>
        <v>0.393671879907041</v>
      </c>
      <c r="J176">
        <f>player_stats[[#This Row],[Minutes]]/3420</f>
        <v>0.68070175438596492</v>
      </c>
      <c r="K176" s="3" cm="1">
        <f t="array" ref="K176">_xlfn.IFS(
E176="Goalkeeper",(
7*F176 + 2*J176 + H176),
E176="Defender",(
6*G176+3*H176+2*J176),
E176="Midfielder",(
2*G176+3*H176+4*I176+3*J176),
E176="Forward",(
6.25*I176+5*J176)
)</f>
        <v>5.6610129852687487</v>
      </c>
    </row>
    <row r="177" spans="1:11" x14ac:dyDescent="0.3">
      <c r="A177" t="s">
        <v>235</v>
      </c>
      <c r="B177">
        <v>23</v>
      </c>
      <c r="C177" t="s">
        <v>205</v>
      </c>
      <c r="D177" t="s">
        <v>94</v>
      </c>
      <c r="E177" t="s">
        <v>774</v>
      </c>
      <c r="F177">
        <f>player_stats[[#This Row],[Clean Sheets]]/MAX('epl_player_stats_24_25 '!AI:AI)*0.5+player_stats[[#This Row],[Goals Prevented Adjusted]]/MAX('epl_player_stats_24_25 '!BG:BG)*0.5</f>
        <v>0.24159663865546221</v>
      </c>
      <c r="G177">
        <f>player_stats[[#This Row],[Clean Sheets]]/MAX('epl_player_stats_24_25 '!AI:AI)*0.5+player_stats[[#This Row],[Clearances]]/MAX('epl_player_stats_24_25 '!AJ:AJ)*0.25+player_stats[[#This Row],[Tackles]]/MAX('epl_player_stats_24_25 '!AM:AM)*0.25</f>
        <v>8.9363387808363878E-2</v>
      </c>
      <c r="H177">
        <f>player_stats[[#This Row],[Touches]]/MAX('epl_player_stats_24_25 '!P:P)</f>
        <v>0.16611891245891844</v>
      </c>
      <c r="I177">
        <f>player_stats[[#This Row],[Goals]]/MAX('epl_player_stats_24_25 '!H:H)*0.6+player_stats[[#This Row],[Assists]]/MAX('epl_player_stats_24_25 '!I:I)*0.25+player_stats[[#This Row],[Shots]]/MAX('epl_player_stats_24_25 '!K:K)*0.15+0.1</f>
        <v>0.1839111864832611</v>
      </c>
      <c r="J177">
        <f>player_stats[[#This Row],[Minutes]]/3420</f>
        <v>0.25146198830409355</v>
      </c>
      <c r="K177" s="3" cm="1">
        <f t="array" ref="K177">_xlfn.IFS(
E177="Goalkeeper",(
7*F177 + 2*J177 + H177),
E177="Defender",(
6*G177+3*H177+2*J177),
E177="Midfielder",(
2*G177+3*H177+4*I177+3*J177),
E177="Forward",(
6.25*I177+5*J177)
)</f>
        <v>1.5374610408351259</v>
      </c>
    </row>
    <row r="178" spans="1:11" x14ac:dyDescent="0.3">
      <c r="A178" t="s">
        <v>307</v>
      </c>
      <c r="B178">
        <v>21</v>
      </c>
      <c r="C178" t="s">
        <v>300</v>
      </c>
      <c r="D178" t="s">
        <v>105</v>
      </c>
      <c r="E178" t="s">
        <v>773</v>
      </c>
      <c r="F178">
        <f>player_stats[[#This Row],[Clean Sheets]]/MAX('epl_player_stats_24_25 '!AI:AI)*0.5+player_stats[[#This Row],[Goals Prevented Adjusted]]/MAX('epl_player_stats_24_25 '!BG:BG)*0.5</f>
        <v>0.20588235294117649</v>
      </c>
      <c r="G178">
        <f>player_stats[[#This Row],[Clean Sheets]]/MAX('epl_player_stats_24_25 '!AI:AI)*0.5+player_stats[[#This Row],[Clearances]]/MAX('epl_player_stats_24_25 '!AJ:AJ)*0.25+player_stats[[#This Row],[Tackles]]/MAX('epl_player_stats_24_25 '!AM:AM)*0.25</f>
        <v>3.1007270241720002E-2</v>
      </c>
      <c r="H178">
        <f>player_stats[[#This Row],[Touches]]/MAX('epl_player_stats_24_25 '!P:P)</f>
        <v>0.12817448461308634</v>
      </c>
      <c r="I178">
        <f>player_stats[[#This Row],[Goals]]/MAX('epl_player_stats_24_25 '!H:H)*0.6+player_stats[[#This Row],[Assists]]/MAX('epl_player_stats_24_25 '!I:I)*0.25+player_stats[[#This Row],[Shots]]/MAX('epl_player_stats_24_25 '!K:K)*0.15+0.1</f>
        <v>0.24943941963444508</v>
      </c>
      <c r="J178">
        <f>player_stats[[#This Row],[Minutes]]/3420</f>
        <v>0.22514619883040934</v>
      </c>
      <c r="K178" s="3" cm="1">
        <f t="array" ref="K178">_xlfn.IFS(
E178="Goalkeeper",(
7*F178 + 2*J178 + H178),
E178="Defender",(
6*G178+3*H178+2*J178),
E178="Midfielder",(
2*G178+3*H178+4*I178+3*J178),
E178="Forward",(
6.25*I178+5*J178)
)</f>
        <v>2.1197342693517074</v>
      </c>
    </row>
    <row r="179" spans="1:11" x14ac:dyDescent="0.3">
      <c r="A179" t="s">
        <v>353</v>
      </c>
      <c r="B179">
        <v>33</v>
      </c>
      <c r="C179" t="s">
        <v>329</v>
      </c>
      <c r="D179" t="s">
        <v>78</v>
      </c>
      <c r="E179" t="s">
        <v>773</v>
      </c>
      <c r="F179">
        <f>player_stats[[#This Row],[Clean Sheets]]/MAX('epl_player_stats_24_25 '!AI:AI)*0.5+player_stats[[#This Row],[Goals Prevented Adjusted]]/MAX('epl_player_stats_24_25 '!BG:BG)*0.5</f>
        <v>0.20588235294117649</v>
      </c>
      <c r="G179">
        <f>player_stats[[#This Row],[Clean Sheets]]/MAX('epl_player_stats_24_25 '!AI:AI)*0.5+player_stats[[#This Row],[Clearances]]/MAX('epl_player_stats_24_25 '!AJ:AJ)*0.25+player_stats[[#This Row],[Tackles]]/MAX('epl_player_stats_24_25 '!AM:AM)*0.25</f>
        <v>2.7535263779282917E-2</v>
      </c>
      <c r="H179">
        <f>player_stats[[#This Row],[Touches]]/MAX('epl_player_stats_24_25 '!P:P)</f>
        <v>0.21302659097699433</v>
      </c>
      <c r="I179">
        <f>player_stats[[#This Row],[Goals]]/MAX('epl_player_stats_24_25 '!H:H)*0.6+player_stats[[#This Row],[Assists]]/MAX('epl_player_stats_24_25 '!I:I)*0.25+player_stats[[#This Row],[Shots]]/MAX('epl_player_stats_24_25 '!K:K)*0.15+0.1</f>
        <v>0.16842849067269644</v>
      </c>
      <c r="J179">
        <f>player_stats[[#This Row],[Minutes]]/3420</f>
        <v>0.17982456140350878</v>
      </c>
      <c r="K179" s="3" cm="1">
        <f t="array" ref="K179">_xlfn.IFS(
E179="Goalkeeper",(
7*F179 + 2*J179 + H179),
E179="Defender",(
6*G179+3*H179+2*J179),
E179="Midfielder",(
2*G179+3*H179+4*I179+3*J179),
E179="Forward",(
6.25*I179+5*J179)
)</f>
        <v>1.9073379473908607</v>
      </c>
    </row>
    <row r="180" spans="1:11" x14ac:dyDescent="0.3">
      <c r="A180" t="s">
        <v>385</v>
      </c>
      <c r="B180">
        <v>26</v>
      </c>
      <c r="C180" t="s">
        <v>356</v>
      </c>
      <c r="D180" t="s">
        <v>140</v>
      </c>
      <c r="E180" t="s">
        <v>773</v>
      </c>
      <c r="F180">
        <f>player_stats[[#This Row],[Clean Sheets]]/MAX('epl_player_stats_24_25 '!AI:AI)*0.5+player_stats[[#This Row],[Goals Prevented Adjusted]]/MAX('epl_player_stats_24_25 '!BG:BG)*0.5</f>
        <v>0.20588235294117649</v>
      </c>
      <c r="G180">
        <f>player_stats[[#This Row],[Clean Sheets]]/MAX('epl_player_stats_24_25 '!AI:AI)*0.5+player_stats[[#This Row],[Clearances]]/MAX('epl_player_stats_24_25 '!AJ:AJ)*0.25+player_stats[[#This Row],[Tackles]]/MAX('epl_player_stats_24_25 '!AM:AM)*0.25</f>
        <v>2.2082582489281053E-2</v>
      </c>
      <c r="H180">
        <f>player_stats[[#This Row],[Touches]]/MAX('epl_player_stats_24_25 '!P:P)</f>
        <v>0.10845533313414998</v>
      </c>
      <c r="I180">
        <f>player_stats[[#This Row],[Goals]]/MAX('epl_player_stats_24_25 '!H:H)*0.6+player_stats[[#This Row],[Assists]]/MAX('epl_player_stats_24_25 '!I:I)*0.25+player_stats[[#This Row],[Shots]]/MAX('epl_player_stats_24_25 '!K:K)*0.15+0.1</f>
        <v>0.17334652345958168</v>
      </c>
      <c r="J180">
        <f>player_stats[[#This Row],[Minutes]]/3420</f>
        <v>0.20350877192982456</v>
      </c>
      <c r="K180" s="3" cm="1">
        <f t="array" ref="K180">_xlfn.IFS(
E180="Goalkeeper",(
7*F180 + 2*J180 + H180),
E180="Defender",(
6*G180+3*H180+2*J180),
E180="Midfielder",(
2*G180+3*H180+4*I180+3*J180),
E180="Forward",(
6.25*I180+5*J180)
)</f>
        <v>1.6734435740088123</v>
      </c>
    </row>
    <row r="181" spans="1:11" x14ac:dyDescent="0.3">
      <c r="A181" t="s">
        <v>465</v>
      </c>
      <c r="B181">
        <v>30</v>
      </c>
      <c r="C181" t="s">
        <v>453</v>
      </c>
      <c r="D181" t="s">
        <v>59</v>
      </c>
      <c r="E181" t="s">
        <v>774</v>
      </c>
      <c r="F181">
        <f>player_stats[[#This Row],[Clean Sheets]]/MAX('epl_player_stats_24_25 '!AI:AI)*0.5+player_stats[[#This Row],[Goals Prevented Adjusted]]/MAX('epl_player_stats_24_25 '!BG:BG)*0.5</f>
        <v>0.24159663865546221</v>
      </c>
      <c r="G181">
        <f>player_stats[[#This Row],[Clean Sheets]]/MAX('epl_player_stats_24_25 '!AI:AI)*0.5+player_stats[[#This Row],[Clearances]]/MAX('epl_player_stats_24_25 '!AJ:AJ)*0.25+player_stats[[#This Row],[Tackles]]/MAX('epl_player_stats_24_25 '!AM:AM)*0.25</f>
        <v>6.5587522525321573E-2</v>
      </c>
      <c r="H181">
        <f>player_stats[[#This Row],[Touches]]/MAX('epl_player_stats_24_25 '!P:P)</f>
        <v>0.13385121003884076</v>
      </c>
      <c r="I181">
        <f>player_stats[[#This Row],[Goals]]/MAX('epl_player_stats_24_25 '!H:H)*0.6+player_stats[[#This Row],[Assists]]/MAX('epl_player_stats_24_25 '!I:I)*0.25+player_stats[[#This Row],[Shots]]/MAX('epl_player_stats_24_25 '!K:K)*0.15+0.1</f>
        <v>0.14629734313171283</v>
      </c>
      <c r="J181">
        <f>player_stats[[#This Row],[Minutes]]/3420</f>
        <v>0.15935672514619884</v>
      </c>
      <c r="K181" s="3" cm="1">
        <f t="array" ref="K181">_xlfn.IFS(
E181="Goalkeeper",(
7*F181 + 2*J181 + H181),
E181="Defender",(
6*G181+3*H181+2*J181),
E181="Midfielder",(
2*G181+3*H181+4*I181+3*J181),
E181="Forward",(
6.25*I181+5*J181)
)</f>
        <v>1.1137922155608493</v>
      </c>
    </row>
    <row r="182" spans="1:11" x14ac:dyDescent="0.3">
      <c r="A182" t="s">
        <v>142</v>
      </c>
      <c r="B182">
        <v>27</v>
      </c>
      <c r="C182" t="s">
        <v>131</v>
      </c>
      <c r="D182" t="s">
        <v>143</v>
      </c>
      <c r="E182" t="s">
        <v>775</v>
      </c>
      <c r="F182">
        <f>player_stats[[#This Row],[Clean Sheets]]/MAX('epl_player_stats_24_25 '!AI:AI)*0.5+player_stats[[#This Row],[Goals Prevented Adjusted]]/MAX('epl_player_stats_24_25 '!BG:BG)*0.5</f>
        <v>0.20588235294117649</v>
      </c>
      <c r="G182">
        <f>player_stats[[#This Row],[Clean Sheets]]/MAX('epl_player_stats_24_25 '!AI:AI)*0.5+player_stats[[#This Row],[Clearances]]/MAX('epl_player_stats_24_25 '!AJ:AJ)*0.25+player_stats[[#This Row],[Tackles]]/MAX('epl_player_stats_24_25 '!AM:AM)*0.25</f>
        <v>8.0780463555583173E-3</v>
      </c>
      <c r="H182">
        <f>player_stats[[#This Row],[Touches]]/MAX('epl_player_stats_24_25 '!P:P)</f>
        <v>5.7663579324768448E-2</v>
      </c>
      <c r="I182">
        <f>player_stats[[#This Row],[Goals]]/MAX('epl_player_stats_24_25 '!H:H)*0.6+player_stats[[#This Row],[Assists]]/MAX('epl_player_stats_24_25 '!I:I)*0.25+player_stats[[#This Row],[Shots]]/MAX('epl_player_stats_24_25 '!K:K)*0.15+0.1</f>
        <v>0.20444852710256894</v>
      </c>
      <c r="J182">
        <f>player_stats[[#This Row],[Minutes]]/3420</f>
        <v>9.6783625730994152E-2</v>
      </c>
      <c r="K182" s="3" cm="1">
        <f t="array" ref="K182">_xlfn.IFS(
E182="Goalkeeper",(
7*F182 + 2*J182 + H182),
E182="Defender",(
6*G182+3*H182+2*J182),
E182="Midfielder",(
2*G182+3*H182+4*I182+3*J182),
E182="Forward",(
6.25*I182+5*J182)
)</f>
        <v>1.7617214230460267</v>
      </c>
    </row>
    <row r="183" spans="1:11" x14ac:dyDescent="0.3">
      <c r="A183" t="s">
        <v>301</v>
      </c>
      <c r="B183">
        <v>27</v>
      </c>
      <c r="C183" t="s">
        <v>300</v>
      </c>
      <c r="D183" t="s">
        <v>59</v>
      </c>
      <c r="E183" t="s">
        <v>775</v>
      </c>
      <c r="F183">
        <f>player_stats[[#This Row],[Clean Sheets]]/MAX('epl_player_stats_24_25 '!AI:AI)*0.5+player_stats[[#This Row],[Goals Prevented Adjusted]]/MAX('epl_player_stats_24_25 '!BG:BG)*0.5</f>
        <v>0.24159663865546221</v>
      </c>
      <c r="G183">
        <f>player_stats[[#This Row],[Clean Sheets]]/MAX('epl_player_stats_24_25 '!AI:AI)*0.5+player_stats[[#This Row],[Clearances]]/MAX('epl_player_stats_24_25 '!AJ:AJ)*0.25+player_stats[[#This Row],[Tackles]]/MAX('epl_player_stats_24_25 '!AM:AM)*0.25</f>
        <v>6.6535139501646676E-2</v>
      </c>
      <c r="H183">
        <f>player_stats[[#This Row],[Touches]]/MAX('epl_player_stats_24_25 '!P:P)</f>
        <v>0.12100388407529131</v>
      </c>
      <c r="I183">
        <f>player_stats[[#This Row],[Goals]]/MAX('epl_player_stats_24_25 '!H:H)*0.6+player_stats[[#This Row],[Assists]]/MAX('epl_player_stats_24_25 '!I:I)*0.25+player_stats[[#This Row],[Shots]]/MAX('epl_player_stats_24_25 '!K:K)*0.15+0.1</f>
        <v>0.23309151435211356</v>
      </c>
      <c r="J183">
        <f>player_stats[[#This Row],[Minutes]]/3420</f>
        <v>0.36608187134502923</v>
      </c>
      <c r="K183" s="3" cm="1">
        <f t="array" ref="K183">_xlfn.IFS(
E183="Goalkeeper",(
7*F183 + 2*J183 + H183),
E183="Defender",(
6*G183+3*H183+2*J183),
E183="Midfielder",(
2*G183+3*H183+4*I183+3*J183),
E183="Forward",(
6.25*I183+5*J183)
)</f>
        <v>3.2872313214258559</v>
      </c>
    </row>
    <row r="184" spans="1:11" x14ac:dyDescent="0.3">
      <c r="A184" t="s">
        <v>619</v>
      </c>
      <c r="B184">
        <v>19</v>
      </c>
      <c r="C184" t="s">
        <v>787</v>
      </c>
      <c r="D184" t="s">
        <v>96</v>
      </c>
      <c r="E184" t="s">
        <v>775</v>
      </c>
      <c r="F184">
        <f>player_stats[[#This Row],[Clean Sheets]]/MAX('epl_player_stats_24_25 '!AI:AI)*0.5+player_stats[[#This Row],[Goals Prevented Adjusted]]/MAX('epl_player_stats_24_25 '!BG:BG)*0.5</f>
        <v>0.24159663865546221</v>
      </c>
      <c r="G184">
        <f>player_stats[[#This Row],[Clean Sheets]]/MAX('epl_player_stats_24_25 '!AI:AI)*0.5+player_stats[[#This Row],[Clearances]]/MAX('epl_player_stats_24_25 '!AJ:AJ)*0.25+player_stats[[#This Row],[Tackles]]/MAX('epl_player_stats_24_25 '!AM:AM)*0.25</f>
        <v>7.4053936494127878E-2</v>
      </c>
      <c r="H184">
        <f>player_stats[[#This Row],[Touches]]/MAX('epl_player_stats_24_25 '!P:P)</f>
        <v>0.13534508515088139</v>
      </c>
      <c r="I184">
        <f>player_stats[[#This Row],[Goals]]/MAX('epl_player_stats_24_25 '!H:H)*0.6+player_stats[[#This Row],[Assists]]/MAX('epl_player_stats_24_25 '!I:I)*0.25+player_stats[[#This Row],[Shots]]/MAX('epl_player_stats_24_25 '!K:K)*0.15+0.1</f>
        <v>0.2118255762828968</v>
      </c>
      <c r="J184">
        <f>player_stats[[#This Row],[Minutes]]/3420</f>
        <v>0.2669590643274854</v>
      </c>
      <c r="K184" s="3" cm="1">
        <f t="array" ref="K184">_xlfn.IFS(
E184="Goalkeeper",(
7*F184 + 2*J184 + H184),
E184="Defender",(
6*G184+3*H184+2*J184),
E184="Midfielder",(
2*G184+3*H184+4*I184+3*J184),
E184="Forward",(
6.25*I184+5*J184)
)</f>
        <v>2.658705173405532</v>
      </c>
    </row>
    <row r="185" spans="1:11" x14ac:dyDescent="0.3">
      <c r="A185" t="s">
        <v>573</v>
      </c>
      <c r="B185">
        <v>23</v>
      </c>
      <c r="C185" t="s">
        <v>566</v>
      </c>
      <c r="D185" t="s">
        <v>59</v>
      </c>
      <c r="E185" t="s">
        <v>775</v>
      </c>
      <c r="F185">
        <f>player_stats[[#This Row],[Clean Sheets]]/MAX('epl_player_stats_24_25 '!AI:AI)*0.5+player_stats[[#This Row],[Goals Prevented Adjusted]]/MAX('epl_player_stats_24_25 '!BG:BG)*0.5</f>
        <v>0.20588235294117649</v>
      </c>
      <c r="G185">
        <f>player_stats[[#This Row],[Clean Sheets]]/MAX('epl_player_stats_24_25 '!AI:AI)*0.5+player_stats[[#This Row],[Clearances]]/MAX('epl_player_stats_24_25 '!AJ:AJ)*0.25+player_stats[[#This Row],[Tackles]]/MAX('epl_player_stats_24_25 '!AM:AM)*0.25</f>
        <v>3.373361088672093E-2</v>
      </c>
      <c r="H185">
        <f>player_stats[[#This Row],[Touches]]/MAX('epl_player_stats_24_25 '!P:P)</f>
        <v>0.13474753510606513</v>
      </c>
      <c r="I185">
        <f>player_stats[[#This Row],[Goals]]/MAX('epl_player_stats_24_25 '!H:H)*0.6+player_stats[[#This Row],[Assists]]/MAX('epl_player_stats_24_25 '!I:I)*0.25+player_stats[[#This Row],[Shots]]/MAX('epl_player_stats_24_25 '!K:K)*0.15+0.1</f>
        <v>0.21269078575466366</v>
      </c>
      <c r="J185">
        <f>player_stats[[#This Row],[Minutes]]/3420</f>
        <v>0.41871345029239765</v>
      </c>
      <c r="K185" s="3" cm="1">
        <f t="array" ref="K185">_xlfn.IFS(
E185="Goalkeeper",(
7*F185 + 2*J185 + H185),
E185="Defender",(
6*G185+3*H185+2*J185),
E185="Midfielder",(
2*G185+3*H185+4*I185+3*J185),
E185="Forward",(
6.25*I185+5*J185)
)</f>
        <v>3.4228846624286362</v>
      </c>
    </row>
    <row r="186" spans="1:11" x14ac:dyDescent="0.3">
      <c r="A186" t="s">
        <v>597</v>
      </c>
      <c r="B186">
        <v>18</v>
      </c>
      <c r="C186" t="s">
        <v>566</v>
      </c>
      <c r="D186" t="s">
        <v>59</v>
      </c>
      <c r="E186" t="s">
        <v>775</v>
      </c>
      <c r="F186">
        <f>player_stats[[#This Row],[Clean Sheets]]/MAX('epl_player_stats_24_25 '!AI:AI)*0.5+player_stats[[#This Row],[Goals Prevented Adjusted]]/MAX('epl_player_stats_24_25 '!BG:BG)*0.5</f>
        <v>0.20588235294117649</v>
      </c>
      <c r="G186">
        <f>player_stats[[#This Row],[Clean Sheets]]/MAX('epl_player_stats_24_25 '!AI:AI)*0.5+player_stats[[#This Row],[Clearances]]/MAX('epl_player_stats_24_25 '!AJ:AJ)*0.25+player_stats[[#This Row],[Tackles]]/MAX('epl_player_stats_24_25 '!AM:AM)*0.25</f>
        <v>8.0438700055924933E-2</v>
      </c>
      <c r="H186">
        <f>player_stats[[#This Row],[Touches]]/MAX('epl_player_stats_24_25 '!P:P)</f>
        <v>0.29997012249775917</v>
      </c>
      <c r="I186">
        <f>player_stats[[#This Row],[Goals]]/MAX('epl_player_stats_24_25 '!H:H)*0.6+player_stats[[#This Row],[Assists]]/MAX('epl_player_stats_24_25 '!I:I)*0.25+player_stats[[#This Row],[Shots]]/MAX('epl_player_stats_24_25 '!K:K)*0.15+0.1</f>
        <v>0.21023176936122104</v>
      </c>
      <c r="J186">
        <f>player_stats[[#This Row],[Minutes]]/3420</f>
        <v>0.54795321637426897</v>
      </c>
      <c r="K186" s="3" cm="1">
        <f t="array" ref="K186">_xlfn.IFS(
E186="Goalkeeper",(
7*F186 + 2*J186 + H186),
E186="Defender",(
6*G186+3*H186+2*J186),
E186="Midfielder",(
2*G186+3*H186+4*I186+3*J186),
E186="Forward",(
6.25*I186+5*J186)
)</f>
        <v>4.0537146403789759</v>
      </c>
    </row>
    <row r="187" spans="1:11" x14ac:dyDescent="0.3">
      <c r="A187" t="s">
        <v>672</v>
      </c>
      <c r="B187">
        <v>28</v>
      </c>
      <c r="C187" t="s">
        <v>785</v>
      </c>
      <c r="D187" t="s">
        <v>187</v>
      </c>
      <c r="E187" t="s">
        <v>773</v>
      </c>
      <c r="F187">
        <f>player_stats[[#This Row],[Clean Sheets]]/MAX('epl_player_stats_24_25 '!AI:AI)*0.5+player_stats[[#This Row],[Goals Prevented Adjusted]]/MAX('epl_player_stats_24_25 '!BG:BG)*0.5</f>
        <v>0.20588235294117649</v>
      </c>
      <c r="G187">
        <f>player_stats[[#This Row],[Clean Sheets]]/MAX('epl_player_stats_24_25 '!AI:AI)*0.5+player_stats[[#This Row],[Clearances]]/MAX('epl_player_stats_24_25 '!AJ:AJ)*0.25+player_stats[[#This Row],[Tackles]]/MAX('epl_player_stats_24_25 '!AM:AM)*0.25</f>
        <v>2.1608774001118498E-2</v>
      </c>
      <c r="H187">
        <f>player_stats[[#This Row],[Touches]]/MAX('epl_player_stats_24_25 '!P:P)</f>
        <v>8.7839856587989248E-2</v>
      </c>
      <c r="I187">
        <f>player_stats[[#This Row],[Goals]]/MAX('epl_player_stats_24_25 '!H:H)*0.6+player_stats[[#This Row],[Assists]]/MAX('epl_player_stats_24_25 '!I:I)*0.25+player_stats[[#This Row],[Shots]]/MAX('epl_player_stats_24_25 '!K:K)*0.15+0.1</f>
        <v>0.15367439231204072</v>
      </c>
      <c r="J187">
        <f>player_stats[[#This Row],[Minutes]]/3420</f>
        <v>0.19005847953216373</v>
      </c>
      <c r="K187" s="3" cm="1">
        <f t="array" ref="K187">_xlfn.IFS(
E187="Goalkeeper",(
7*F187 + 2*J187 + H187),
E187="Defender",(
6*G187+3*H187+2*J187),
E187="Midfielder",(
2*G187+3*H187+4*I187+3*J187),
E187="Forward",(
6.25*I187+5*J187)
)</f>
        <v>1.4916101256108587</v>
      </c>
    </row>
    <row r="188" spans="1:11" x14ac:dyDescent="0.3">
      <c r="A188" t="s">
        <v>690</v>
      </c>
      <c r="B188">
        <v>21</v>
      </c>
      <c r="C188" t="s">
        <v>785</v>
      </c>
      <c r="D188" t="s">
        <v>176</v>
      </c>
      <c r="E188" t="s">
        <v>773</v>
      </c>
      <c r="F188">
        <f>player_stats[[#This Row],[Clean Sheets]]/MAX('epl_player_stats_24_25 '!AI:AI)*0.5+player_stats[[#This Row],[Goals Prevented Adjusted]]/MAX('epl_player_stats_24_25 '!BG:BG)*0.5</f>
        <v>0.20588235294117649</v>
      </c>
      <c r="G188">
        <f>player_stats[[#This Row],[Clean Sheets]]/MAX('epl_player_stats_24_25 '!AI:AI)*0.5+player_stats[[#This Row],[Clearances]]/MAX('epl_player_stats_24_25 '!AJ:AJ)*0.25+player_stats[[#This Row],[Tackles]]/MAX('epl_player_stats_24_25 '!AM:AM)*0.25</f>
        <v>5.9762008326601626E-2</v>
      </c>
      <c r="H188">
        <f>player_stats[[#This Row],[Touches]]/MAX('epl_player_stats_24_25 '!P:P)</f>
        <v>0.13146100985957573</v>
      </c>
      <c r="I188">
        <f>player_stats[[#This Row],[Goals]]/MAX('epl_player_stats_24_25 '!H:H)*0.6+player_stats[[#This Row],[Assists]]/MAX('epl_player_stats_24_25 '!I:I)*0.25+player_stats[[#This Row],[Shots]]/MAX('epl_player_stats_24_25 '!K:K)*0.15+0.1</f>
        <v>0.15859242509892596</v>
      </c>
      <c r="J188">
        <f>player_stats[[#This Row],[Minutes]]/3420</f>
        <v>0.23304093567251463</v>
      </c>
      <c r="K188" s="3" cm="1">
        <f t="array" ref="K188">_xlfn.IFS(
E188="Goalkeeper",(
7*F188 + 2*J188 + H188),
E188="Defender",(
6*G188+3*H188+2*J188),
E188="Midfielder",(
2*G188+3*H188+4*I188+3*J188),
E188="Forward",(
6.25*I188+5*J188)
)</f>
        <v>1.8473995536451782</v>
      </c>
    </row>
    <row r="189" spans="1:11" x14ac:dyDescent="0.3">
      <c r="A189" t="s">
        <v>627</v>
      </c>
      <c r="B189">
        <v>27</v>
      </c>
      <c r="C189" t="s">
        <v>787</v>
      </c>
      <c r="D189" t="s">
        <v>433</v>
      </c>
      <c r="E189" t="s">
        <v>773</v>
      </c>
      <c r="F189">
        <f>player_stats[[#This Row],[Clean Sheets]]/MAX('epl_player_stats_24_25 '!AI:AI)*0.5+player_stats[[#This Row],[Goals Prevented Adjusted]]/MAX('epl_player_stats_24_25 '!BG:BG)*0.5</f>
        <v>0.27731092436974791</v>
      </c>
      <c r="G189">
        <f>player_stats[[#This Row],[Clean Sheets]]/MAX('epl_player_stats_24_25 '!AI:AI)*0.5+player_stats[[#This Row],[Clearances]]/MAX('epl_player_stats_24_25 '!AJ:AJ)*0.25+player_stats[[#This Row],[Tackles]]/MAX('epl_player_stats_24_25 '!AM:AM)*0.25</f>
        <v>0.1848396818492512</v>
      </c>
      <c r="H189">
        <f>player_stats[[#This Row],[Touches]]/MAX('epl_player_stats_24_25 '!P:P)</f>
        <v>0.40693158051986855</v>
      </c>
      <c r="I189">
        <f>player_stats[[#This Row],[Goals]]/MAX('epl_player_stats_24_25 '!H:H)*0.6+player_stats[[#This Row],[Assists]]/MAX('epl_player_stats_24_25 '!I:I)*0.25+player_stats[[#This Row],[Shots]]/MAX('epl_player_stats_24_25 '!K:K)*0.15+0.1</f>
        <v>0.19547767100056529</v>
      </c>
      <c r="J189">
        <f>player_stats[[#This Row],[Minutes]]/3420</f>
        <v>0.48333333333333334</v>
      </c>
      <c r="K189" s="3" cm="1">
        <f t="array" ref="K189">_xlfn.IFS(
E189="Goalkeeper",(
7*F189 + 2*J189 + H189),
E189="Defender",(
6*G189+3*H189+2*J189),
E189="Midfielder",(
2*G189+3*H189+4*I189+3*J189),
E189="Forward",(
6.25*I189+5*J189)
)</f>
        <v>3.8223847892603695</v>
      </c>
    </row>
    <row r="190" spans="1:11" x14ac:dyDescent="0.3">
      <c r="A190" t="s">
        <v>633</v>
      </c>
      <c r="B190">
        <v>27</v>
      </c>
      <c r="C190" t="s">
        <v>787</v>
      </c>
      <c r="D190" t="s">
        <v>277</v>
      </c>
      <c r="E190" t="s">
        <v>773</v>
      </c>
      <c r="F190">
        <f>player_stats[[#This Row],[Clean Sheets]]/MAX('epl_player_stats_24_25 '!AI:AI)*0.5+player_stats[[#This Row],[Goals Prevented Adjusted]]/MAX('epl_player_stats_24_25 '!BG:BG)*0.5</f>
        <v>0.24159663865546221</v>
      </c>
      <c r="G190">
        <f>player_stats[[#This Row],[Clean Sheets]]/MAX('epl_player_stats_24_25 '!AI:AI)*0.5+player_stats[[#This Row],[Clearances]]/MAX('epl_player_stats_24_25 '!AJ:AJ)*0.25+player_stats[[#This Row],[Tackles]]/MAX('epl_player_stats_24_25 '!AM:AM)*0.25</f>
        <v>0.16397657366556889</v>
      </c>
      <c r="H190">
        <f>player_stats[[#This Row],[Touches]]/MAX('epl_player_stats_24_25 '!P:P)</f>
        <v>0.32476844935763372</v>
      </c>
      <c r="I190">
        <f>player_stats[[#This Row],[Goals]]/MAX('epl_player_stats_24_25 '!H:H)*0.6+player_stats[[#This Row],[Assists]]/MAX('epl_player_stats_24_25 '!I:I)*0.25+player_stats[[#This Row],[Shots]]/MAX('epl_player_stats_24_25 '!K:K)*0.15+0.1</f>
        <v>0.16842849067269644</v>
      </c>
      <c r="J190">
        <f>player_stats[[#This Row],[Minutes]]/3420</f>
        <v>0.41081871345029242</v>
      </c>
      <c r="K190" s="3" cm="1">
        <f t="array" ref="K190">_xlfn.IFS(
E190="Goalkeeper",(
7*F190 + 2*J190 + H190),
E190="Defender",(
6*G190+3*H190+2*J190),
E190="Midfielder",(
2*G190+3*H190+4*I190+3*J190),
E190="Forward",(
6.25*I190+5*J190)
)</f>
        <v>3.2084285984457015</v>
      </c>
    </row>
    <row r="191" spans="1:11" x14ac:dyDescent="0.3">
      <c r="A191" t="s">
        <v>174</v>
      </c>
      <c r="B191">
        <v>31</v>
      </c>
      <c r="C191" t="s">
        <v>170</v>
      </c>
      <c r="D191" t="s">
        <v>117</v>
      </c>
      <c r="E191" t="s">
        <v>774</v>
      </c>
      <c r="F191">
        <f>player_stats[[#This Row],[Clean Sheets]]/MAX('epl_player_stats_24_25 '!AI:AI)*0.5+player_stats[[#This Row],[Goals Prevented Adjusted]]/MAX('epl_player_stats_24_25 '!BG:BG)*0.5</f>
        <v>0.27731092436974791</v>
      </c>
      <c r="G191">
        <f>player_stats[[#This Row],[Clean Sheets]]/MAX('epl_player_stats_24_25 '!AI:AI)*0.5+player_stats[[#This Row],[Clearances]]/MAX('epl_player_stats_24_25 '!AJ:AJ)*0.25+player_stats[[#This Row],[Tackles]]/MAX('epl_player_stats_24_25 '!AM:AM)*0.25</f>
        <v>0.280813086435096</v>
      </c>
      <c r="H191">
        <f>player_stats[[#This Row],[Touches]]/MAX('epl_player_stats_24_25 '!P:P)</f>
        <v>0.40932178069913355</v>
      </c>
      <c r="I191">
        <f>player_stats[[#This Row],[Goals]]/MAX('epl_player_stats_24_25 '!H:H)*0.6+player_stats[[#This Row],[Assists]]/MAX('epl_player_stats_24_25 '!I:I)*0.25+player_stats[[#This Row],[Shots]]/MAX('epl_player_stats_24_25 '!K:K)*0.15+0.1</f>
        <v>0.16596947427925382</v>
      </c>
      <c r="J191">
        <f>player_stats[[#This Row],[Minutes]]/3420</f>
        <v>0.55935672514619883</v>
      </c>
      <c r="K191" s="3" cm="1">
        <f t="array" ref="K191">_xlfn.IFS(
E191="Goalkeeper",(
7*F191 + 2*J191 + H191),
E191="Defender",(
6*G191+3*H191+2*J191),
E191="Midfielder",(
2*G191+3*H191+4*I191+3*J191),
E191="Forward",(
6.25*I191+5*J191)
)</f>
        <v>4.0315573110003742</v>
      </c>
    </row>
    <row r="192" spans="1:11" x14ac:dyDescent="0.3">
      <c r="A192" t="s">
        <v>683</v>
      </c>
      <c r="B192">
        <v>32</v>
      </c>
      <c r="C192" t="s">
        <v>785</v>
      </c>
      <c r="D192" t="s">
        <v>158</v>
      </c>
      <c r="E192" t="s">
        <v>774</v>
      </c>
      <c r="F192">
        <f>player_stats[[#This Row],[Clean Sheets]]/MAX('epl_player_stats_24_25 '!AI:AI)*0.5+player_stats[[#This Row],[Goals Prevented Adjusted]]/MAX('epl_player_stats_24_25 '!BG:BG)*0.5</f>
        <v>0.38445378151260506</v>
      </c>
      <c r="G192">
        <f>player_stats[[#This Row],[Clean Sheets]]/MAX('epl_player_stats_24_25 '!AI:AI)*0.5+player_stats[[#This Row],[Clearances]]/MAX('epl_player_stats_24_25 '!AJ:AJ)*0.25+player_stats[[#This Row],[Tackles]]/MAX('epl_player_stats_24_25 '!AM:AM)*0.25</f>
        <v>0.34814049586776863</v>
      </c>
      <c r="H192">
        <f>player_stats[[#This Row],[Touches]]/MAX('epl_player_stats_24_25 '!P:P)</f>
        <v>0.4714669853600239</v>
      </c>
      <c r="I192">
        <f>player_stats[[#This Row],[Goals]]/MAX('epl_player_stats_24_25 '!H:H)*0.6+player_stats[[#This Row],[Assists]]/MAX('epl_player_stats_24_25 '!I:I)*0.25+player_stats[[#This Row],[Shots]]/MAX('epl_player_stats_24_25 '!K:K)*0.15+0.1</f>
        <v>0.17985836316814269</v>
      </c>
      <c r="J192">
        <f>player_stats[[#This Row],[Minutes]]/3420</f>
        <v>0.61783625730994152</v>
      </c>
      <c r="K192" s="3" cm="1">
        <f t="array" ref="K192">_xlfn.IFS(
E192="Goalkeeper",(
7*F192 + 2*J192 + H192),
E192="Defender",(
6*G192+3*H192+2*J192),
E192="Midfielder",(
2*G192+3*H192+4*I192+3*J192),
E192="Forward",(
6.25*I192+5*J192)
)</f>
        <v>4.7389164459065665</v>
      </c>
    </row>
    <row r="193" spans="1:11" x14ac:dyDescent="0.3">
      <c r="A193" t="s">
        <v>328</v>
      </c>
      <c r="B193">
        <v>28</v>
      </c>
      <c r="C193" t="s">
        <v>329</v>
      </c>
      <c r="D193" t="s">
        <v>62</v>
      </c>
      <c r="E193" t="s">
        <v>773</v>
      </c>
      <c r="F193">
        <f>player_stats[[#This Row],[Clean Sheets]]/MAX('epl_player_stats_24_25 '!AI:AI)*0.5+player_stats[[#This Row],[Goals Prevented Adjusted]]/MAX('epl_player_stats_24_25 '!BG:BG)*0.5</f>
        <v>0.20588235294117649</v>
      </c>
      <c r="G193">
        <f>player_stats[[#This Row],[Clean Sheets]]/MAX('epl_player_stats_24_25 '!AI:AI)*0.5+player_stats[[#This Row],[Clearances]]/MAX('epl_player_stats_24_25 '!AJ:AJ)*0.25+player_stats[[#This Row],[Tackles]]/MAX('epl_player_stats_24_25 '!AM:AM)*0.25</f>
        <v>4.1726216367364691E-2</v>
      </c>
      <c r="H193">
        <f>player_stats[[#This Row],[Touches]]/MAX('epl_player_stats_24_25 '!P:P)</f>
        <v>0.26531221989841647</v>
      </c>
      <c r="I193">
        <f>player_stats[[#This Row],[Goals]]/MAX('epl_player_stats_24_25 '!H:H)*0.6+player_stats[[#This Row],[Assists]]/MAX('epl_player_stats_24_25 '!I:I)*0.25+player_stats[[#This Row],[Shots]]/MAX('epl_player_stats_24_25 '!K:K)*0.15+0.1</f>
        <v>0.33450317191131212</v>
      </c>
      <c r="J193">
        <f>player_stats[[#This Row],[Minutes]]/3420</f>
        <v>0.51725146198830407</v>
      </c>
      <c r="K193" s="3" cm="1">
        <f t="array" ref="K193">_xlfn.IFS(
E193="Goalkeeper",(
7*F193 + 2*J193 + H193),
E193="Defender",(
6*G193+3*H193+2*J193),
E193="Midfielder",(
2*G193+3*H193+4*I193+3*J193),
E193="Forward",(
6.25*I193+5*J193)
)</f>
        <v>3.7691561660401396</v>
      </c>
    </row>
    <row r="194" spans="1:11" x14ac:dyDescent="0.3">
      <c r="A194" t="s">
        <v>560</v>
      </c>
      <c r="B194">
        <v>27</v>
      </c>
      <c r="C194" t="s">
        <v>788</v>
      </c>
      <c r="D194" t="s">
        <v>178</v>
      </c>
      <c r="E194" t="s">
        <v>774</v>
      </c>
      <c r="F194">
        <f>player_stats[[#This Row],[Clean Sheets]]/MAX('epl_player_stats_24_25 '!AI:AI)*0.5+player_stats[[#This Row],[Goals Prevented Adjusted]]/MAX('epl_player_stats_24_25 '!BG:BG)*0.5</f>
        <v>0.59873949579831931</v>
      </c>
      <c r="G194">
        <f>player_stats[[#This Row],[Clean Sheets]]/MAX('epl_player_stats_24_25 '!AI:AI)*0.5+player_stats[[#This Row],[Clearances]]/MAX('epl_player_stats_24_25 '!AJ:AJ)*0.25+player_stats[[#This Row],[Tackles]]/MAX('epl_player_stats_24_25 '!AM:AM)*0.25</f>
        <v>0.60574473373516435</v>
      </c>
      <c r="H194">
        <f>player_stats[[#This Row],[Touches]]/MAX('epl_player_stats_24_25 '!P:P)</f>
        <v>0.54138034060352558</v>
      </c>
      <c r="I194">
        <f>player_stats[[#This Row],[Goals]]/MAX('epl_player_stats_24_25 '!H:H)*0.6+player_stats[[#This Row],[Assists]]/MAX('epl_player_stats_24_25 '!I:I)*0.25+player_stats[[#This Row],[Shots]]/MAX('epl_player_stats_24_25 '!K:K)*0.15+0.1</f>
        <v>0.18231737956158534</v>
      </c>
      <c r="J194">
        <f>player_stats[[#This Row],[Minutes]]/3420</f>
        <v>0.87807017543859645</v>
      </c>
      <c r="K194" s="3" cm="1">
        <f t="array" ref="K194">_xlfn.IFS(
E194="Goalkeeper",(
7*F194 + 2*J194 + H194),
E194="Defender",(
6*G194+3*H194+2*J194),
E194="Midfielder",(
2*G194+3*H194+4*I194+3*J194),
E194="Forward",(
6.25*I194+5*J194)
)</f>
        <v>7.0147497750987551</v>
      </c>
    </row>
    <row r="195" spans="1:11" x14ac:dyDescent="0.3">
      <c r="A195" t="s">
        <v>671</v>
      </c>
      <c r="B195">
        <v>27</v>
      </c>
      <c r="C195" t="s">
        <v>785</v>
      </c>
      <c r="D195" t="s">
        <v>176</v>
      </c>
      <c r="E195" t="s">
        <v>773</v>
      </c>
      <c r="F195">
        <f>player_stats[[#This Row],[Clean Sheets]]/MAX('epl_player_stats_24_25 '!AI:AI)*0.5+player_stats[[#This Row],[Goals Prevented Adjusted]]/MAX('epl_player_stats_24_25 '!BG:BG)*0.5</f>
        <v>0.20588235294117649</v>
      </c>
      <c r="G195">
        <f>player_stats[[#This Row],[Clean Sheets]]/MAX('epl_player_stats_24_25 '!AI:AI)*0.5+player_stats[[#This Row],[Clearances]]/MAX('epl_player_stats_24_25 '!AJ:AJ)*0.25+player_stats[[#This Row],[Tackles]]/MAX('epl_player_stats_24_25 '!AM:AM)*0.25</f>
        <v>3.3174361523643822E-2</v>
      </c>
      <c r="H195">
        <f>player_stats[[#This Row],[Touches]]/MAX('epl_player_stats_24_25 '!P:P)</f>
        <v>0.15685688676426651</v>
      </c>
      <c r="I195">
        <f>player_stats[[#This Row],[Goals]]/MAX('epl_player_stats_24_25 '!H:H)*0.6+player_stats[[#This Row],[Assists]]/MAX('epl_player_stats_24_25 '!I:I)*0.25+player_stats[[#This Row],[Shots]]/MAX('epl_player_stats_24_25 '!K:K)*0.15+0.1</f>
        <v>0.263328308523334</v>
      </c>
      <c r="J195">
        <f>player_stats[[#This Row],[Minutes]]/3420</f>
        <v>0.28859649122807018</v>
      </c>
      <c r="K195" s="3" cm="1">
        <f t="array" ref="K195">_xlfn.IFS(
E195="Goalkeeper",(
7*F195 + 2*J195 + H195),
E195="Defender",(
6*G195+3*H195+2*J195),
E195="Midfielder",(
2*G195+3*H195+4*I195+3*J195),
E195="Forward",(
6.25*I195+5*J195)
)</f>
        <v>2.4560220911176338</v>
      </c>
    </row>
    <row r="196" spans="1:11" x14ac:dyDescent="0.3">
      <c r="A196" t="s">
        <v>165</v>
      </c>
      <c r="B196">
        <v>29</v>
      </c>
      <c r="C196" t="s">
        <v>131</v>
      </c>
      <c r="D196" t="s">
        <v>78</v>
      </c>
      <c r="E196" t="s">
        <v>773</v>
      </c>
      <c r="F196">
        <f>player_stats[[#This Row],[Clean Sheets]]/MAX('epl_player_stats_24_25 '!AI:AI)*0.5+player_stats[[#This Row],[Goals Prevented Adjusted]]/MAX('epl_player_stats_24_25 '!BG:BG)*0.5</f>
        <v>0.34873949579831931</v>
      </c>
      <c r="G196">
        <f>player_stats[[#This Row],[Clean Sheets]]/MAX('epl_player_stats_24_25 '!AI:AI)*0.5+player_stats[[#This Row],[Clearances]]/MAX('epl_player_stats_24_25 '!AJ:AJ)*0.25+player_stats[[#This Row],[Tackles]]/MAX('epl_player_stats_24_25 '!AM:AM)*0.25</f>
        <v>0.29498073696638288</v>
      </c>
      <c r="H196">
        <f>player_stats[[#This Row],[Touches]]/MAX('epl_player_stats_24_25 '!P:P)</f>
        <v>0.43949805796235436</v>
      </c>
      <c r="I196">
        <f>player_stats[[#This Row],[Goals]]/MAX('epl_player_stats_24_25 '!H:H)*0.6+player_stats[[#This Row],[Assists]]/MAX('epl_player_stats_24_25 '!I:I)*0.25+player_stats[[#This Row],[Shots]]/MAX('epl_player_stats_24_25 '!K:K)*0.15+0.1</f>
        <v>0.26419351799510082</v>
      </c>
      <c r="J196">
        <f>player_stats[[#This Row],[Minutes]]/3420</f>
        <v>0.62309941520467838</v>
      </c>
      <c r="K196" s="3" cm="1">
        <f t="array" ref="K196">_xlfn.IFS(
E196="Goalkeeper",(
7*F196 + 2*J196 + H196),
E196="Defender",(
6*G196+3*H196+2*J196),
E196="Midfielder",(
2*G196+3*H196+4*I196+3*J196),
E196="Forward",(
6.25*I196+5*J196)
)</f>
        <v>4.8345279654142672</v>
      </c>
    </row>
    <row r="197" spans="1:11" x14ac:dyDescent="0.3">
      <c r="A197" t="s">
        <v>555</v>
      </c>
      <c r="B197">
        <v>22</v>
      </c>
      <c r="C197" t="s">
        <v>788</v>
      </c>
      <c r="D197" t="s">
        <v>66</v>
      </c>
      <c r="E197" t="s">
        <v>774</v>
      </c>
      <c r="F197">
        <f>player_stats[[#This Row],[Clean Sheets]]/MAX('epl_player_stats_24_25 '!AI:AI)*0.5+player_stats[[#This Row],[Goals Prevented Adjusted]]/MAX('epl_player_stats_24_25 '!BG:BG)*0.5</f>
        <v>0.59873949579831931</v>
      </c>
      <c r="G197">
        <f>player_stats[[#This Row],[Clean Sheets]]/MAX('epl_player_stats_24_25 '!AI:AI)*0.5+player_stats[[#This Row],[Clearances]]/MAX('epl_player_stats_24_25 '!AJ:AJ)*0.25+player_stats[[#This Row],[Tackles]]/MAX('epl_player_stats_24_25 '!AM:AM)*0.25</f>
        <v>0.74248120300751874</v>
      </c>
      <c r="H197">
        <f>player_stats[[#This Row],[Touches]]/MAX('epl_player_stats_24_25 '!P:P)</f>
        <v>0.59605616970421271</v>
      </c>
      <c r="I197">
        <f>player_stats[[#This Row],[Goals]]/MAX('epl_player_stats_24_25 '!H:H)*0.6+player_stats[[#This Row],[Assists]]/MAX('epl_player_stats_24_25 '!I:I)*0.25+player_stats[[#This Row],[Shots]]/MAX('epl_player_stats_24_25 '!K:K)*0.15+0.1</f>
        <v>0.20285472018089318</v>
      </c>
      <c r="J197">
        <f>player_stats[[#This Row],[Minutes]]/3420</f>
        <v>0.93304093567251467</v>
      </c>
      <c r="K197" s="3" cm="1">
        <f t="array" ref="K197">_xlfn.IFS(
E197="Goalkeeper",(
7*F197 + 2*J197 + H197),
E197="Defender",(
6*G197+3*H197+2*J197),
E197="Midfielder",(
2*G197+3*H197+4*I197+3*J197),
E197="Forward",(
6.25*I197+5*J197)
)</f>
        <v>8.1091375985027803</v>
      </c>
    </row>
    <row r="198" spans="1:11" x14ac:dyDescent="0.3">
      <c r="A198" t="s">
        <v>504</v>
      </c>
      <c r="B198">
        <v>26</v>
      </c>
      <c r="C198" t="s">
        <v>790</v>
      </c>
      <c r="D198" t="s">
        <v>105</v>
      </c>
      <c r="E198" t="s">
        <v>774</v>
      </c>
      <c r="F198">
        <f>player_stats[[#This Row],[Clean Sheets]]/MAX('epl_player_stats_24_25 '!AI:AI)*0.5+player_stats[[#This Row],[Goals Prevented Adjusted]]/MAX('epl_player_stats_24_25 '!BG:BG)*0.5</f>
        <v>0.38445378151260506</v>
      </c>
      <c r="G198">
        <f>player_stats[[#This Row],[Clean Sheets]]/MAX('epl_player_stats_24_25 '!AI:AI)*0.5+player_stats[[#This Row],[Clearances]]/MAX('epl_player_stats_24_25 '!AJ:AJ)*0.25+player_stats[[#This Row],[Tackles]]/MAX('epl_player_stats_24_25 '!AM:AM)*0.25</f>
        <v>0.30954452246318276</v>
      </c>
      <c r="H198">
        <f>player_stats[[#This Row],[Touches]]/MAX('epl_player_stats_24_25 '!P:P)</f>
        <v>0.46459515984463701</v>
      </c>
      <c r="I198">
        <f>player_stats[[#This Row],[Goals]]/MAX('epl_player_stats_24_25 '!H:H)*0.6+player_stats[[#This Row],[Assists]]/MAX('epl_player_stats_24_25 '!I:I)*0.25+player_stats[[#This Row],[Shots]]/MAX('epl_player_stats_24_25 '!K:K)*0.15+0.1</f>
        <v>0.19707147792224106</v>
      </c>
      <c r="J198">
        <f>player_stats[[#This Row],[Minutes]]/3420</f>
        <v>0.51286549707602336</v>
      </c>
      <c r="K198" s="3" cm="1">
        <f t="array" ref="K198">_xlfn.IFS(
E198="Goalkeeper",(
7*F198 + 2*J198 + H198),
E198="Defender",(
6*G198+3*H198+2*J198),
E198="Midfielder",(
2*G198+3*H198+4*I198+3*J198),
E198="Forward",(
6.25*I198+5*J198)
)</f>
        <v>4.2767836084650543</v>
      </c>
    </row>
    <row r="199" spans="1:11" x14ac:dyDescent="0.3">
      <c r="A199" t="s">
        <v>314</v>
      </c>
      <c r="B199">
        <v>23</v>
      </c>
      <c r="C199" t="s">
        <v>300</v>
      </c>
      <c r="D199" t="s">
        <v>158</v>
      </c>
      <c r="E199" t="s">
        <v>773</v>
      </c>
      <c r="F199">
        <f>player_stats[[#This Row],[Clean Sheets]]/MAX('epl_player_stats_24_25 '!AI:AI)*0.5+player_stats[[#This Row],[Goals Prevented Adjusted]]/MAX('epl_player_stats_24_25 '!BG:BG)*0.5</f>
        <v>0.38445378151260506</v>
      </c>
      <c r="G199">
        <f>player_stats[[#This Row],[Clean Sheets]]/MAX('epl_player_stats_24_25 '!AI:AI)*0.5+player_stats[[#This Row],[Clearances]]/MAX('epl_player_stats_24_25 '!AJ:AJ)*0.25+player_stats[[#This Row],[Tackles]]/MAX('epl_player_stats_24_25 '!AM:AM)*0.25</f>
        <v>0.31938575778288703</v>
      </c>
      <c r="H199">
        <f>player_stats[[#This Row],[Touches]]/MAX('epl_player_stats_24_25 '!P:P)</f>
        <v>0.27367792052584405</v>
      </c>
      <c r="I199">
        <f>player_stats[[#This Row],[Goals]]/MAX('epl_player_stats_24_25 '!H:H)*0.6+player_stats[[#This Row],[Assists]]/MAX('epl_player_stats_24_25 '!I:I)*0.25+player_stats[[#This Row],[Shots]]/MAX('epl_player_stats_24_25 '!K:K)*0.15+0.1</f>
        <v>0.15613340870548331</v>
      </c>
      <c r="J199">
        <f>player_stats[[#This Row],[Minutes]]/3420</f>
        <v>0.45877192982456139</v>
      </c>
      <c r="K199" s="3" cm="1">
        <f t="array" ref="K199">_xlfn.IFS(
E199="Goalkeeper",(
7*F199 + 2*J199 + H199),
E199="Defender",(
6*G199+3*H199+2*J199),
E199="Midfielder",(
2*G199+3*H199+4*I199+3*J199),
E199="Forward",(
6.25*I199+5*J199)
)</f>
        <v>3.4606547014389237</v>
      </c>
    </row>
    <row r="200" spans="1:11" x14ac:dyDescent="0.3">
      <c r="A200" t="s">
        <v>238</v>
      </c>
      <c r="B200">
        <v>20</v>
      </c>
      <c r="C200" t="s">
        <v>205</v>
      </c>
      <c r="D200" t="s">
        <v>126</v>
      </c>
      <c r="E200" t="s">
        <v>773</v>
      </c>
      <c r="F200">
        <f>player_stats[[#This Row],[Clean Sheets]]/MAX('epl_player_stats_24_25 '!AI:AI)*0.5+player_stats[[#This Row],[Goals Prevented Adjusted]]/MAX('epl_player_stats_24_25 '!BG:BG)*0.5</f>
        <v>0.24159663865546221</v>
      </c>
      <c r="G200">
        <f>player_stats[[#This Row],[Clean Sheets]]/MAX('epl_player_stats_24_25 '!AI:AI)*0.5+player_stats[[#This Row],[Clearances]]/MAX('epl_player_stats_24_25 '!AJ:AJ)*0.25+player_stats[[#This Row],[Tackles]]/MAX('epl_player_stats_24_25 '!AM:AM)*0.25</f>
        <v>0.17244298763437518</v>
      </c>
      <c r="H200">
        <f>player_stats[[#This Row],[Touches]]/MAX('epl_player_stats_24_25 '!P:P)</f>
        <v>0.39139527935464596</v>
      </c>
      <c r="I200">
        <f>player_stats[[#This Row],[Goals]]/MAX('epl_player_stats_24_25 '!H:H)*0.6+player_stats[[#This Row],[Assists]]/MAX('epl_player_stats_24_25 '!I:I)*0.25+player_stats[[#This Row],[Shots]]/MAX('epl_player_stats_24_25 '!K:K)*0.15+0.1</f>
        <v>0.22412065825010993</v>
      </c>
      <c r="J200">
        <f>player_stats[[#This Row],[Minutes]]/3420</f>
        <v>0.57485380116959062</v>
      </c>
      <c r="K200" s="3" cm="1">
        <f t="array" ref="K200">_xlfn.IFS(
E200="Goalkeeper",(
7*F200 + 2*J200 + H200),
E200="Defender",(
6*G200+3*H200+2*J200),
E200="Midfielder",(
2*G200+3*H200+4*I200+3*J200),
E200="Forward",(
6.25*I200+5*J200)
)</f>
        <v>4.1401158498418997</v>
      </c>
    </row>
    <row r="201" spans="1:11" x14ac:dyDescent="0.3">
      <c r="A201" t="s">
        <v>508</v>
      </c>
      <c r="B201">
        <v>24</v>
      </c>
      <c r="C201" t="s">
        <v>790</v>
      </c>
      <c r="D201" t="s">
        <v>74</v>
      </c>
      <c r="E201" t="s">
        <v>774</v>
      </c>
      <c r="F201">
        <f>player_stats[[#This Row],[Clean Sheets]]/MAX('epl_player_stats_24_25 '!AI:AI)*0.5+player_stats[[#This Row],[Goals Prevented Adjusted]]/MAX('epl_player_stats_24_25 '!BG:BG)*0.5</f>
        <v>0.31302521008403361</v>
      </c>
      <c r="G201">
        <f>player_stats[[#This Row],[Clean Sheets]]/MAX('epl_player_stats_24_25 '!AI:AI)*0.5+player_stats[[#This Row],[Clearances]]/MAX('epl_player_stats_24_25 '!AJ:AJ)*0.25+player_stats[[#This Row],[Tackles]]/MAX('epl_player_stats_24_25 '!AM:AM)*0.25</f>
        <v>0.25754209904927605</v>
      </c>
      <c r="H201">
        <f>player_stats[[#This Row],[Touches]]/MAX('epl_player_stats_24_25 '!P:P)</f>
        <v>0.48939348670451149</v>
      </c>
      <c r="I201">
        <f>player_stats[[#This Row],[Goals]]/MAX('epl_player_stats_24_25 '!H:H)*0.6+player_stats[[#This Row],[Assists]]/MAX('epl_player_stats_24_25 '!I:I)*0.25+player_stats[[#This Row],[Shots]]/MAX('epl_player_stats_24_25 '!K:K)*0.15+0.1</f>
        <v>0.18564160542679481</v>
      </c>
      <c r="J201">
        <f>player_stats[[#This Row],[Minutes]]/3420</f>
        <v>0.62222222222222223</v>
      </c>
      <c r="K201" s="3" cm="1">
        <f t="array" ref="K201">_xlfn.IFS(
E201="Goalkeeper",(
7*F201 + 2*J201 + H201),
E201="Defender",(
6*G201+3*H201+2*J201),
E201="Midfielder",(
2*G201+3*H201+4*I201+3*J201),
E201="Forward",(
6.25*I201+5*J201)
)</f>
        <v>4.2578774988536354</v>
      </c>
    </row>
    <row r="202" spans="1:11" x14ac:dyDescent="0.3">
      <c r="A202" t="s">
        <v>120</v>
      </c>
      <c r="B202">
        <v>26</v>
      </c>
      <c r="C202" t="s">
        <v>98</v>
      </c>
      <c r="D202" t="s">
        <v>59</v>
      </c>
      <c r="E202" t="s">
        <v>773</v>
      </c>
      <c r="F202">
        <f>player_stats[[#This Row],[Clean Sheets]]/MAX('epl_player_stats_24_25 '!AI:AI)*0.5+player_stats[[#This Row],[Goals Prevented Adjusted]]/MAX('epl_player_stats_24_25 '!BG:BG)*0.5</f>
        <v>0.27731092436974791</v>
      </c>
      <c r="G202">
        <f>player_stats[[#This Row],[Clean Sheets]]/MAX('epl_player_stats_24_25 '!AI:AI)*0.5+player_stats[[#This Row],[Clearances]]/MAX('epl_player_stats_24_25 '!AJ:AJ)*0.25+player_stats[[#This Row],[Tackles]]/MAX('epl_player_stats_24_25 '!AM:AM)*0.25</f>
        <v>0.11268097930777356</v>
      </c>
      <c r="H202">
        <f>player_stats[[#This Row],[Touches]]/MAX('epl_player_stats_24_25 '!P:P)</f>
        <v>0.21093516582013744</v>
      </c>
      <c r="I202">
        <f>player_stats[[#This Row],[Goals]]/MAX('epl_player_stats_24_25 '!H:H)*0.6+player_stats[[#This Row],[Assists]]/MAX('epl_player_stats_24_25 '!I:I)*0.25+player_stats[[#This Row],[Shots]]/MAX('epl_player_stats_24_25 '!K:K)*0.15+0.1</f>
        <v>0.25522266189309717</v>
      </c>
      <c r="J202">
        <f>player_stats[[#This Row],[Minutes]]/3420</f>
        <v>0.41695906432748536</v>
      </c>
      <c r="K202" s="3" cm="1">
        <f t="array" ref="K202">_xlfn.IFS(
E202="Goalkeeper",(
7*F202 + 2*J202 + H202),
E202="Defender",(
6*G202+3*H202+2*J202),
E202="Midfielder",(
2*G202+3*H202+4*I202+3*J202),
E202="Forward",(
6.25*I202+5*J202)
)</f>
        <v>3.1299352966308041</v>
      </c>
    </row>
    <row r="203" spans="1:11" x14ac:dyDescent="0.3">
      <c r="A203" t="s">
        <v>232</v>
      </c>
      <c r="B203">
        <v>22</v>
      </c>
      <c r="C203" t="s">
        <v>205</v>
      </c>
      <c r="D203" t="s">
        <v>233</v>
      </c>
      <c r="E203" t="s">
        <v>773</v>
      </c>
      <c r="F203">
        <f>player_stats[[#This Row],[Clean Sheets]]/MAX('epl_player_stats_24_25 '!AI:AI)*0.5+player_stats[[#This Row],[Goals Prevented Adjusted]]/MAX('epl_player_stats_24_25 '!BG:BG)*0.5</f>
        <v>0.20588235294117649</v>
      </c>
      <c r="G203">
        <f>player_stats[[#This Row],[Clean Sheets]]/MAX('epl_player_stats_24_25 '!AI:AI)*0.5+player_stats[[#This Row],[Clearances]]/MAX('epl_player_stats_24_25 '!AJ:AJ)*0.25+player_stats[[#This Row],[Tackles]]/MAX('epl_player_stats_24_25 '!AM:AM)*0.25</f>
        <v>4.9431429814204932E-2</v>
      </c>
      <c r="H203">
        <f>player_stats[[#This Row],[Touches]]/MAX('epl_player_stats_24_25 '!P:P)</f>
        <v>0.176874813265611</v>
      </c>
      <c r="I203">
        <f>player_stats[[#This Row],[Goals]]/MAX('epl_player_stats_24_25 '!H:H)*0.6+player_stats[[#This Row],[Assists]]/MAX('epl_player_stats_24_25 '!I:I)*0.25+player_stats[[#This Row],[Shots]]/MAX('epl_player_stats_24_25 '!K:K)*0.15+0.1</f>
        <v>0.25030462910621193</v>
      </c>
      <c r="J203">
        <f>player_stats[[#This Row],[Minutes]]/3420</f>
        <v>0.31900584795321635</v>
      </c>
      <c r="K203" s="3" cm="1">
        <f t="array" ref="K203">_xlfn.IFS(
E203="Goalkeeper",(
7*F203 + 2*J203 + H203),
E203="Defender",(
6*G203+3*H203+2*J203),
E203="Midfielder",(
2*G203+3*H203+4*I203+3*J203),
E203="Forward",(
6.25*I203+5*J203)
)</f>
        <v>2.5877233597097398</v>
      </c>
    </row>
    <row r="204" spans="1:11" x14ac:dyDescent="0.3">
      <c r="A204" t="s">
        <v>194</v>
      </c>
      <c r="B204">
        <v>23</v>
      </c>
      <c r="C204" t="s">
        <v>170</v>
      </c>
      <c r="D204" t="s">
        <v>158</v>
      </c>
      <c r="E204" t="s">
        <v>774</v>
      </c>
      <c r="F204">
        <f>player_stats[[#This Row],[Clean Sheets]]/MAX('epl_player_stats_24_25 '!AI:AI)*0.5+player_stats[[#This Row],[Goals Prevented Adjusted]]/MAX('epl_player_stats_24_25 '!BG:BG)*0.5</f>
        <v>0.49159663865546221</v>
      </c>
      <c r="G204">
        <f>player_stats[[#This Row],[Clean Sheets]]/MAX('epl_player_stats_24_25 '!AI:AI)*0.5+player_stats[[#This Row],[Clearances]]/MAX('epl_player_stats_24_25 '!AJ:AJ)*0.25+player_stats[[#This Row],[Tackles]]/MAX('epl_player_stats_24_25 '!AM:AM)*0.25</f>
        <v>0.58817498291182502</v>
      </c>
      <c r="H204">
        <f>player_stats[[#This Row],[Touches]]/MAX('epl_player_stats_24_25 '!P:P)</f>
        <v>0.74574245593068422</v>
      </c>
      <c r="I204">
        <f>player_stats[[#This Row],[Goals]]/MAX('epl_player_stats_24_25 '!H:H)*0.6+player_stats[[#This Row],[Assists]]/MAX('epl_player_stats_24_25 '!I:I)*0.25+player_stats[[#This Row],[Shots]]/MAX('epl_player_stats_24_25 '!K:K)*0.15+0.1</f>
        <v>0.22484925570001885</v>
      </c>
      <c r="J204">
        <f>player_stats[[#This Row],[Minutes]]/3420</f>
        <v>1</v>
      </c>
      <c r="K204" s="3" cm="1">
        <f t="array" ref="K204">_xlfn.IFS(
E204="Goalkeeper",(
7*F204 + 2*J204 + H204),
E204="Defender",(
6*G204+3*H204+2*J204),
E204="Midfielder",(
2*G204+3*H204+4*I204+3*J204),
E204="Forward",(
6.25*I204+5*J204)
)</f>
        <v>7.7662772652630032</v>
      </c>
    </row>
    <row r="205" spans="1:11" x14ac:dyDescent="0.3">
      <c r="A205" t="s">
        <v>547</v>
      </c>
      <c r="B205">
        <v>21</v>
      </c>
      <c r="C205" t="s">
        <v>788</v>
      </c>
      <c r="D205" t="s">
        <v>59</v>
      </c>
      <c r="E205" t="s">
        <v>773</v>
      </c>
      <c r="F205">
        <f>player_stats[[#This Row],[Clean Sheets]]/MAX('epl_player_stats_24_25 '!AI:AI)*0.5+player_stats[[#This Row],[Goals Prevented Adjusted]]/MAX('epl_player_stats_24_25 '!BG:BG)*0.5</f>
        <v>0.27731092436974791</v>
      </c>
      <c r="G205">
        <f>player_stats[[#This Row],[Clean Sheets]]/MAX('epl_player_stats_24_25 '!AI:AI)*0.5+player_stats[[#This Row],[Clearances]]/MAX('epl_player_stats_24_25 '!AJ:AJ)*0.25+player_stats[[#This Row],[Tackles]]/MAX('epl_player_stats_24_25 '!AM:AM)*0.25</f>
        <v>0.31460883613993662</v>
      </c>
      <c r="H205">
        <f>player_stats[[#This Row],[Touches]]/MAX('epl_player_stats_24_25 '!P:P)</f>
        <v>0.59934269495070214</v>
      </c>
      <c r="I205">
        <f>player_stats[[#This Row],[Goals]]/MAX('epl_player_stats_24_25 '!H:H)*0.6+player_stats[[#This Row],[Assists]]/MAX('epl_player_stats_24_25 '!I:I)*0.25+player_stats[[#This Row],[Shots]]/MAX('epl_player_stats_24_25 '!K:K)*0.15+0.1</f>
        <v>0.32307329941586582</v>
      </c>
      <c r="J205">
        <f>player_stats[[#This Row],[Minutes]]/3420</f>
        <v>0.80175438596491233</v>
      </c>
      <c r="K205" s="3" cm="1">
        <f t="array" ref="K205">_xlfn.IFS(
E205="Goalkeeper",(
7*F205 + 2*J205 + H205),
E205="Defender",(
6*G205+3*H205+2*J205),
E205="Midfielder",(
2*G205+3*H205+4*I205+3*J205),
E205="Forward",(
6.25*I205+5*J205)
)</f>
        <v>6.1248021126901797</v>
      </c>
    </row>
    <row r="206" spans="1:11" x14ac:dyDescent="0.3">
      <c r="A206" t="s">
        <v>392</v>
      </c>
      <c r="B206">
        <v>20</v>
      </c>
      <c r="C206" t="s">
        <v>391</v>
      </c>
      <c r="D206" t="s">
        <v>275</v>
      </c>
      <c r="E206" t="s">
        <v>773</v>
      </c>
      <c r="F206">
        <f>player_stats[[#This Row],[Clean Sheets]]/MAX('epl_player_stats_24_25 '!AI:AI)*0.5+player_stats[[#This Row],[Goals Prevented Adjusted]]/MAX('epl_player_stats_24_25 '!BG:BG)*0.5</f>
        <v>0.24159663865546221</v>
      </c>
      <c r="G206">
        <f>player_stats[[#This Row],[Clean Sheets]]/MAX('epl_player_stats_24_25 '!AI:AI)*0.5+player_stats[[#This Row],[Clearances]]/MAX('epl_player_stats_24_25 '!AJ:AJ)*0.25+player_stats[[#This Row],[Tackles]]/MAX('epl_player_stats_24_25 '!AM:AM)*0.25</f>
        <v>0.13899676878145778</v>
      </c>
      <c r="H206">
        <f>player_stats[[#This Row],[Touches]]/MAX('epl_player_stats_24_25 '!P:P)</f>
        <v>0.40603525545264418</v>
      </c>
      <c r="I206">
        <f>player_stats[[#This Row],[Goals]]/MAX('epl_player_stats_24_25 '!H:H)*0.6+player_stats[[#This Row],[Assists]]/MAX('epl_player_stats_24_25 '!I:I)*0.25+player_stats[[#This Row],[Shots]]/MAX('epl_player_stats_24_25 '!K:K)*0.15+0.1</f>
        <v>0.25681646881477294</v>
      </c>
      <c r="J206">
        <f>player_stats[[#This Row],[Minutes]]/3420</f>
        <v>0.64122807017543859</v>
      </c>
      <c r="K206" s="3" cm="1">
        <f t="array" ref="K206">_xlfn.IFS(
E206="Goalkeeper",(
7*F206 + 2*J206 + H206),
E206="Defender",(
6*G206+3*H206+2*J206),
E206="Midfielder",(
2*G206+3*H206+4*I206+3*J206),
E206="Forward",(
6.25*I206+5*J206)
)</f>
        <v>4.4470493897062555</v>
      </c>
    </row>
    <row r="207" spans="1:11" x14ac:dyDescent="0.3">
      <c r="A207" t="s">
        <v>588</v>
      </c>
      <c r="B207">
        <v>20</v>
      </c>
      <c r="C207" t="s">
        <v>566</v>
      </c>
      <c r="D207" t="s">
        <v>176</v>
      </c>
      <c r="E207" t="s">
        <v>773</v>
      </c>
      <c r="F207">
        <f>player_stats[[#This Row],[Clean Sheets]]/MAX('epl_player_stats_24_25 '!AI:AI)*0.5+player_stats[[#This Row],[Goals Prevented Adjusted]]/MAX('epl_player_stats_24_25 '!BG:BG)*0.5</f>
        <v>0.24159663865546221</v>
      </c>
      <c r="G207">
        <f>player_stats[[#This Row],[Clean Sheets]]/MAX('epl_player_stats_24_25 '!AI:AI)*0.5+player_stats[[#This Row],[Clearances]]/MAX('epl_player_stats_24_25 '!AJ:AJ)*0.25+player_stats[[#This Row],[Tackles]]/MAX('epl_player_stats_24_25 '!AM:AM)*0.25</f>
        <v>0.20300751879699247</v>
      </c>
      <c r="H207">
        <f>player_stats[[#This Row],[Touches]]/MAX('epl_player_stats_24_25 '!P:P)</f>
        <v>0.57305049297878696</v>
      </c>
      <c r="I207">
        <f>player_stats[[#This Row],[Goals]]/MAX('epl_player_stats_24_25 '!H:H)*0.6+player_stats[[#This Row],[Assists]]/MAX('epl_player_stats_24_25 '!I:I)*0.25+player_stats[[#This Row],[Shots]]/MAX('epl_player_stats_24_25 '!K:K)*0.15+0.1</f>
        <v>0.30021355442497333</v>
      </c>
      <c r="J207">
        <f>player_stats[[#This Row],[Minutes]]/3420</f>
        <v>0.85350877192982455</v>
      </c>
      <c r="K207" s="3" cm="1">
        <f t="array" ref="K207">_xlfn.IFS(
E207="Goalkeeper",(
7*F207 + 2*J207 + H207),
E207="Defender",(
6*G207+3*H207+2*J207),
E207="Midfielder",(
2*G207+3*H207+4*I207+3*J207),
E207="Forward",(
6.25*I207+5*J207)
)</f>
        <v>5.886547050019713</v>
      </c>
    </row>
    <row r="208" spans="1:11" x14ac:dyDescent="0.3">
      <c r="A208" t="s">
        <v>404</v>
      </c>
      <c r="B208">
        <v>26</v>
      </c>
      <c r="C208" t="s">
        <v>391</v>
      </c>
      <c r="D208" t="s">
        <v>59</v>
      </c>
      <c r="E208" t="s">
        <v>774</v>
      </c>
      <c r="F208">
        <f>player_stats[[#This Row],[Clean Sheets]]/MAX('epl_player_stats_24_25 '!AI:AI)*0.5+player_stats[[#This Row],[Goals Prevented Adjusted]]/MAX('epl_player_stats_24_25 '!BG:BG)*0.5</f>
        <v>0.27731092436974791</v>
      </c>
      <c r="G208">
        <f>player_stats[[#This Row],[Clean Sheets]]/MAX('epl_player_stats_24_25 '!AI:AI)*0.5+player_stats[[#This Row],[Clearances]]/MAX('epl_player_stats_24_25 '!AJ:AJ)*0.25+player_stats[[#This Row],[Tackles]]/MAX('epl_player_stats_24_25 '!AM:AM)*0.25</f>
        <v>0.29925278071211081</v>
      </c>
      <c r="H208">
        <f>player_stats[[#This Row],[Touches]]/MAX('epl_player_stats_24_25 '!P:P)</f>
        <v>0.60740962055572156</v>
      </c>
      <c r="I208">
        <f>player_stats[[#This Row],[Goals]]/MAX('epl_player_stats_24_25 '!H:H)*0.6+player_stats[[#This Row],[Assists]]/MAX('epl_player_stats_24_25 '!I:I)*0.25+player_stats[[#This Row],[Shots]]/MAX('epl_player_stats_24_25 '!K:K)*0.15+0.1</f>
        <v>0.23063249795867094</v>
      </c>
      <c r="J208">
        <f>player_stats[[#This Row],[Minutes]]/3420</f>
        <v>0.85380116959064323</v>
      </c>
      <c r="K208" s="3" cm="1">
        <f t="array" ref="K208">_xlfn.IFS(
E208="Goalkeeper",(
7*F208 + 2*J208 + H208),
E208="Defender",(
6*G208+3*H208+2*J208),
E208="Midfielder",(
2*G208+3*H208+4*I208+3*J208),
E208="Forward",(
6.25*I208+5*J208)
)</f>
        <v>5.3253478851211158</v>
      </c>
    </row>
    <row r="209" spans="1:11" x14ac:dyDescent="0.3">
      <c r="A209" t="s">
        <v>160</v>
      </c>
      <c r="B209">
        <v>20</v>
      </c>
      <c r="C209" t="s">
        <v>131</v>
      </c>
      <c r="D209" t="s">
        <v>161</v>
      </c>
      <c r="E209" t="s">
        <v>774</v>
      </c>
      <c r="F209">
        <f>player_stats[[#This Row],[Clean Sheets]]/MAX('epl_player_stats_24_25 '!AI:AI)*0.5+player_stats[[#This Row],[Goals Prevented Adjusted]]/MAX('epl_player_stats_24_25 '!BG:BG)*0.5</f>
        <v>0.52731092436974791</v>
      </c>
      <c r="G209">
        <f>player_stats[[#This Row],[Clean Sheets]]/MAX('epl_player_stats_24_25 '!AI:AI)*0.5+player_stats[[#This Row],[Clearances]]/MAX('epl_player_stats_24_25 '!AJ:AJ)*0.25+player_stats[[#This Row],[Tackles]]/MAX('epl_player_stats_24_25 '!AM:AM)*0.25</f>
        <v>0.52144565960355438</v>
      </c>
      <c r="H209">
        <f>player_stats[[#This Row],[Touches]]/MAX('epl_player_stats_24_25 '!P:P)</f>
        <v>0.67642665073199881</v>
      </c>
      <c r="I209">
        <f>player_stats[[#This Row],[Goals]]/MAX('epl_player_stats_24_25 '!H:H)*0.6+player_stats[[#This Row],[Assists]]/MAX('epl_player_stats_24_25 '!I:I)*0.25+player_stats[[#This Row],[Shots]]/MAX('epl_player_stats_24_25 '!K:K)*0.15+0.1</f>
        <v>0.25754506626468188</v>
      </c>
      <c r="J209">
        <f>player_stats[[#This Row],[Minutes]]/3420</f>
        <v>0.97719298245614039</v>
      </c>
      <c r="K209" s="3" cm="1">
        <f t="array" ref="K209">_xlfn.IFS(
E209="Goalkeeper",(
7*F209 + 2*J209 + H209),
E209="Defender",(
6*G209+3*H209+2*J209),
E209="Midfielder",(
2*G209+3*H209+4*I209+3*J209),
E209="Forward",(
6.25*I209+5*J209)
)</f>
        <v>7.1123398747296038</v>
      </c>
    </row>
    <row r="210" spans="1:11" x14ac:dyDescent="0.3">
      <c r="A210" t="s">
        <v>90</v>
      </c>
      <c r="B210">
        <v>22</v>
      </c>
      <c r="C210" t="s">
        <v>58</v>
      </c>
      <c r="D210" t="s">
        <v>72</v>
      </c>
      <c r="E210" t="s">
        <v>774</v>
      </c>
      <c r="F210">
        <f>player_stats[[#This Row],[Clean Sheets]]/MAX('epl_player_stats_24_25 '!AI:AI)*0.5+player_stats[[#This Row],[Goals Prevented Adjusted]]/MAX('epl_player_stats_24_25 '!BG:BG)*0.5</f>
        <v>0.20588235294117649</v>
      </c>
      <c r="G210">
        <f>player_stats[[#This Row],[Clean Sheets]]/MAX('epl_player_stats_24_25 '!AI:AI)*0.5+player_stats[[#This Row],[Clearances]]/MAX('epl_player_stats_24_25 '!AJ:AJ)*0.25+player_stats[[#This Row],[Tackles]]/MAX('epl_player_stats_24_25 '!AM:AM)*0.25</f>
        <v>2.4793388429752067E-2</v>
      </c>
      <c r="H210">
        <f>player_stats[[#This Row],[Touches]]/MAX('epl_player_stats_24_25 '!P:P)</f>
        <v>0.20406334030475051</v>
      </c>
      <c r="I210">
        <f>player_stats[[#This Row],[Goals]]/MAX('epl_player_stats_24_25 '!H:H)*0.6+player_stats[[#This Row],[Assists]]/MAX('epl_player_stats_24_25 '!I:I)*0.25+player_stats[[#This Row],[Shots]]/MAX('epl_player_stats_24_25 '!K:K)*0.15+0.1</f>
        <v>0.17985836316814269</v>
      </c>
      <c r="J210">
        <f>player_stats[[#This Row],[Minutes]]/3420</f>
        <v>0.28771929824561404</v>
      </c>
      <c r="K210" s="3" cm="1">
        <f t="array" ref="K210">_xlfn.IFS(
E210="Goalkeeper",(
7*F210 + 2*J210 + H210),
E210="Defender",(
6*G210+3*H210+2*J210),
E210="Midfielder",(
2*G210+3*H210+4*I210+3*J210),
E210="Forward",(
6.25*I210+5*J210)
)</f>
        <v>1.3363889479839921</v>
      </c>
    </row>
    <row r="211" spans="1:11" x14ac:dyDescent="0.3">
      <c r="A211" t="s">
        <v>623</v>
      </c>
      <c r="B211">
        <v>24</v>
      </c>
      <c r="C211" t="s">
        <v>787</v>
      </c>
      <c r="D211" t="s">
        <v>62</v>
      </c>
      <c r="E211" t="s">
        <v>774</v>
      </c>
      <c r="F211">
        <f>player_stats[[#This Row],[Clean Sheets]]/MAX('epl_player_stats_24_25 '!AI:AI)*0.5+player_stats[[#This Row],[Goals Prevented Adjusted]]/MAX('epl_player_stats_24_25 '!BG:BG)*0.5</f>
        <v>0.38445378151260506</v>
      </c>
      <c r="G211">
        <f>player_stats[[#This Row],[Clean Sheets]]/MAX('epl_player_stats_24_25 '!AI:AI)*0.5+player_stats[[#This Row],[Clearances]]/MAX('epl_player_stats_24_25 '!AJ:AJ)*0.25+player_stats[[#This Row],[Tackles]]/MAX('epl_player_stats_24_25 '!AM:AM)*0.25</f>
        <v>0.37804480208786428</v>
      </c>
      <c r="H211">
        <f>player_stats[[#This Row],[Touches]]/MAX('epl_player_stats_24_25 '!P:P)</f>
        <v>0.69704212727815951</v>
      </c>
      <c r="I211">
        <f>player_stats[[#This Row],[Goals]]/MAX('epl_player_stats_24_25 '!H:H)*0.6+player_stats[[#This Row],[Assists]]/MAX('epl_player_stats_24_25 '!I:I)*0.25+player_stats[[#This Row],[Shots]]/MAX('epl_player_stats_24_25 '!K:K)*0.15+0.1</f>
        <v>0.32061428302242323</v>
      </c>
      <c r="J211">
        <f>player_stats[[#This Row],[Minutes]]/3420</f>
        <v>0.76257309941520468</v>
      </c>
      <c r="K211" s="3" cm="1">
        <f t="array" ref="K211">_xlfn.IFS(
E211="Goalkeeper",(
7*F211 + 2*J211 + H211),
E211="Defender",(
6*G211+3*H211+2*J211),
E211="Midfielder",(
2*G211+3*H211+4*I211+3*J211),
E211="Forward",(
6.25*I211+5*J211)
)</f>
        <v>5.884541393192074</v>
      </c>
    </row>
    <row r="212" spans="1:11" x14ac:dyDescent="0.3">
      <c r="A212" t="s">
        <v>193</v>
      </c>
      <c r="B212">
        <v>24</v>
      </c>
      <c r="C212" t="s">
        <v>170</v>
      </c>
      <c r="D212" t="s">
        <v>163</v>
      </c>
      <c r="E212" t="s">
        <v>773</v>
      </c>
      <c r="F212">
        <f>player_stats[[#This Row],[Clean Sheets]]/MAX('epl_player_stats_24_25 '!AI:AI)*0.5+player_stats[[#This Row],[Goals Prevented Adjusted]]/MAX('epl_player_stats_24_25 '!BG:BG)*0.5</f>
        <v>0.27731092436974791</v>
      </c>
      <c r="G212">
        <f>player_stats[[#This Row],[Clean Sheets]]/MAX('epl_player_stats_24_25 '!AI:AI)*0.5+player_stats[[#This Row],[Clearances]]/MAX('epl_player_stats_24_25 '!AJ:AJ)*0.25+player_stats[[#This Row],[Tackles]]/MAX('epl_player_stats_24_25 '!AM:AM)*0.25</f>
        <v>0.22744360902255639</v>
      </c>
      <c r="H212">
        <f>player_stats[[#This Row],[Touches]]/MAX('epl_player_stats_24_25 '!P:P)</f>
        <v>0.60770839557812972</v>
      </c>
      <c r="I212">
        <f>player_stats[[#This Row],[Goals]]/MAX('epl_player_stats_24_25 '!H:H)*0.6+player_stats[[#This Row],[Assists]]/MAX('epl_player_stats_24_25 '!I:I)*0.25+player_stats[[#This Row],[Shots]]/MAX('epl_player_stats_24_25 '!K:K)*0.15+0.1</f>
        <v>0.36633377300420833</v>
      </c>
      <c r="J212">
        <f>player_stats[[#This Row],[Minutes]]/3420</f>
        <v>0.85555555555555551</v>
      </c>
      <c r="K212" s="3" cm="1">
        <f t="array" ref="K212">_xlfn.IFS(
E212="Goalkeeper",(
7*F212 + 2*J212 + H212),
E212="Defender",(
6*G212+3*H212+2*J212),
E212="Midfielder",(
2*G212+3*H212+4*I212+3*J212),
E212="Forward",(
6.25*I212+5*J212)
)</f>
        <v>6.310014163463002</v>
      </c>
    </row>
    <row r="213" spans="1:11" x14ac:dyDescent="0.3">
      <c r="A213" t="s">
        <v>230</v>
      </c>
      <c r="B213">
        <v>23</v>
      </c>
      <c r="C213" t="s">
        <v>205</v>
      </c>
      <c r="D213" t="s">
        <v>163</v>
      </c>
      <c r="E213" t="s">
        <v>773</v>
      </c>
      <c r="F213">
        <f>player_stats[[#This Row],[Clean Sheets]]/MAX('epl_player_stats_24_25 '!AI:AI)*0.5+player_stats[[#This Row],[Goals Prevented Adjusted]]/MAX('epl_player_stats_24_25 '!BG:BG)*0.5</f>
        <v>0.20588235294117649</v>
      </c>
      <c r="G213">
        <f>player_stats[[#This Row],[Clean Sheets]]/MAX('epl_player_stats_24_25 '!AI:AI)*0.5+player_stats[[#This Row],[Clearances]]/MAX('epl_player_stats_24_25 '!AJ:AJ)*0.25+player_stats[[#This Row],[Tackles]]/MAX('epl_player_stats_24_25 '!AM:AM)*0.25</f>
        <v>3.9372708631081832E-2</v>
      </c>
      <c r="H213">
        <f>player_stats[[#This Row],[Touches]]/MAX('epl_player_stats_24_25 '!P:P)</f>
        <v>0.16552136241410217</v>
      </c>
      <c r="I213">
        <f>player_stats[[#This Row],[Goals]]/MAX('epl_player_stats_24_25 '!H:H)*0.6+player_stats[[#This Row],[Assists]]/MAX('epl_player_stats_24_25 '!I:I)*0.25+player_stats[[#This Row],[Shots]]/MAX('epl_player_stats_24_25 '!K:K)*0.15+0.1</f>
        <v>0.22325544877834308</v>
      </c>
      <c r="J213">
        <f>player_stats[[#This Row],[Minutes]]/3420</f>
        <v>0.27397660818713448</v>
      </c>
      <c r="K213" s="3" cm="1">
        <f t="array" ref="K213">_xlfn.IFS(
E213="Goalkeeper",(
7*F213 + 2*J213 + H213),
E213="Defender",(
6*G213+3*H213+2*J213),
E213="Midfielder",(
2*G213+3*H213+4*I213+3*J213),
E213="Forward",(
6.25*I213+5*J213)
)</f>
        <v>2.2902611241792461</v>
      </c>
    </row>
    <row r="214" spans="1:11" x14ac:dyDescent="0.3">
      <c r="A214" t="s">
        <v>249</v>
      </c>
      <c r="B214">
        <v>21</v>
      </c>
      <c r="C214" t="s">
        <v>240</v>
      </c>
      <c r="D214" t="s">
        <v>59</v>
      </c>
      <c r="E214" t="s">
        <v>774</v>
      </c>
      <c r="F214">
        <f>player_stats[[#This Row],[Clean Sheets]]/MAX('epl_player_stats_24_25 '!AI:AI)*0.5+player_stats[[#This Row],[Goals Prevented Adjusted]]/MAX('epl_player_stats_24_25 '!BG:BG)*0.5</f>
        <v>0.56302521008403361</v>
      </c>
      <c r="G214">
        <f>player_stats[[#This Row],[Clean Sheets]]/MAX('epl_player_stats_24_25 '!AI:AI)*0.5+player_stats[[#This Row],[Clearances]]/MAX('epl_player_stats_24_25 '!AJ:AJ)*0.25+player_stats[[#This Row],[Tackles]]/MAX('epl_player_stats_24_25 '!AM:AM)*0.25</f>
        <v>0.56532343254831297</v>
      </c>
      <c r="H214">
        <f>player_stats[[#This Row],[Touches]]/MAX('epl_player_stats_24_25 '!P:P)</f>
        <v>0.88586794144009562</v>
      </c>
      <c r="I214">
        <f>player_stats[[#This Row],[Goals]]/MAX('epl_player_stats_24_25 '!H:H)*0.6+player_stats[[#This Row],[Assists]]/MAX('epl_player_stats_24_25 '!I:I)*0.25+player_stats[[#This Row],[Shots]]/MAX('epl_player_stats_24_25 '!K:K)*0.15+0.1</f>
        <v>0.19707147792224106</v>
      </c>
      <c r="J214">
        <f>player_stats[[#This Row],[Minutes]]/3420</f>
        <v>0.92076023391812867</v>
      </c>
      <c r="K214" s="3" cm="1">
        <f t="array" ref="K214">_xlfn.IFS(
E214="Goalkeeper",(
7*F214 + 2*J214 + H214),
E214="Defender",(
6*G214+3*H214+2*J214),
E214="Midfielder",(
2*G214+3*H214+4*I214+3*J214),
E214="Forward",(
6.25*I214+5*J214)
)</f>
        <v>7.8910648874464222</v>
      </c>
    </row>
    <row r="215" spans="1:11" x14ac:dyDescent="0.3">
      <c r="A215" t="s">
        <v>679</v>
      </c>
      <c r="B215">
        <v>28</v>
      </c>
      <c r="C215" t="s">
        <v>785</v>
      </c>
      <c r="D215" t="s">
        <v>680</v>
      </c>
      <c r="E215" t="s">
        <v>773</v>
      </c>
      <c r="F215">
        <f>player_stats[[#This Row],[Clean Sheets]]/MAX('epl_player_stats_24_25 '!AI:AI)*0.5+player_stats[[#This Row],[Goals Prevented Adjusted]]/MAX('epl_player_stats_24_25 '!BG:BG)*0.5</f>
        <v>0.34873949579831931</v>
      </c>
      <c r="G215">
        <f>player_stats[[#This Row],[Clean Sheets]]/MAX('epl_player_stats_24_25 '!AI:AI)*0.5+player_stats[[#This Row],[Clearances]]/MAX('epl_player_stats_24_25 '!AJ:AJ)*0.25+player_stats[[#This Row],[Tackles]]/MAX('epl_player_stats_24_25 '!AM:AM)*0.25</f>
        <v>0.20553190828310444</v>
      </c>
      <c r="H215">
        <f>player_stats[[#This Row],[Touches]]/MAX('epl_player_stats_24_25 '!P:P)</f>
        <v>0.11711980878398566</v>
      </c>
      <c r="I215">
        <f>player_stats[[#This Row],[Goals]]/MAX('epl_player_stats_24_25 '!H:H)*0.6+player_stats[[#This Row],[Assists]]/MAX('epl_player_stats_24_25 '!I:I)*0.25+player_stats[[#This Row],[Shots]]/MAX('epl_player_stats_24_25 '!K:K)*0.15+0.1</f>
        <v>0.20936655988945418</v>
      </c>
      <c r="J215">
        <f>player_stats[[#This Row],[Minutes]]/3420</f>
        <v>0.31549707602339183</v>
      </c>
      <c r="K215" s="3" cm="1">
        <f t="array" ref="K215">_xlfn.IFS(
E215="Goalkeeper",(
7*F215 + 2*J215 + H215),
E215="Defender",(
6*G215+3*H215+2*J215),
E215="Midfielder",(
2*G215+3*H215+4*I215+3*J215),
E215="Forward",(
6.25*I215+5*J215)
)</f>
        <v>2.546380710546158</v>
      </c>
    </row>
    <row r="216" spans="1:11" x14ac:dyDescent="0.3">
      <c r="A216" t="s">
        <v>562</v>
      </c>
      <c r="B216">
        <v>26</v>
      </c>
      <c r="C216" t="s">
        <v>788</v>
      </c>
      <c r="D216" t="s">
        <v>59</v>
      </c>
      <c r="E216" t="s">
        <v>773</v>
      </c>
      <c r="F216">
        <f>player_stats[[#This Row],[Clean Sheets]]/MAX('epl_player_stats_24_25 '!AI:AI)*0.5+player_stats[[#This Row],[Goals Prevented Adjusted]]/MAX('epl_player_stats_24_25 '!BG:BG)*0.5</f>
        <v>0.42016806722689076</v>
      </c>
      <c r="G216">
        <f>player_stats[[#This Row],[Clean Sheets]]/MAX('epl_player_stats_24_25 '!AI:AI)*0.5+player_stats[[#This Row],[Clearances]]/MAX('epl_player_stats_24_25 '!AJ:AJ)*0.25+player_stats[[#This Row],[Tackles]]/MAX('epl_player_stats_24_25 '!AM:AM)*0.25</f>
        <v>0.35521655378114703</v>
      </c>
      <c r="H216">
        <f>player_stats[[#This Row],[Touches]]/MAX('epl_player_stats_24_25 '!P:P)</f>
        <v>0.33313414998506125</v>
      </c>
      <c r="I216">
        <f>player_stats[[#This Row],[Goals]]/MAX('epl_player_stats_24_25 '!H:H)*0.6+player_stats[[#This Row],[Assists]]/MAX('epl_player_stats_24_25 '!I:I)*0.25+player_stats[[#This Row],[Shots]]/MAX('epl_player_stats_24_25 '!K:K)*0.15+0.1</f>
        <v>0.23641574021732303</v>
      </c>
      <c r="J216">
        <f>player_stats[[#This Row],[Minutes]]/3420</f>
        <v>0.5567251461988304</v>
      </c>
      <c r="K216" s="3" cm="1">
        <f t="array" ref="K216">_xlfn.IFS(
E216="Goalkeeper",(
7*F216 + 2*J216 + H216),
E216="Defender",(
6*G216+3*H216+2*J216),
E216="Midfielder",(
2*G216+3*H216+4*I216+3*J216),
E216="Forward",(
6.25*I216+5*J216)
)</f>
        <v>4.3256739569832607</v>
      </c>
    </row>
    <row r="217" spans="1:11" x14ac:dyDescent="0.3">
      <c r="A217" t="s">
        <v>635</v>
      </c>
      <c r="B217">
        <v>26</v>
      </c>
      <c r="C217" t="s">
        <v>786</v>
      </c>
      <c r="D217" t="s">
        <v>59</v>
      </c>
      <c r="E217" t="s">
        <v>774</v>
      </c>
      <c r="F217">
        <f>player_stats[[#This Row],[Clean Sheets]]/MAX('epl_player_stats_24_25 '!AI:AI)*0.5+player_stats[[#This Row],[Goals Prevented Adjusted]]/MAX('epl_player_stats_24_25 '!BG:BG)*0.5</f>
        <v>0.38445378151260506</v>
      </c>
      <c r="G217">
        <f>player_stats[[#This Row],[Clean Sheets]]/MAX('epl_player_stats_24_25 '!AI:AI)*0.5+player_stats[[#This Row],[Clearances]]/MAX('epl_player_stats_24_25 '!AJ:AJ)*0.25+player_stats[[#This Row],[Tackles]]/MAX('epl_player_stats_24_25 '!AM:AM)*0.25</f>
        <v>0.42481979742745291</v>
      </c>
      <c r="H217">
        <f>player_stats[[#This Row],[Touches]]/MAX('epl_player_stats_24_25 '!P:P)</f>
        <v>0.71347475351060652</v>
      </c>
      <c r="I217">
        <f>player_stats[[#This Row],[Goals]]/MAX('epl_player_stats_24_25 '!H:H)*0.6+player_stats[[#This Row],[Assists]]/MAX('epl_player_stats_24_25 '!I:I)*0.25+player_stats[[#This Row],[Shots]]/MAX('epl_player_stats_24_25 '!K:K)*0.15+0.1</f>
        <v>0.25016801708435399</v>
      </c>
      <c r="J217">
        <f>player_stats[[#This Row],[Minutes]]/3420</f>
        <v>0.92222222222222228</v>
      </c>
      <c r="K217" s="3" cm="1">
        <f t="array" ref="K217">_xlfn.IFS(
E217="Goalkeeper",(
7*F217 + 2*J217 + H217),
E217="Defender",(
6*G217+3*H217+2*J217),
E217="Midfielder",(
2*G217+3*H217+4*I217+3*J217),
E217="Forward",(
6.25*I217+5*J217)
)</f>
        <v>6.5337874895409822</v>
      </c>
    </row>
    <row r="218" spans="1:11" x14ac:dyDescent="0.3">
      <c r="A218" t="s">
        <v>331</v>
      </c>
      <c r="B218">
        <v>28</v>
      </c>
      <c r="C218" t="s">
        <v>329</v>
      </c>
      <c r="D218" t="s">
        <v>66</v>
      </c>
      <c r="E218" t="s">
        <v>773</v>
      </c>
      <c r="F218">
        <f>player_stats[[#This Row],[Clean Sheets]]/MAX('epl_player_stats_24_25 '!AI:AI)*0.5+player_stats[[#This Row],[Goals Prevented Adjusted]]/MAX('epl_player_stats_24_25 '!BG:BG)*0.5</f>
        <v>0.24159663865546221</v>
      </c>
      <c r="G218">
        <f>player_stats[[#This Row],[Clean Sheets]]/MAX('epl_player_stats_24_25 '!AI:AI)*0.5+player_stats[[#This Row],[Clearances]]/MAX('epl_player_stats_24_25 '!AJ:AJ)*0.25+player_stats[[#This Row],[Tackles]]/MAX('epl_player_stats_24_25 '!AM:AM)*0.25</f>
        <v>9.7355993289007639E-2</v>
      </c>
      <c r="H218">
        <f>player_stats[[#This Row],[Touches]]/MAX('epl_player_stats_24_25 '!P:P)</f>
        <v>0.36002390200179263</v>
      </c>
      <c r="I218">
        <f>player_stats[[#This Row],[Goals]]/MAX('epl_player_stats_24_25 '!H:H)*0.6+player_stats[[#This Row],[Assists]]/MAX('epl_player_stats_24_25 '!I:I)*0.25+player_stats[[#This Row],[Shots]]/MAX('epl_player_stats_24_25 '!K:K)*0.15+0.1</f>
        <v>0.29283650524464544</v>
      </c>
      <c r="J218">
        <f>player_stats[[#This Row],[Minutes]]/3420</f>
        <v>0.59122807017543855</v>
      </c>
      <c r="K218" s="3" cm="1">
        <f t="array" ref="K218">_xlfn.IFS(
E218="Goalkeeper",(
7*F218 + 2*J218 + H218),
E218="Defender",(
6*G218+3*H218+2*J218),
E218="Midfielder",(
2*G218+3*H218+4*I218+3*J218),
E218="Forward",(
6.25*I218+5*J218)
)</f>
        <v>4.2198139240882906</v>
      </c>
    </row>
    <row r="219" spans="1:11" x14ac:dyDescent="0.3">
      <c r="A219" t="s">
        <v>95</v>
      </c>
      <c r="B219">
        <v>23</v>
      </c>
      <c r="C219" t="s">
        <v>58</v>
      </c>
      <c r="D219" t="s">
        <v>96</v>
      </c>
      <c r="E219" t="s">
        <v>774</v>
      </c>
      <c r="F219">
        <f>player_stats[[#This Row],[Clean Sheets]]/MAX('epl_player_stats_24_25 '!AI:AI)*0.5+player_stats[[#This Row],[Goals Prevented Adjusted]]/MAX('epl_player_stats_24_25 '!BG:BG)*0.5</f>
        <v>0.63445378151260501</v>
      </c>
      <c r="G219">
        <f>player_stats[[#This Row],[Clean Sheets]]/MAX('epl_player_stats_24_25 '!AI:AI)*0.5+player_stats[[#This Row],[Clearances]]/MAX('epl_player_stats_24_25 '!AJ:AJ)*0.25+player_stats[[#This Row],[Tackles]]/MAX('epl_player_stats_24_25 '!AM:AM)*0.25</f>
        <v>0.66701360840116819</v>
      </c>
      <c r="H219">
        <f>player_stats[[#This Row],[Touches]]/MAX('epl_player_stats_24_25 '!P:P)</f>
        <v>0.86136838960262918</v>
      </c>
      <c r="I219">
        <f>player_stats[[#This Row],[Goals]]/MAX('epl_player_stats_24_25 '!H:H)*0.6+player_stats[[#This Row],[Assists]]/MAX('epl_player_stats_24_25 '!I:I)*0.25+player_stats[[#This Row],[Shots]]/MAX('epl_player_stats_24_25 '!K:K)*0.15+0.1</f>
        <v>0.15613340870548331</v>
      </c>
      <c r="J219">
        <f>player_stats[[#This Row],[Minutes]]/3420</f>
        <v>0.88918128654970763</v>
      </c>
      <c r="K219" s="3" cm="1">
        <f t="array" ref="K219">_xlfn.IFS(
E219="Goalkeeper",(
7*F219 + 2*J219 + H219),
E219="Defender",(
6*G219+3*H219+2*J219),
E219="Midfielder",(
2*G219+3*H219+4*I219+3*J219),
E219="Forward",(
6.25*I219+5*J219)
)</f>
        <v>8.364549392314311</v>
      </c>
    </row>
    <row r="220" spans="1:11" x14ac:dyDescent="0.3">
      <c r="A220" t="s">
        <v>139</v>
      </c>
      <c r="B220">
        <v>27</v>
      </c>
      <c r="C220" t="s">
        <v>131</v>
      </c>
      <c r="D220" t="s">
        <v>140</v>
      </c>
      <c r="E220" t="s">
        <v>773</v>
      </c>
      <c r="F220">
        <f>player_stats[[#This Row],[Clean Sheets]]/MAX('epl_player_stats_24_25 '!AI:AI)*0.5+player_stats[[#This Row],[Goals Prevented Adjusted]]/MAX('epl_player_stats_24_25 '!BG:BG)*0.5</f>
        <v>0.20588235294117649</v>
      </c>
      <c r="G220">
        <f>player_stats[[#This Row],[Clean Sheets]]/MAX('epl_player_stats_24_25 '!AI:AI)*0.5+player_stats[[#This Row],[Clearances]]/MAX('epl_player_stats_24_25 '!AJ:AJ)*0.25+player_stats[[#This Row],[Tackles]]/MAX('epl_player_stats_24_25 '!AM:AM)*0.25</f>
        <v>3.5613310134841231E-2</v>
      </c>
      <c r="H220">
        <f>player_stats[[#This Row],[Touches]]/MAX('epl_player_stats_24_25 '!P:P)</f>
        <v>0.17657603824320287</v>
      </c>
      <c r="I220">
        <f>player_stats[[#This Row],[Goals]]/MAX('epl_player_stats_24_25 '!H:H)*0.6+player_stats[[#This Row],[Assists]]/MAX('epl_player_stats_24_25 '!I:I)*0.25+player_stats[[#This Row],[Shots]]/MAX('epl_player_stats_24_25 '!K:K)*0.15+0.1</f>
        <v>0.20285472018089318</v>
      </c>
      <c r="J220">
        <f>player_stats[[#This Row],[Minutes]]/3420</f>
        <v>0.27748538011695906</v>
      </c>
      <c r="K220" s="3" cm="1">
        <f t="array" ref="K220">_xlfn.IFS(
E220="Goalkeeper",(
7*F220 + 2*J220 + H220),
E220="Defender",(
6*G220+3*H220+2*J220),
E220="Midfielder",(
2*G220+3*H220+4*I220+3*J220),
E220="Forward",(
6.25*I220+5*J220)
)</f>
        <v>2.2448297560737407</v>
      </c>
    </row>
    <row r="221" spans="1:11" x14ac:dyDescent="0.3">
      <c r="A221" t="s">
        <v>107</v>
      </c>
      <c r="B221">
        <v>26</v>
      </c>
      <c r="C221" t="s">
        <v>98</v>
      </c>
      <c r="D221" t="s">
        <v>59</v>
      </c>
      <c r="E221" t="s">
        <v>774</v>
      </c>
      <c r="F221">
        <f>player_stats[[#This Row],[Clean Sheets]]/MAX('epl_player_stats_24_25 '!AI:AI)*0.5+player_stats[[#This Row],[Goals Prevented Adjusted]]/MAX('epl_player_stats_24_25 '!BG:BG)*0.5</f>
        <v>0.49159663865546221</v>
      </c>
      <c r="G221">
        <f>player_stats[[#This Row],[Clean Sheets]]/MAX('epl_player_stats_24_25 '!AI:AI)*0.5+player_stats[[#This Row],[Clearances]]/MAX('epl_player_stats_24_25 '!AJ:AJ)*0.25+player_stats[[#This Row],[Tackles]]/MAX('epl_player_stats_24_25 '!AM:AM)*0.25</f>
        <v>0.46016125023302057</v>
      </c>
      <c r="H221">
        <f>player_stats[[#This Row],[Touches]]/MAX('epl_player_stats_24_25 '!P:P)</f>
        <v>0.59366596952494777</v>
      </c>
      <c r="I221">
        <f>player_stats[[#This Row],[Goals]]/MAX('epl_player_stats_24_25 '!H:H)*0.6+player_stats[[#This Row],[Assists]]/MAX('epl_player_stats_24_25 '!I:I)*0.25+player_stats[[#This Row],[Shots]]/MAX('epl_player_stats_24_25 '!K:K)*0.15+0.1</f>
        <v>0.16842849067269644</v>
      </c>
      <c r="J221">
        <f>player_stats[[#This Row],[Minutes]]/3420</f>
        <v>0.85877192982456141</v>
      </c>
      <c r="K221" s="3" cm="1">
        <f t="array" ref="K221">_xlfn.IFS(
E221="Goalkeeper",(
7*F221 + 2*J221 + H221),
E221="Defender",(
6*G221+3*H221+2*J221),
E221="Midfielder",(
2*G221+3*H221+4*I221+3*J221),
E221="Forward",(
6.25*I221+5*J221)
)</f>
        <v>6.2595092696220895</v>
      </c>
    </row>
    <row r="222" spans="1:11" x14ac:dyDescent="0.3">
      <c r="A222" t="s">
        <v>579</v>
      </c>
      <c r="B222">
        <v>28</v>
      </c>
      <c r="C222" t="s">
        <v>566</v>
      </c>
      <c r="D222" t="s">
        <v>70</v>
      </c>
      <c r="E222" t="s">
        <v>774</v>
      </c>
      <c r="F222">
        <f>player_stats[[#This Row],[Clean Sheets]]/MAX('epl_player_stats_24_25 '!AI:AI)*0.5+player_stats[[#This Row],[Goals Prevented Adjusted]]/MAX('epl_player_stats_24_25 '!BG:BG)*0.5</f>
        <v>0.31302521008403361</v>
      </c>
      <c r="G222">
        <f>player_stats[[#This Row],[Clean Sheets]]/MAX('epl_player_stats_24_25 '!AI:AI)*0.5+player_stats[[#This Row],[Clearances]]/MAX('epl_player_stats_24_25 '!AJ:AJ)*0.25+player_stats[[#This Row],[Tackles]]/MAX('epl_player_stats_24_25 '!AM:AM)*0.25</f>
        <v>0.37005996395948548</v>
      </c>
      <c r="H222">
        <f>player_stats[[#This Row],[Touches]]/MAX('epl_player_stats_24_25 '!P:P)</f>
        <v>0.62354347176576042</v>
      </c>
      <c r="I222">
        <f>player_stats[[#This Row],[Goals]]/MAX('epl_player_stats_24_25 '!H:H)*0.6+player_stats[[#This Row],[Assists]]/MAX('epl_player_stats_24_25 '!I:I)*0.25+player_stats[[#This Row],[Shots]]/MAX('epl_player_stats_24_25 '!K:K)*0.15+0.1</f>
        <v>0.15367439231204072</v>
      </c>
      <c r="J222">
        <f>player_stats[[#This Row],[Minutes]]/3420</f>
        <v>0.74122807017543857</v>
      </c>
      <c r="K222" s="3" cm="1">
        <f t="array" ref="K222">_xlfn.IFS(
E222="Goalkeeper",(
7*F222 + 2*J222 + H222),
E222="Defender",(
6*G222+3*H222+2*J222),
E222="Midfielder",(
2*G222+3*H222+4*I222+3*J222),
E222="Forward",(
6.25*I222+5*J222)
)</f>
        <v>5.5734463394050717</v>
      </c>
    </row>
    <row r="223" spans="1:11" x14ac:dyDescent="0.3">
      <c r="A223" t="s">
        <v>77</v>
      </c>
      <c r="B223">
        <v>27</v>
      </c>
      <c r="C223" t="s">
        <v>58</v>
      </c>
      <c r="D223" t="s">
        <v>78</v>
      </c>
      <c r="E223" t="s">
        <v>774</v>
      </c>
      <c r="F223">
        <f>player_stats[[#This Row],[Clean Sheets]]/MAX('epl_player_stats_24_25 '!AI:AI)*0.5+player_stats[[#This Row],[Goals Prevented Adjusted]]/MAX('epl_player_stats_24_25 '!BG:BG)*0.5</f>
        <v>0.20588235294117649</v>
      </c>
      <c r="G223">
        <f>player_stats[[#This Row],[Clean Sheets]]/MAX('epl_player_stats_24_25 '!AI:AI)*0.5+player_stats[[#This Row],[Clearances]]/MAX('epl_player_stats_24_25 '!AJ:AJ)*0.25+player_stats[[#This Row],[Tackles]]/MAX('epl_player_stats_24_25 '!AM:AM)*0.25</f>
        <v>2.245541539799913E-2</v>
      </c>
      <c r="H223">
        <f>player_stats[[#This Row],[Touches]]/MAX('epl_player_stats_24_25 '!P:P)</f>
        <v>6.0651329548849719E-2</v>
      </c>
      <c r="I223">
        <f>player_stats[[#This Row],[Goals]]/MAX('epl_player_stats_24_25 '!H:H)*0.6+player_stats[[#This Row],[Assists]]/MAX('epl_player_stats_24_25 '!I:I)*0.25+player_stats[[#This Row],[Shots]]/MAX('epl_player_stats_24_25 '!K:K)*0.15+0.1</f>
        <v>0.12560768795929905</v>
      </c>
      <c r="J223">
        <f>player_stats[[#This Row],[Minutes]]/3420</f>
        <v>7.3684210526315783E-2</v>
      </c>
      <c r="K223" s="3" cm="1">
        <f t="array" ref="K223">_xlfn.IFS(
E223="Goalkeeper",(
7*F223 + 2*J223 + H223),
E223="Defender",(
6*G223+3*H223+2*J223),
E223="Midfielder",(
2*G223+3*H223+4*I223+3*J223),
E223="Forward",(
6.25*I223+5*J223)
)</f>
        <v>0.46405490208717548</v>
      </c>
    </row>
    <row r="224" spans="1:11" x14ac:dyDescent="0.3">
      <c r="A224" t="s">
        <v>154</v>
      </c>
      <c r="B224">
        <v>25</v>
      </c>
      <c r="C224" t="s">
        <v>131</v>
      </c>
      <c r="D224" t="s">
        <v>111</v>
      </c>
      <c r="E224" t="s">
        <v>773</v>
      </c>
      <c r="F224">
        <f>player_stats[[#This Row],[Clean Sheets]]/MAX('epl_player_stats_24_25 '!AI:AI)*0.5+player_stats[[#This Row],[Goals Prevented Adjusted]]/MAX('epl_player_stats_24_25 '!BG:BG)*0.5</f>
        <v>0.20588235294117649</v>
      </c>
      <c r="G224">
        <f>player_stats[[#This Row],[Clean Sheets]]/MAX('epl_player_stats_24_25 '!AI:AI)*0.5+player_stats[[#This Row],[Clearances]]/MAX('epl_player_stats_24_25 '!AJ:AJ)*0.25+player_stats[[#This Row],[Tackles]]/MAX('epl_player_stats_24_25 '!AM:AM)*0.25</f>
        <v>2.0389299695519791E-2</v>
      </c>
      <c r="H224">
        <f>player_stats[[#This Row],[Touches]]/MAX('epl_player_stats_24_25 '!P:P)</f>
        <v>4.9895428742157154E-2</v>
      </c>
      <c r="I224">
        <f>player_stats[[#This Row],[Goals]]/MAX('epl_player_stats_24_25 '!H:H)*0.6+player_stats[[#This Row],[Assists]]/MAX('epl_player_stats_24_25 '!I:I)*0.25+player_stats[[#This Row],[Shots]]/MAX('epl_player_stats_24_25 '!K:K)*0.15+0.1</f>
        <v>0.1665457571760568</v>
      </c>
      <c r="J224">
        <f>player_stats[[#This Row],[Minutes]]/3420</f>
        <v>6.725146198830409E-2</v>
      </c>
      <c r="K224" s="3" cm="1">
        <f t="array" ref="K224">_xlfn.IFS(
E224="Goalkeeper",(
7*F224 + 2*J224 + H224),
E224="Defender",(
6*G224+3*H224+2*J224),
E224="Midfielder",(
2*G224+3*H224+4*I224+3*J224),
E224="Forward",(
6.25*I224+5*J224)
)</f>
        <v>1.0584023002866505</v>
      </c>
    </row>
    <row r="225" spans="1:11" x14ac:dyDescent="0.3">
      <c r="A225" t="s">
        <v>210</v>
      </c>
      <c r="B225">
        <v>20</v>
      </c>
      <c r="C225" t="s">
        <v>205</v>
      </c>
      <c r="D225" t="s">
        <v>76</v>
      </c>
      <c r="E225" t="s">
        <v>773</v>
      </c>
      <c r="F225">
        <f>player_stats[[#This Row],[Clean Sheets]]/MAX('epl_player_stats_24_25 '!AI:AI)*0.5+player_stats[[#This Row],[Goals Prevented Adjusted]]/MAX('epl_player_stats_24_25 '!BG:BG)*0.5</f>
        <v>0.20588235294117649</v>
      </c>
      <c r="G225">
        <f>player_stats[[#This Row],[Clean Sheets]]/MAX('epl_player_stats_24_25 '!AI:AI)*0.5+player_stats[[#This Row],[Clearances]]/MAX('epl_player_stats_24_25 '!AJ:AJ)*0.25+player_stats[[#This Row],[Tackles]]/MAX('epl_player_stats_24_25 '!AM:AM)*0.25</f>
        <v>3.5240477226123154E-2</v>
      </c>
      <c r="H225">
        <f>player_stats[[#This Row],[Touches]]/MAX('epl_player_stats_24_25 '!P:P)</f>
        <v>0.11771735882880191</v>
      </c>
      <c r="I225">
        <f>player_stats[[#This Row],[Goals]]/MAX('epl_player_stats_24_25 '!H:H)*0.6+player_stats[[#This Row],[Assists]]/MAX('epl_player_stats_24_25 '!I:I)*0.25+player_stats[[#This Row],[Shots]]/MAX('epl_player_stats_24_25 '!K:K)*0.15+0.1</f>
        <v>0.20329439105583819</v>
      </c>
      <c r="J225">
        <f>player_stats[[#This Row],[Minutes]]/3420</f>
        <v>0.19912280701754387</v>
      </c>
      <c r="K225" s="3" cm="1">
        <f t="array" ref="K225">_xlfn.IFS(
E225="Goalkeeper",(
7*F225 + 2*J225 + H225),
E225="Defender",(
6*G225+3*H225+2*J225),
E225="Midfielder",(
2*G225+3*H225+4*I225+3*J225),
E225="Forward",(
6.25*I225+5*J225)
)</f>
        <v>1.8341790162146363</v>
      </c>
    </row>
    <row r="226" spans="1:11" x14ac:dyDescent="0.3">
      <c r="A226" t="s">
        <v>213</v>
      </c>
      <c r="B226">
        <v>21</v>
      </c>
      <c r="C226" t="s">
        <v>205</v>
      </c>
      <c r="D226" t="s">
        <v>214</v>
      </c>
      <c r="E226" t="s">
        <v>773</v>
      </c>
      <c r="F226">
        <f>player_stats[[#This Row],[Clean Sheets]]/MAX('epl_player_stats_24_25 '!AI:AI)*0.5+player_stats[[#This Row],[Goals Prevented Adjusted]]/MAX('epl_player_stats_24_25 '!BG:BG)*0.5</f>
        <v>0.20588235294117649</v>
      </c>
      <c r="G226">
        <f>player_stats[[#This Row],[Clean Sheets]]/MAX('epl_player_stats_24_25 '!AI:AI)*0.5+player_stats[[#This Row],[Clearances]]/MAX('epl_player_stats_24_25 '!AJ:AJ)*0.25+player_stats[[#This Row],[Tackles]]/MAX('epl_player_stats_24_25 '!AM:AM)*0.25</f>
        <v>4.9804262722923008E-2</v>
      </c>
      <c r="H226">
        <f>player_stats[[#This Row],[Touches]]/MAX('epl_player_stats_24_25 '!P:P)</f>
        <v>0.12608305945622947</v>
      </c>
      <c r="I226">
        <f>player_stats[[#This Row],[Goals]]/MAX('epl_player_stats_24_25 '!H:H)*0.6+player_stats[[#This Row],[Assists]]/MAX('epl_player_stats_24_25 '!I:I)*0.25+player_stats[[#This Row],[Shots]]/MAX('epl_player_stats_24_25 '!K:K)*0.15+0.1</f>
        <v>0.14282080271339742</v>
      </c>
      <c r="J226">
        <f>player_stats[[#This Row],[Minutes]]/3420</f>
        <v>0.14970760233918129</v>
      </c>
      <c r="K226" s="3" cm="1">
        <f t="array" ref="K226">_xlfn.IFS(
E226="Goalkeeper",(
7*F226 + 2*J226 + H226),
E226="Defender",(
6*G226+3*H226+2*J226),
E226="Midfielder",(
2*G226+3*H226+4*I226+3*J226),
E226="Forward",(
6.25*I226+5*J226)
)</f>
        <v>1.498263721685668</v>
      </c>
    </row>
    <row r="227" spans="1:11" x14ac:dyDescent="0.3">
      <c r="A227" t="s">
        <v>216</v>
      </c>
      <c r="B227">
        <v>24</v>
      </c>
      <c r="C227" t="s">
        <v>205</v>
      </c>
      <c r="D227" t="s">
        <v>143</v>
      </c>
      <c r="E227" t="s">
        <v>774</v>
      </c>
      <c r="F227">
        <f>player_stats[[#This Row],[Clean Sheets]]/MAX('epl_player_stats_24_25 '!AI:AI)*0.5+player_stats[[#This Row],[Goals Prevented Adjusted]]/MAX('epl_player_stats_24_25 '!BG:BG)*0.5</f>
        <v>0.24159663865546221</v>
      </c>
      <c r="G227">
        <f>player_stats[[#This Row],[Clean Sheets]]/MAX('epl_player_stats_24_25 '!AI:AI)*0.5+player_stats[[#This Row],[Clearances]]/MAX('epl_player_stats_24_25 '!AJ:AJ)*0.25+player_stats[[#This Row],[Tackles]]/MAX('epl_player_stats_24_25 '!AM:AM)*0.25</f>
        <v>7.2073261666563096E-2</v>
      </c>
      <c r="H227">
        <f>player_stats[[#This Row],[Touches]]/MAX('epl_player_stats_24_25 '!P:P)</f>
        <v>7.230355542276666E-2</v>
      </c>
      <c r="I227">
        <f>player_stats[[#This Row],[Goals]]/MAX('epl_player_stats_24_25 '!H:H)*0.6+player_stats[[#This Row],[Assists]]/MAX('epl_player_stats_24_25 '!I:I)*0.25+player_stats[[#This Row],[Shots]]/MAX('epl_player_stats_24_25 '!K:K)*0.15+0.1</f>
        <v>0.13052572074618429</v>
      </c>
      <c r="J227">
        <f>player_stats[[#This Row],[Minutes]]/3420</f>
        <v>0.11345029239766082</v>
      </c>
      <c r="K227" s="3" cm="1">
        <f t="array" ref="K227">_xlfn.IFS(
E227="Goalkeeper",(
7*F227 + 2*J227 + H227),
E227="Defender",(
6*G227+3*H227+2*J227),
E227="Midfielder",(
2*G227+3*H227+4*I227+3*J227),
E227="Forward",(
6.25*I227+5*J227)
)</f>
        <v>0.87625082106300023</v>
      </c>
    </row>
    <row r="228" spans="1:11" x14ac:dyDescent="0.3">
      <c r="A228" t="s">
        <v>272</v>
      </c>
      <c r="B228">
        <v>27</v>
      </c>
      <c r="C228" t="s">
        <v>270</v>
      </c>
      <c r="D228" t="s">
        <v>59</v>
      </c>
      <c r="E228" t="s">
        <v>774</v>
      </c>
      <c r="F228">
        <f>player_stats[[#This Row],[Clean Sheets]]/MAX('epl_player_stats_24_25 '!AI:AI)*0.5+player_stats[[#This Row],[Goals Prevented Adjusted]]/MAX('epl_player_stats_24_25 '!BG:BG)*0.5</f>
        <v>0.20588235294117649</v>
      </c>
      <c r="G228">
        <f>player_stats[[#This Row],[Clean Sheets]]/MAX('epl_player_stats_24_25 '!AI:AI)*0.5+player_stats[[#This Row],[Clearances]]/MAX('epl_player_stats_24_25 '!AJ:AJ)*0.25+player_stats[[#This Row],[Tackles]]/MAX('epl_player_stats_24_25 '!AM:AM)*0.25</f>
        <v>2.4521531100478468E-2</v>
      </c>
      <c r="H228">
        <f>player_stats[[#This Row],[Touches]]/MAX('epl_player_stats_24_25 '!P:P)</f>
        <v>5.587092919031969E-2</v>
      </c>
      <c r="I228">
        <f>player_stats[[#This Row],[Goals]]/MAX('epl_player_stats_24_25 '!H:H)*0.6+player_stats[[#This Row],[Assists]]/MAX('epl_player_stats_24_25 '!I:I)*0.25+player_stats[[#This Row],[Shots]]/MAX('epl_player_stats_24_25 '!K:K)*0.15+0.1</f>
        <v>0.13298473713962691</v>
      </c>
      <c r="J228">
        <f>player_stats[[#This Row],[Minutes]]/3420</f>
        <v>7.4269005847953221E-2</v>
      </c>
      <c r="K228" s="3" cm="1">
        <f t="array" ref="K228">_xlfn.IFS(
E228="Goalkeeper",(
7*F228 + 2*J228 + H228),
E228="Defender",(
6*G228+3*H228+2*J228),
E228="Midfielder",(
2*G228+3*H228+4*I228+3*J228),
E228="Forward",(
6.25*I228+5*J228)
)</f>
        <v>0.46327998586973629</v>
      </c>
    </row>
    <row r="229" spans="1:11" x14ac:dyDescent="0.3">
      <c r="A229" t="s">
        <v>290</v>
      </c>
      <c r="B229">
        <v>20</v>
      </c>
      <c r="C229" t="s">
        <v>270</v>
      </c>
      <c r="D229" t="s">
        <v>291</v>
      </c>
      <c r="E229" t="s">
        <v>773</v>
      </c>
      <c r="F229">
        <f>player_stats[[#This Row],[Clean Sheets]]/MAX('epl_player_stats_24_25 '!AI:AI)*0.5+player_stats[[#This Row],[Goals Prevented Adjusted]]/MAX('epl_player_stats_24_25 '!BG:BG)*0.5</f>
        <v>0.20588235294117649</v>
      </c>
      <c r="G229">
        <f>player_stats[[#This Row],[Clean Sheets]]/MAX('epl_player_stats_24_25 '!AI:AI)*0.5+player_stats[[#This Row],[Clearances]]/MAX('epl_player_stats_24_25 '!AJ:AJ)*0.25+player_stats[[#This Row],[Tackles]]/MAX('epl_player_stats_24_25 '!AM:AM)*0.25</f>
        <v>4.3318523581681478E-2</v>
      </c>
      <c r="H229">
        <f>player_stats[[#This Row],[Touches]]/MAX('epl_player_stats_24_25 '!P:P)</f>
        <v>8.6047206453540484E-2</v>
      </c>
      <c r="I229">
        <f>player_stats[[#This Row],[Goals]]/MAX('epl_player_stats_24_25 '!H:H)*0.6+player_stats[[#This Row],[Assists]]/MAX('epl_player_stats_24_25 '!I:I)*0.25+player_stats[[#This Row],[Shots]]/MAX('epl_player_stats_24_25 '!K:K)*0.15+0.1</f>
        <v>0.15916870799572891</v>
      </c>
      <c r="J229">
        <f>player_stats[[#This Row],[Minutes]]/3420</f>
        <v>0.14502923976608187</v>
      </c>
      <c r="K229" s="3" cm="1">
        <f t="array" ref="K229">_xlfn.IFS(
E229="Goalkeeper",(
7*F229 + 2*J229 + H229),
E229="Defender",(
6*G229+3*H229+2*J229),
E229="Midfielder",(
2*G229+3*H229+4*I229+3*J229),
E229="Forward",(
6.25*I229+5*J229)
)</f>
        <v>1.4165412178051457</v>
      </c>
    </row>
    <row r="230" spans="1:11" x14ac:dyDescent="0.3">
      <c r="A230" t="s">
        <v>293</v>
      </c>
      <c r="B230">
        <v>20</v>
      </c>
      <c r="C230" t="s">
        <v>270</v>
      </c>
      <c r="D230" t="s">
        <v>66</v>
      </c>
      <c r="E230" t="s">
        <v>773</v>
      </c>
      <c r="F230">
        <f>player_stats[[#This Row],[Clean Sheets]]/MAX('epl_player_stats_24_25 '!AI:AI)*0.5+player_stats[[#This Row],[Goals Prevented Adjusted]]/MAX('epl_player_stats_24_25 '!BG:BG)*0.5</f>
        <v>0.20588235294117649</v>
      </c>
      <c r="G230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230">
        <f>player_stats[[#This Row],[Touches]]/MAX('epl_player_stats_24_25 '!P:P)</f>
        <v>1.0158350761876307E-2</v>
      </c>
      <c r="I230">
        <f>player_stats[[#This Row],[Goals]]/MAX('epl_player_stats_24_25 '!H:H)*0.6+player_stats[[#This Row],[Assists]]/MAX('epl_player_stats_24_25 '!I:I)*0.25+player_stats[[#This Row],[Shots]]/MAX('epl_player_stats_24_25 '!K:K)*0.15+0.1</f>
        <v>0.13544375353306953</v>
      </c>
      <c r="J230">
        <f>player_stats[[#This Row],[Minutes]]/3420</f>
        <v>1.5204678362573099E-2</v>
      </c>
      <c r="K230" s="3" cm="1">
        <f t="array" ref="K230">_xlfn.IFS(
E230="Goalkeeper",(
7*F230 + 2*J230 + H230),
E230="Defender",(
6*G230+3*H230+2*J230),
E230="Midfielder",(
2*G230+3*H230+4*I230+3*J230),
E230="Forward",(
6.25*I230+5*J230)
)</f>
        <v>0.62744901420058696</v>
      </c>
    </row>
    <row r="231" spans="1:11" x14ac:dyDescent="0.3">
      <c r="A231" t="s">
        <v>296</v>
      </c>
      <c r="B231">
        <v>19</v>
      </c>
      <c r="C231" t="s">
        <v>270</v>
      </c>
      <c r="D231" t="s">
        <v>59</v>
      </c>
      <c r="E231" t="s">
        <v>773</v>
      </c>
      <c r="F231">
        <f>player_stats[[#This Row],[Clean Sheets]]/MAX('epl_player_stats_24_25 '!AI:AI)*0.5+player_stats[[#This Row],[Goals Prevented Adjusted]]/MAX('epl_player_stats_24_25 '!BG:BG)*0.5</f>
        <v>0.20588235294117649</v>
      </c>
      <c r="G231">
        <f>player_stats[[#This Row],[Clean Sheets]]/MAX('epl_player_stats_24_25 '!AI:AI)*0.5+player_stats[[#This Row],[Clearances]]/MAX('epl_player_stats_24_25 '!AJ:AJ)*0.25+player_stats[[#This Row],[Tackles]]/MAX('epl_player_stats_24_25 '!AM:AM)*0.25</f>
        <v>1.7950351084322375E-2</v>
      </c>
      <c r="H231">
        <f>player_stats[[#This Row],[Touches]]/MAX('epl_player_stats_24_25 '!P:P)</f>
        <v>2.3902001792650136E-2</v>
      </c>
      <c r="I231">
        <f>player_stats[[#This Row],[Goals]]/MAX('epl_player_stats_24_25 '!H:H)*0.6+player_stats[[#This Row],[Assists]]/MAX('epl_player_stats_24_25 '!I:I)*0.25+player_stats[[#This Row],[Shots]]/MAX('epl_player_stats_24_25 '!K:K)*0.15+0.1</f>
        <v>0.1370375604547453</v>
      </c>
      <c r="J231">
        <f>player_stats[[#This Row],[Minutes]]/3420</f>
        <v>3.9473684210526314E-2</v>
      </c>
      <c r="K231" s="3" cm="1">
        <f t="array" ref="K231">_xlfn.IFS(
E231="Goalkeeper",(
7*F231 + 2*J231 + H231),
E231="Defender",(
6*G231+3*H231+2*J231),
E231="Midfielder",(
2*G231+3*H231+4*I231+3*J231),
E231="Forward",(
6.25*I231+5*J231)
)</f>
        <v>0.77417800199715536</v>
      </c>
    </row>
    <row r="232" spans="1:11" x14ac:dyDescent="0.3">
      <c r="A232" t="s">
        <v>367</v>
      </c>
      <c r="B232">
        <v>27</v>
      </c>
      <c r="C232" t="s">
        <v>356</v>
      </c>
      <c r="D232" t="s">
        <v>59</v>
      </c>
      <c r="E232" t="s">
        <v>773</v>
      </c>
      <c r="F232">
        <f>player_stats[[#This Row],[Clean Sheets]]/MAX('epl_player_stats_24_25 '!AI:AI)*0.5+player_stats[[#This Row],[Goals Prevented Adjusted]]/MAX('epl_player_stats_24_25 '!BG:BG)*0.5</f>
        <v>0.20588235294117649</v>
      </c>
      <c r="G232">
        <f>player_stats[[#This Row],[Clean Sheets]]/MAX('epl_player_stats_24_25 '!AI:AI)*0.5+player_stats[[#This Row],[Clearances]]/MAX('epl_player_stats_24_25 '!AJ:AJ)*0.25+player_stats[[#This Row],[Tackles]]/MAX('epl_player_stats_24_25 '!AM:AM)*0.25</f>
        <v>3.1294662275523522E-2</v>
      </c>
      <c r="H232">
        <f>player_stats[[#This Row],[Touches]]/MAX('epl_player_stats_24_25 '!P:P)</f>
        <v>0.12279653420974007</v>
      </c>
      <c r="I232">
        <f>player_stats[[#This Row],[Goals]]/MAX('epl_player_stats_24_25 '!H:H)*0.6+player_stats[[#This Row],[Assists]]/MAX('epl_player_stats_24_25 '!I:I)*0.25+player_stats[[#This Row],[Shots]]/MAX('epl_player_stats_24_25 '!K:K)*0.15+0.1</f>
        <v>0.17392280635638466</v>
      </c>
      <c r="J232">
        <f>player_stats[[#This Row],[Minutes]]/3420</f>
        <v>0.24970760233918129</v>
      </c>
      <c r="K232" s="3" cm="1">
        <f t="array" ref="K232">_xlfn.IFS(
E232="Goalkeeper",(
7*F232 + 2*J232 + H232),
E232="Defender",(
6*G232+3*H232+2*J232),
E232="Midfielder",(
2*G232+3*H232+4*I232+3*J232),
E232="Forward",(
6.25*I232+5*J232)
)</f>
        <v>1.8757929596233498</v>
      </c>
    </row>
    <row r="233" spans="1:11" x14ac:dyDescent="0.3">
      <c r="A233" t="s">
        <v>374</v>
      </c>
      <c r="B233">
        <v>26</v>
      </c>
      <c r="C233" t="s">
        <v>356</v>
      </c>
      <c r="D233" t="s">
        <v>158</v>
      </c>
      <c r="E233" t="s">
        <v>773</v>
      </c>
      <c r="F233">
        <f>player_stats[[#This Row],[Clean Sheets]]/MAX('epl_player_stats_24_25 '!AI:AI)*0.5+player_stats[[#This Row],[Goals Prevented Adjusted]]/MAX('epl_player_stats_24_25 '!BG:BG)*0.5</f>
        <v>0.20588235294117649</v>
      </c>
      <c r="G233">
        <f>player_stats[[#This Row],[Clean Sheets]]/MAX('epl_player_stats_24_25 '!AI:AI)*0.5+player_stats[[#This Row],[Clearances]]/MAX('epl_player_stats_24_25 '!AJ:AJ)*0.25+player_stats[[#This Row],[Tackles]]/MAX('epl_player_stats_24_25 '!AM:AM)*0.25</f>
        <v>5.9288199838439068E-2</v>
      </c>
      <c r="H233">
        <f>player_stats[[#This Row],[Touches]]/MAX('epl_player_stats_24_25 '!P:P)</f>
        <v>0.16522258739169404</v>
      </c>
      <c r="I233">
        <f>player_stats[[#This Row],[Goals]]/MAX('epl_player_stats_24_25 '!H:H)*0.6+player_stats[[#This Row],[Assists]]/MAX('epl_player_stats_24_25 '!I:I)*0.25+player_stats[[#This Row],[Shots]]/MAX('epl_player_stats_24_25 '!K:K)*0.15+0.1</f>
        <v>0.16741096664782362</v>
      </c>
      <c r="J233">
        <f>player_stats[[#This Row],[Minutes]]/3420</f>
        <v>0.24502923976608187</v>
      </c>
      <c r="K233" s="3" cm="1">
        <f t="array" ref="K233">_xlfn.IFS(
E233="Goalkeeper",(
7*F233 + 2*J233 + H233),
E233="Defender",(
6*G233+3*H233+2*J233),
E233="Midfielder",(
2*G233+3*H233+4*I233+3*J233),
E233="Forward",(
6.25*I233+5*J233)
)</f>
        <v>2.0189757477415005</v>
      </c>
    </row>
    <row r="234" spans="1:11" x14ac:dyDescent="0.3">
      <c r="A234" t="s">
        <v>393</v>
      </c>
      <c r="B234">
        <v>31</v>
      </c>
      <c r="C234" t="s">
        <v>391</v>
      </c>
      <c r="D234" t="s">
        <v>117</v>
      </c>
      <c r="E234" t="s">
        <v>773</v>
      </c>
      <c r="F234">
        <f>player_stats[[#This Row],[Clean Sheets]]/MAX('epl_player_stats_24_25 '!AI:AI)*0.5+player_stats[[#This Row],[Goals Prevented Adjusted]]/MAX('epl_player_stats_24_25 '!BG:BG)*0.5</f>
        <v>0.20588235294117649</v>
      </c>
      <c r="G234">
        <f>player_stats[[#This Row],[Clean Sheets]]/MAX('epl_player_stats_24_25 '!AI:AI)*0.5+player_stats[[#This Row],[Clearances]]/MAX('epl_player_stats_24_25 '!AJ:AJ)*0.25+player_stats[[#This Row],[Tackles]]/MAX('epl_player_stats_24_25 '!AM:AM)*0.25</f>
        <v>2.72478717454794E-2</v>
      </c>
      <c r="H234">
        <f>player_stats[[#This Row],[Touches]]/MAX('epl_player_stats_24_25 '!P:P)</f>
        <v>8.6345981475948616E-2</v>
      </c>
      <c r="I234">
        <f>player_stats[[#This Row],[Goals]]/MAX('epl_player_stats_24_25 '!H:H)*0.6+player_stats[[#This Row],[Assists]]/MAX('epl_player_stats_24_25 '!I:I)*0.25+player_stats[[#This Row],[Shots]]/MAX('epl_player_stats_24_25 '!K:K)*0.15+0.1</f>
        <v>0.16568054770428994</v>
      </c>
      <c r="J234">
        <f>player_stats[[#This Row],[Minutes]]/3420</f>
        <v>0.21695906432748538</v>
      </c>
      <c r="K234" s="3" cm="1">
        <f t="array" ref="K234">_xlfn.IFS(
E234="Goalkeeper",(
7*F234 + 2*J234 + H234),
E234="Defender",(
6*G234+3*H234+2*J234),
E234="Midfielder",(
2*G234+3*H234+4*I234+3*J234),
E234="Forward",(
6.25*I234+5*J234)
)</f>
        <v>1.6271330717184207</v>
      </c>
    </row>
    <row r="235" spans="1:11" x14ac:dyDescent="0.3">
      <c r="A235" t="s">
        <v>408</v>
      </c>
      <c r="B235">
        <v>22</v>
      </c>
      <c r="C235" t="s">
        <v>391</v>
      </c>
      <c r="D235" t="s">
        <v>158</v>
      </c>
      <c r="E235" t="s">
        <v>773</v>
      </c>
      <c r="F235">
        <f>player_stats[[#This Row],[Clean Sheets]]/MAX('epl_player_stats_24_25 '!AI:AI)*0.5+player_stats[[#This Row],[Goals Prevented Adjusted]]/MAX('epl_player_stats_24_25 '!BG:BG)*0.5</f>
        <v>0.20588235294117649</v>
      </c>
      <c r="G235">
        <f>player_stats[[#This Row],[Clean Sheets]]/MAX('epl_player_stats_24_25 '!AI:AI)*0.5+player_stats[[#This Row],[Clearances]]/MAX('epl_player_stats_24_25 '!AJ:AJ)*0.25+player_stats[[#This Row],[Tackles]]/MAX('epl_player_stats_24_25 '!AM:AM)*0.25</f>
        <v>5.6662834772882614E-2</v>
      </c>
      <c r="H235">
        <f>player_stats[[#This Row],[Touches]]/MAX('epl_player_stats_24_25 '!P:P)</f>
        <v>0.12578428443382134</v>
      </c>
      <c r="I235">
        <f>player_stats[[#This Row],[Goals]]/MAX('epl_player_stats_24_25 '!H:H)*0.6+player_stats[[#This Row],[Assists]]/MAX('epl_player_stats_24_25 '!I:I)*0.25+player_stats[[#This Row],[Shots]]/MAX('epl_player_stats_24_25 '!K:K)*0.15+0.1</f>
        <v>0.1665457571760568</v>
      </c>
      <c r="J235">
        <f>player_stats[[#This Row],[Minutes]]/3420</f>
        <v>0.24912280701754386</v>
      </c>
      <c r="K235" s="3" cm="1">
        <f t="array" ref="K235">_xlfn.IFS(
E235="Goalkeeper",(
7*F235 + 2*J235 + H235),
E235="Defender",(
6*G235+3*H235+2*J235),
E235="Midfielder",(
2*G235+3*H235+4*I235+3*J235),
E235="Forward",(
6.25*I235+5*J235)
)</f>
        <v>1.9042299726040879</v>
      </c>
    </row>
    <row r="236" spans="1:11" x14ac:dyDescent="0.3">
      <c r="A236" t="s">
        <v>437</v>
      </c>
      <c r="B236">
        <v>21</v>
      </c>
      <c r="C236" t="s">
        <v>425</v>
      </c>
      <c r="D236" t="s">
        <v>59</v>
      </c>
      <c r="E236" t="s">
        <v>773</v>
      </c>
      <c r="F236">
        <f>player_stats[[#This Row],[Clean Sheets]]/MAX('epl_player_stats_24_25 '!AI:AI)*0.5+player_stats[[#This Row],[Goals Prevented Adjusted]]/MAX('epl_player_stats_24_25 '!BG:BG)*0.5</f>
        <v>0.20588235294117649</v>
      </c>
      <c r="G236">
        <f>player_stats[[#This Row],[Clean Sheets]]/MAX('epl_player_stats_24_25 '!AI:AI)*0.5+player_stats[[#This Row],[Clearances]]/MAX('epl_player_stats_24_25 '!AJ:AJ)*0.25+player_stats[[#This Row],[Tackles]]/MAX('epl_player_stats_24_25 '!AM:AM)*0.25</f>
        <v>1.2497669794320512E-2</v>
      </c>
      <c r="H236">
        <f>player_stats[[#This Row],[Touches]]/MAX('epl_player_stats_24_25 '!P:P)</f>
        <v>0.10457125784284434</v>
      </c>
      <c r="I236">
        <f>player_stats[[#This Row],[Goals]]/MAX('epl_player_stats_24_25 '!H:H)*0.6+player_stats[[#This Row],[Assists]]/MAX('epl_player_stats_24_25 '!I:I)*0.25+player_stats[[#This Row],[Shots]]/MAX('epl_player_stats_24_25 '!K:K)*0.15+0.1</f>
        <v>0.19027071163871617</v>
      </c>
      <c r="J236">
        <f>player_stats[[#This Row],[Minutes]]/3420</f>
        <v>0.10526315789473684</v>
      </c>
      <c r="K236" s="3" cm="1">
        <f t="array" ref="K236">_xlfn.IFS(
E236="Goalkeeper",(
7*F236 + 2*J236 + H236),
E236="Defender",(
6*G236+3*H236+2*J236),
E236="Midfielder",(
2*G236+3*H236+4*I236+3*J236),
E236="Forward",(
6.25*I236+5*J236)
)</f>
        <v>1.4155814333562491</v>
      </c>
    </row>
    <row r="237" spans="1:11" x14ac:dyDescent="0.3">
      <c r="A237" t="s">
        <v>461</v>
      </c>
      <c r="B237">
        <v>28</v>
      </c>
      <c r="C237" t="s">
        <v>453</v>
      </c>
      <c r="D237" t="s">
        <v>59</v>
      </c>
      <c r="E237" t="s">
        <v>773</v>
      </c>
      <c r="F237">
        <f>player_stats[[#This Row],[Clean Sheets]]/MAX('epl_player_stats_24_25 '!AI:AI)*0.5+player_stats[[#This Row],[Goals Prevented Adjusted]]/MAX('epl_player_stats_24_25 '!BG:BG)*0.5</f>
        <v>0.24159663865546221</v>
      </c>
      <c r="G237">
        <f>player_stats[[#This Row],[Clean Sheets]]/MAX('epl_player_stats_24_25 '!AI:AI)*0.5+player_stats[[#This Row],[Clearances]]/MAX('epl_player_stats_24_25 '!AJ:AJ)*0.25+player_stats[[#This Row],[Tackles]]/MAX('epl_player_stats_24_25 '!AM:AM)*0.25</f>
        <v>5.7796868203566762E-2</v>
      </c>
      <c r="H237">
        <f>player_stats[[#This Row],[Touches]]/MAX('epl_player_stats_24_25 '!P:P)</f>
        <v>0.1703017627726322</v>
      </c>
      <c r="I237">
        <f>player_stats[[#This Row],[Goals]]/MAX('epl_player_stats_24_25 '!H:H)*0.6+player_stats[[#This Row],[Assists]]/MAX('epl_player_stats_24_25 '!I:I)*0.25+player_stats[[#This Row],[Shots]]/MAX('epl_player_stats_24_25 '!K:K)*0.15+0.1</f>
        <v>0.17146378996294204</v>
      </c>
      <c r="J237">
        <f>player_stats[[#This Row],[Minutes]]/3420</f>
        <v>0.20906432748538012</v>
      </c>
      <c r="K237" s="3" cm="1">
        <f t="array" ref="K237">_xlfn.IFS(
E237="Goalkeeper",(
7*F237 + 2*J237 + H237),
E237="Defender",(
6*G237+3*H237+2*J237),
E237="Midfielder",(
2*G237+3*H237+4*I237+3*J237),
E237="Forward",(
6.25*I237+5*J237)
)</f>
        <v>1.9395471670329387</v>
      </c>
    </row>
    <row r="238" spans="1:11" x14ac:dyDescent="0.3">
      <c r="A238" t="s">
        <v>507</v>
      </c>
      <c r="B238">
        <v>25</v>
      </c>
      <c r="C238" t="s">
        <v>790</v>
      </c>
      <c r="D238" t="s">
        <v>59</v>
      </c>
      <c r="E238" t="s">
        <v>773</v>
      </c>
      <c r="F238">
        <f>player_stats[[#This Row],[Clean Sheets]]/MAX('epl_player_stats_24_25 '!AI:AI)*0.5+player_stats[[#This Row],[Goals Prevented Adjusted]]/MAX('epl_player_stats_24_25 '!BG:BG)*0.5</f>
        <v>0.20588235294117649</v>
      </c>
      <c r="G238">
        <f>player_stats[[#This Row],[Clean Sheets]]/MAX('epl_player_stats_24_25 '!AI:AI)*0.5+player_stats[[#This Row],[Clearances]]/MAX('epl_player_stats_24_25 '!AJ:AJ)*0.25+player_stats[[#This Row],[Tackles]]/MAX('epl_player_stats_24_25 '!AM:AM)*0.25</f>
        <v>3.2327720126763188E-2</v>
      </c>
      <c r="H238">
        <f>player_stats[[#This Row],[Touches]]/MAX('epl_player_stats_24_25 '!P:P)</f>
        <v>0.1075590080669256</v>
      </c>
      <c r="I238">
        <f>player_stats[[#This Row],[Goals]]/MAX('epl_player_stats_24_25 '!H:H)*0.6+player_stats[[#This Row],[Assists]]/MAX('epl_player_stats_24_25 '!I:I)*0.25+player_stats[[#This Row],[Shots]]/MAX('epl_player_stats_24_25 '!K:K)*0.15+0.1</f>
        <v>0.16986998304126624</v>
      </c>
      <c r="J238">
        <f>player_stats[[#This Row],[Minutes]]/3420</f>
        <v>0.18157894736842106</v>
      </c>
      <c r="K238" s="3" cm="1">
        <f t="array" ref="K238">_xlfn.IFS(
E238="Goalkeeper",(
7*F238 + 2*J238 + H238),
E238="Defender",(
6*G238+3*H238+2*J238),
E238="Midfielder",(
2*G238+3*H238+4*I238+3*J238),
E238="Forward",(
6.25*I238+5*J238)
)</f>
        <v>1.6115492387246313</v>
      </c>
    </row>
    <row r="239" spans="1:11" x14ac:dyDescent="0.3">
      <c r="A239" t="s">
        <v>530</v>
      </c>
      <c r="B239">
        <v>18</v>
      </c>
      <c r="C239" t="s">
        <v>789</v>
      </c>
      <c r="D239" t="s">
        <v>59</v>
      </c>
      <c r="E239" t="s">
        <v>773</v>
      </c>
      <c r="F239">
        <f>player_stats[[#This Row],[Clean Sheets]]/MAX('epl_player_stats_24_25 '!AI:AI)*0.5+player_stats[[#This Row],[Goals Prevented Adjusted]]/MAX('epl_player_stats_24_25 '!BG:BG)*0.5</f>
        <v>0.20588235294117649</v>
      </c>
      <c r="G239">
        <f>player_stats[[#This Row],[Clean Sheets]]/MAX('epl_player_stats_24_25 '!AI:AI)*0.5+player_stats[[#This Row],[Clearances]]/MAX('epl_player_stats_24_25 '!AJ:AJ)*0.25+player_stats[[#This Row],[Tackles]]/MAX('epl_player_stats_24_25 '!AM:AM)*0.25</f>
        <v>3.1481078729882553E-2</v>
      </c>
      <c r="H239">
        <f>player_stats[[#This Row],[Touches]]/MAX('epl_player_stats_24_25 '!P:P)</f>
        <v>7.2004780400358528E-2</v>
      </c>
      <c r="I239">
        <f>player_stats[[#This Row],[Goals]]/MAX('epl_player_stats_24_25 '!H:H)*0.6+player_stats[[#This Row],[Assists]]/MAX('epl_player_stats_24_25 '!I:I)*0.25+player_stats[[#This Row],[Shots]]/MAX('epl_player_stats_24_25 '!K:K)*0.15+0.1</f>
        <v>0.12806670435274167</v>
      </c>
      <c r="J239">
        <f>player_stats[[#This Row],[Minutes]]/3420</f>
        <v>8.8888888888888892E-2</v>
      </c>
      <c r="K239" s="3" cm="1">
        <f t="array" ref="K239">_xlfn.IFS(
E239="Goalkeeper",(
7*F239 + 2*J239 + H239),
E239="Defender",(
6*G239+3*H239+2*J239),
E239="Midfielder",(
2*G239+3*H239+4*I239+3*J239),
E239="Forward",(
6.25*I239+5*J239)
)</f>
        <v>1.0579099827384741</v>
      </c>
    </row>
    <row r="240" spans="1:11" x14ac:dyDescent="0.3">
      <c r="A240" t="s">
        <v>137</v>
      </c>
      <c r="B240">
        <v>20</v>
      </c>
      <c r="C240" t="s">
        <v>131</v>
      </c>
      <c r="D240" t="s">
        <v>138</v>
      </c>
      <c r="E240" t="s">
        <v>775</v>
      </c>
      <c r="F240">
        <f>player_stats[[#This Row],[Clean Sheets]]/MAX('epl_player_stats_24_25 '!AI:AI)*0.5+player_stats[[#This Row],[Goals Prevented Adjusted]]/MAX('epl_player_stats_24_25 '!BG:BG)*0.5</f>
        <v>0.20588235294117649</v>
      </c>
      <c r="G240">
        <f>player_stats[[#This Row],[Clean Sheets]]/MAX('epl_player_stats_24_25 '!AI:AI)*0.5+player_stats[[#This Row],[Clearances]]/MAX('epl_player_stats_24_25 '!AJ:AJ)*0.25+player_stats[[#This Row],[Tackles]]/MAX('epl_player_stats_24_25 '!AM:AM)*0.25</f>
        <v>1.0431554091841173E-2</v>
      </c>
      <c r="H240">
        <f>player_stats[[#This Row],[Touches]]/MAX('epl_player_stats_24_25 '!P:P)</f>
        <v>2.7487302061547654E-2</v>
      </c>
      <c r="I240">
        <f>player_stats[[#This Row],[Goals]]/MAX('epl_player_stats_24_25 '!H:H)*0.6+player_stats[[#This Row],[Assists]]/MAX('epl_player_stats_24_25 '!I:I)*0.25+player_stats[[#This Row],[Shots]]/MAX('epl_player_stats_24_25 '!K:K)*0.15+0.1</f>
        <v>0.13298473713962691</v>
      </c>
      <c r="J240">
        <f>player_stats[[#This Row],[Minutes]]/3420</f>
        <v>3.0701754385964911E-2</v>
      </c>
      <c r="K240" s="3" cm="1">
        <f t="array" ref="K240">_xlfn.IFS(
E240="Goalkeeper",(
7*F240 + 2*J240 + H240),
E240="Defender",(
6*G240+3*H240+2*J240),
E240="Midfielder",(
2*G240+3*H240+4*I240+3*J240),
E240="Forward",(
6.25*I240+5*J240)
)</f>
        <v>0.98466337905249279</v>
      </c>
    </row>
    <row r="241" spans="1:11" x14ac:dyDescent="0.3">
      <c r="A241" t="s">
        <v>246</v>
      </c>
      <c r="B241">
        <v>24</v>
      </c>
      <c r="C241" t="s">
        <v>240</v>
      </c>
      <c r="D241" t="s">
        <v>176</v>
      </c>
      <c r="E241" t="s">
        <v>775</v>
      </c>
      <c r="F241">
        <f>player_stats[[#This Row],[Clean Sheets]]/MAX('epl_player_stats_24_25 '!AI:AI)*0.5+player_stats[[#This Row],[Goals Prevented Adjusted]]/MAX('epl_player_stats_24_25 '!BG:BG)*0.5</f>
        <v>0.20588235294117649</v>
      </c>
      <c r="G241">
        <f>player_stats[[#This Row],[Clean Sheets]]/MAX('epl_player_stats_24_25 '!AI:AI)*0.5+player_stats[[#This Row],[Clearances]]/MAX('epl_player_stats_24_25 '!AJ:AJ)*0.25+player_stats[[#This Row],[Tackles]]/MAX('epl_player_stats_24_25 '!AM:AM)*0.25</f>
        <v>1.7103709687441744E-2</v>
      </c>
      <c r="H241">
        <f>player_stats[[#This Row],[Touches]]/MAX('epl_player_stats_24_25 '!P:P)</f>
        <v>8.8437406632805499E-2</v>
      </c>
      <c r="I241">
        <f>player_stats[[#This Row],[Goals]]/MAX('epl_player_stats_24_25 '!H:H)*0.6+player_stats[[#This Row],[Assists]]/MAX('epl_player_stats_24_25 '!I:I)*0.25+player_stats[[#This Row],[Shots]]/MAX('epl_player_stats_24_25 '!K:K)*0.15+0.1</f>
        <v>0.18375887193015514</v>
      </c>
      <c r="J241">
        <f>player_stats[[#This Row],[Minutes]]/3420</f>
        <v>0.1064327485380117</v>
      </c>
      <c r="K241" s="3" cm="1">
        <f t="array" ref="K241">_xlfn.IFS(
E241="Goalkeeper",(
7*F241 + 2*J241 + H241),
E241="Defender",(
6*G241+3*H241+2*J241),
E241="Midfielder",(
2*G241+3*H241+4*I241+3*J241),
E241="Forward",(
6.25*I241+5*J241)
)</f>
        <v>1.6806566922535282</v>
      </c>
    </row>
    <row r="242" spans="1:11" x14ac:dyDescent="0.3">
      <c r="A242" t="s">
        <v>267</v>
      </c>
      <c r="B242">
        <v>18</v>
      </c>
      <c r="C242" t="s">
        <v>240</v>
      </c>
      <c r="D242" t="s">
        <v>59</v>
      </c>
      <c r="E242" t="s">
        <v>775</v>
      </c>
      <c r="F242">
        <f>player_stats[[#This Row],[Clean Sheets]]/MAX('epl_player_stats_24_25 '!AI:AI)*0.5+player_stats[[#This Row],[Goals Prevented Adjusted]]/MAX('epl_player_stats_24_25 '!BG:BG)*0.5</f>
        <v>0.20588235294117649</v>
      </c>
      <c r="G242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242">
        <f>player_stats[[#This Row],[Touches]]/MAX('epl_player_stats_24_25 '!P:P)</f>
        <v>2.1810576635793246E-2</v>
      </c>
      <c r="I242">
        <f>player_stats[[#This Row],[Goals]]/MAX('epl_player_stats_24_25 '!H:H)*0.6+player_stats[[#This Row],[Assists]]/MAX('epl_player_stats_24_25 '!I:I)*0.25+player_stats[[#This Row],[Shots]]/MAX('epl_player_stats_24_25 '!K:K)*0.15+0.1</f>
        <v>0.14195559324163054</v>
      </c>
      <c r="J242">
        <f>player_stats[[#This Row],[Minutes]]/3420</f>
        <v>5.2046783625730994E-2</v>
      </c>
      <c r="K242" s="3" cm="1">
        <f t="array" ref="K242">_xlfn.IFS(
E242="Goalkeeper",(
7*F242 + 2*J242 + H242),
E242="Defender",(
6*G242+3*H242+2*J242),
E242="Midfielder",(
2*G242+3*H242+4*I242+3*J242),
E242="Forward",(
6.25*I242+5*J242)
)</f>
        <v>1.1474563758888459</v>
      </c>
    </row>
    <row r="243" spans="1:11" x14ac:dyDescent="0.3">
      <c r="A243" t="s">
        <v>415</v>
      </c>
      <c r="B243">
        <v>25</v>
      </c>
      <c r="C243" t="s">
        <v>391</v>
      </c>
      <c r="D243" t="s">
        <v>416</v>
      </c>
      <c r="E243" t="s">
        <v>775</v>
      </c>
      <c r="F243">
        <f>player_stats[[#This Row],[Clean Sheets]]/MAX('epl_player_stats_24_25 '!AI:AI)*0.5+player_stats[[#This Row],[Goals Prevented Adjusted]]/MAX('epl_player_stats_24_25 '!BG:BG)*0.5</f>
        <v>0.20588235294117649</v>
      </c>
      <c r="G243">
        <f>player_stats[[#This Row],[Clean Sheets]]/MAX('epl_player_stats_24_25 '!AI:AI)*0.5+player_stats[[#This Row],[Clearances]]/MAX('epl_player_stats_24_25 '!AJ:AJ)*0.25+player_stats[[#This Row],[Tackles]]/MAX('epl_player_stats_24_25 '!AM:AM)*0.25</f>
        <v>4.707792207792208E-2</v>
      </c>
      <c r="H243">
        <f>player_stats[[#This Row],[Touches]]/MAX('epl_player_stats_24_25 '!P:P)</f>
        <v>8.4553331341499852E-2</v>
      </c>
      <c r="I243">
        <f>player_stats[[#This Row],[Goals]]/MAX('epl_player_stats_24_25 '!H:H)*0.6+player_stats[[#This Row],[Assists]]/MAX('epl_player_stats_24_25 '!I:I)*0.25+player_stats[[#This Row],[Shots]]/MAX('epl_player_stats_24_25 '!K:K)*0.15+0.1</f>
        <v>0.15757490107405314</v>
      </c>
      <c r="J243">
        <f>player_stats[[#This Row],[Minutes]]/3420</f>
        <v>0.21081871345029241</v>
      </c>
      <c r="K243" s="3" cm="1">
        <f t="array" ref="K243">_xlfn.IFS(
E243="Goalkeeper",(
7*F243 + 2*J243 + H243),
E243="Defender",(
6*G243+3*H243+2*J243),
E243="Midfielder",(
2*G243+3*H243+4*I243+3*J243),
E243="Forward",(
6.25*I243+5*J243)
)</f>
        <v>2.0389366989642941</v>
      </c>
    </row>
    <row r="244" spans="1:11" x14ac:dyDescent="0.3">
      <c r="A244" t="s">
        <v>540</v>
      </c>
      <c r="B244">
        <v>20</v>
      </c>
      <c r="C244" t="s">
        <v>789</v>
      </c>
      <c r="D244" t="s">
        <v>163</v>
      </c>
      <c r="E244" t="s">
        <v>775</v>
      </c>
      <c r="F244">
        <f>player_stats[[#This Row],[Clean Sheets]]/MAX('epl_player_stats_24_25 '!AI:AI)*0.5+player_stats[[#This Row],[Goals Prevented Adjusted]]/MAX('epl_player_stats_24_25 '!BG:BG)*0.5</f>
        <v>0.20588235294117649</v>
      </c>
      <c r="G244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244">
        <f>player_stats[[#This Row],[Touches]]/MAX('epl_player_stats_24_25 '!P:P)</f>
        <v>2.0316701523752614E-2</v>
      </c>
      <c r="I244">
        <f>player_stats[[#This Row],[Goals]]/MAX('epl_player_stats_24_25 '!H:H)*0.6+player_stats[[#This Row],[Assists]]/MAX('epl_player_stats_24_25 '!I:I)*0.25+player_stats[[#This Row],[Shots]]/MAX('epl_player_stats_24_25 '!K:K)*0.15+0.1</f>
        <v>0.13052572074618429</v>
      </c>
      <c r="J244">
        <f>player_stats[[#This Row],[Minutes]]/3420</f>
        <v>3.6257309941520467E-2</v>
      </c>
      <c r="K244" s="3" cm="1">
        <f t="array" ref="K244">_xlfn.IFS(
E244="Goalkeeper",(
7*F244 + 2*J244 + H244),
E244="Defender",(
6*G244+3*H244+2*J244),
E244="Midfielder",(
2*G244+3*H244+4*I244+3*J244),
E244="Forward",(
6.25*I244+5*J244)
)</f>
        <v>0.99707230437125416</v>
      </c>
    </row>
    <row r="245" spans="1:11" x14ac:dyDescent="0.3">
      <c r="A245" t="s">
        <v>561</v>
      </c>
      <c r="B245">
        <v>24</v>
      </c>
      <c r="C245" t="s">
        <v>788</v>
      </c>
      <c r="D245" t="s">
        <v>214</v>
      </c>
      <c r="E245" t="s">
        <v>775</v>
      </c>
      <c r="F245">
        <f>player_stats[[#This Row],[Clean Sheets]]/MAX('epl_player_stats_24_25 '!AI:AI)*0.5+player_stats[[#This Row],[Goals Prevented Adjusted]]/MAX('epl_player_stats_24_25 '!BG:BG)*0.5</f>
        <v>0.20588235294117649</v>
      </c>
      <c r="G245">
        <f>player_stats[[#This Row],[Clean Sheets]]/MAX('epl_player_stats_24_25 '!AI:AI)*0.5+player_stats[[#This Row],[Clearances]]/MAX('epl_player_stats_24_25 '!AJ:AJ)*0.25+player_stats[[#This Row],[Tackles]]/MAX('epl_player_stats_24_25 '!AM:AM)*0.25</f>
        <v>1.3530727645560181E-2</v>
      </c>
      <c r="H245">
        <f>player_stats[[#This Row],[Touches]]/MAX('epl_player_stats_24_25 '!P:P)</f>
        <v>5.2285628921422168E-2</v>
      </c>
      <c r="I245">
        <f>player_stats[[#This Row],[Goals]]/MAX('epl_player_stats_24_25 '!H:H)*0.6+player_stats[[#This Row],[Assists]]/MAX('epl_player_stats_24_25 '!I:I)*0.25+player_stats[[#This Row],[Shots]]/MAX('epl_player_stats_24_25 '!K:K)*0.15+0.1</f>
        <v>0.14773883550028266</v>
      </c>
      <c r="J245">
        <f>player_stats[[#This Row],[Minutes]]/3420</f>
        <v>8.2163742690058481E-2</v>
      </c>
      <c r="K245" s="3" cm="1">
        <f t="array" ref="K245">_xlfn.IFS(
E245="Goalkeeper",(
7*F245 + 2*J245 + H245),
E245="Defender",(
6*G245+3*H245+2*J245),
E245="Midfielder",(
2*G245+3*H245+4*I245+3*J245),
E245="Forward",(
6.25*I245+5*J245)
)</f>
        <v>1.3341864353270592</v>
      </c>
    </row>
    <row r="246" spans="1:11" x14ac:dyDescent="0.3">
      <c r="A246" t="s">
        <v>563</v>
      </c>
      <c r="B246">
        <v>26</v>
      </c>
      <c r="C246" t="s">
        <v>788</v>
      </c>
      <c r="D246" t="s">
        <v>178</v>
      </c>
      <c r="E246" t="s">
        <v>775</v>
      </c>
      <c r="F246">
        <f>player_stats[[#This Row],[Clean Sheets]]/MAX('epl_player_stats_24_25 '!AI:AI)*0.5+player_stats[[#This Row],[Goals Prevented Adjusted]]/MAX('epl_player_stats_24_25 '!BG:BG)*0.5</f>
        <v>0.20588235294117649</v>
      </c>
      <c r="G246">
        <f>player_stats[[#This Row],[Clean Sheets]]/MAX('epl_player_stats_24_25 '!AI:AI)*0.5+player_stats[[#This Row],[Clearances]]/MAX('epl_player_stats_24_25 '!AJ:AJ)*0.25+player_stats[[#This Row],[Tackles]]/MAX('epl_player_stats_24_25 '!AM:AM)*0.25</f>
        <v>1.850960044739949E-2</v>
      </c>
      <c r="H246">
        <f>player_stats[[#This Row],[Touches]]/MAX('epl_player_stats_24_25 '!P:P)</f>
        <v>5.915745443680908E-2</v>
      </c>
      <c r="I246">
        <f>player_stats[[#This Row],[Goals]]/MAX('epl_player_stats_24_25 '!H:H)*0.6+player_stats[[#This Row],[Assists]]/MAX('epl_player_stats_24_25 '!I:I)*0.25+player_stats[[#This Row],[Shots]]/MAX('epl_player_stats_24_25 '!K:K)*0.15+0.1</f>
        <v>0.14527981910684001</v>
      </c>
      <c r="J246">
        <f>player_stats[[#This Row],[Minutes]]/3420</f>
        <v>0.11695906432748537</v>
      </c>
      <c r="K246" s="3" cm="1">
        <f t="array" ref="K246">_xlfn.IFS(
E246="Goalkeeper",(
7*F246 + 2*J246 + H246),
E246="Defender",(
6*G246+3*H246+2*J246),
E246="Midfielder",(
2*G246+3*H246+4*I246+3*J246),
E246="Forward",(
6.25*I246+5*J246)
)</f>
        <v>1.492794191055177</v>
      </c>
    </row>
    <row r="247" spans="1:11" x14ac:dyDescent="0.3">
      <c r="A247" t="s">
        <v>387</v>
      </c>
      <c r="B247">
        <v>32</v>
      </c>
      <c r="C247" t="s">
        <v>356</v>
      </c>
      <c r="D247" t="s">
        <v>388</v>
      </c>
      <c r="E247" t="s">
        <v>773</v>
      </c>
      <c r="F247">
        <f>player_stats[[#This Row],[Clean Sheets]]/MAX('epl_player_stats_24_25 '!AI:AI)*0.5+player_stats[[#This Row],[Goals Prevented Adjusted]]/MAX('epl_player_stats_24_25 '!BG:BG)*0.5</f>
        <v>0.24159663865546221</v>
      </c>
      <c r="G247">
        <f>player_stats[[#This Row],[Clean Sheets]]/MAX('epl_player_stats_24_25 '!AI:AI)*0.5+player_stats[[#This Row],[Clearances]]/MAX('epl_player_stats_24_25 '!AJ:AJ)*0.25+player_stats[[#This Row],[Tackles]]/MAX('epl_player_stats_24_25 '!AM:AM)*0.25</f>
        <v>0.20898838004101161</v>
      </c>
      <c r="H247">
        <f>player_stats[[#This Row],[Touches]]/MAX('epl_player_stats_24_25 '!P:P)</f>
        <v>0.52703913952793546</v>
      </c>
      <c r="I247">
        <f>player_stats[[#This Row],[Goals]]/MAX('epl_player_stats_24_25 '!H:H)*0.6+player_stats[[#This Row],[Assists]]/MAX('epl_player_stats_24_25 '!I:I)*0.25+player_stats[[#This Row],[Shots]]/MAX('epl_player_stats_24_25 '!K:K)*0.15+0.1</f>
        <v>0.1665457571760568</v>
      </c>
      <c r="J247">
        <f>player_stats[[#This Row],[Minutes]]/3420</f>
        <v>0.80497076023391811</v>
      </c>
      <c r="K247" s="3" cm="1">
        <f t="array" ref="K247">_xlfn.IFS(
E247="Goalkeeper",(
7*F247 + 2*J247 + H247),
E247="Defender",(
6*G247+3*H247+2*J247),
E247="Midfielder",(
2*G247+3*H247+4*I247+3*J247),
E247="Forward",(
6.25*I247+5*J247)
)</f>
        <v>5.0801894880718113</v>
      </c>
    </row>
    <row r="248" spans="1:11" x14ac:dyDescent="0.3">
      <c r="A248" t="s">
        <v>677</v>
      </c>
      <c r="B248">
        <v>30</v>
      </c>
      <c r="C248" t="s">
        <v>785</v>
      </c>
      <c r="D248" t="s">
        <v>678</v>
      </c>
      <c r="E248" t="s">
        <v>773</v>
      </c>
      <c r="F248">
        <f>player_stats[[#This Row],[Clean Sheets]]/MAX('epl_player_stats_24_25 '!AI:AI)*0.5+player_stats[[#This Row],[Goals Prevented Adjusted]]/MAX('epl_player_stats_24_25 '!BG:BG)*0.5</f>
        <v>0.24159663865546221</v>
      </c>
      <c r="G248">
        <f>player_stats[[#This Row],[Clean Sheets]]/MAX('epl_player_stats_24_25 '!AI:AI)*0.5+player_stats[[#This Row],[Clearances]]/MAX('epl_player_stats_24_25 '!AJ:AJ)*0.25+player_stats[[#This Row],[Tackles]]/MAX('epl_player_stats_24_25 '!AM:AM)*0.25</f>
        <v>0.18219878207916484</v>
      </c>
      <c r="H248">
        <f>player_stats[[#This Row],[Touches]]/MAX('epl_player_stats_24_25 '!P:P)</f>
        <v>0.2551538691365402</v>
      </c>
      <c r="I248">
        <f>player_stats[[#This Row],[Goals]]/MAX('epl_player_stats_24_25 '!H:H)*0.6+player_stats[[#This Row],[Assists]]/MAX('epl_player_stats_24_25 '!I:I)*0.25+player_stats[[#This Row],[Shots]]/MAX('epl_player_stats_24_25 '!K:K)*0.15+0.1</f>
        <v>0.20661861692104766</v>
      </c>
      <c r="J248">
        <f>player_stats[[#This Row],[Minutes]]/3420</f>
        <v>0.39853801169590641</v>
      </c>
      <c r="K248" s="3" cm="1">
        <f t="array" ref="K248">_xlfn.IFS(
E248="Goalkeeper",(
7*F248 + 2*J248 + H248),
E248="Defender",(
6*G248+3*H248+2*J248),
E248="Midfielder",(
2*G248+3*H248+4*I248+3*J248),
E248="Forward",(
6.25*I248+5*J248)
)</f>
        <v>3.1519476743398602</v>
      </c>
    </row>
    <row r="249" spans="1:11" x14ac:dyDescent="0.3">
      <c r="A249" t="s">
        <v>473</v>
      </c>
      <c r="B249">
        <v>25</v>
      </c>
      <c r="C249" t="s">
        <v>453</v>
      </c>
      <c r="D249" t="s">
        <v>176</v>
      </c>
      <c r="E249" t="s">
        <v>773</v>
      </c>
      <c r="F249">
        <f>player_stats[[#This Row],[Clean Sheets]]/MAX('epl_player_stats_24_25 '!AI:AI)*0.5+player_stats[[#This Row],[Goals Prevented Adjusted]]/MAX('epl_player_stats_24_25 '!BG:BG)*0.5</f>
        <v>0.45588235294117652</v>
      </c>
      <c r="G249">
        <f>player_stats[[#This Row],[Clean Sheets]]/MAX('epl_player_stats_24_25 '!AI:AI)*0.5+player_stats[[#This Row],[Clearances]]/MAX('epl_player_stats_24_25 '!AJ:AJ)*0.25+player_stats[[#This Row],[Tackles]]/MAX('epl_player_stats_24_25 '!AM:AM)*0.25</f>
        <v>0.31578947368421051</v>
      </c>
      <c r="H249">
        <f>player_stats[[#This Row],[Touches]]/MAX('epl_player_stats_24_25 '!P:P)</f>
        <v>0.44188825814161936</v>
      </c>
      <c r="I249">
        <f>player_stats[[#This Row],[Goals]]/MAX('epl_player_stats_24_25 '!H:H)*0.6+player_stats[[#This Row],[Assists]]/MAX('epl_player_stats_24_25 '!I:I)*0.25+player_stats[[#This Row],[Shots]]/MAX('epl_player_stats_24_25 '!K:K)*0.15+0.1</f>
        <v>0.22615413604673074</v>
      </c>
      <c r="J249">
        <f>player_stats[[#This Row],[Minutes]]/3420</f>
        <v>0.48918128654970761</v>
      </c>
      <c r="K249" s="3" cm="1">
        <f t="array" ref="K249">_xlfn.IFS(
E249="Goalkeeper",(
7*F249 + 2*J249 + H249),
E249="Defender",(
6*G249+3*H249+2*J249),
E249="Midfielder",(
2*G249+3*H249+4*I249+3*J249),
E249="Forward",(
6.25*I249+5*J249)
)</f>
        <v>4.329404125629325</v>
      </c>
    </row>
    <row r="250" spans="1:11" x14ac:dyDescent="0.3">
      <c r="A250" t="s">
        <v>334</v>
      </c>
      <c r="B250">
        <v>24</v>
      </c>
      <c r="C250" t="s">
        <v>329</v>
      </c>
      <c r="D250" t="s">
        <v>178</v>
      </c>
      <c r="E250" t="s">
        <v>774</v>
      </c>
      <c r="F250">
        <f>player_stats[[#This Row],[Clean Sheets]]/MAX('epl_player_stats_24_25 '!AI:AI)*0.5+player_stats[[#This Row],[Goals Prevented Adjusted]]/MAX('epl_player_stats_24_25 '!BG:BG)*0.5</f>
        <v>0.38445378151260506</v>
      </c>
      <c r="G250">
        <f>player_stats[[#This Row],[Clean Sheets]]/MAX('epl_player_stats_24_25 '!AI:AI)*0.5+player_stats[[#This Row],[Clearances]]/MAX('epl_player_stats_24_25 '!AJ:AJ)*0.25+player_stats[[#This Row],[Tackles]]/MAX('epl_player_stats_24_25 '!AM:AM)*0.25</f>
        <v>0.39681072516000748</v>
      </c>
      <c r="H250">
        <f>player_stats[[#This Row],[Touches]]/MAX('epl_player_stats_24_25 '!P:P)</f>
        <v>0.75769345682700928</v>
      </c>
      <c r="I250">
        <f>player_stats[[#This Row],[Goals]]/MAX('epl_player_stats_24_25 '!H:H)*0.6+player_stats[[#This Row],[Assists]]/MAX('epl_player_stats_24_25 '!I:I)*0.25+player_stats[[#This Row],[Shots]]/MAX('epl_player_stats_24_25 '!K:K)*0.15+0.1</f>
        <v>0.15511588468061052</v>
      </c>
      <c r="J250">
        <f>player_stats[[#This Row],[Minutes]]/3420</f>
        <v>0.89883040935672509</v>
      </c>
      <c r="K250" s="3" cm="1">
        <f t="array" ref="K250">_xlfn.IFS(
E250="Goalkeeper",(
7*F250 + 2*J250 + H250),
E250="Defender",(
6*G250+3*H250+2*J250),
E250="Midfielder",(
2*G250+3*H250+4*I250+3*J250),
E250="Forward",(
6.25*I250+5*J250)
)</f>
        <v>6.4516055401545236</v>
      </c>
    </row>
    <row r="251" spans="1:11" x14ac:dyDescent="0.3">
      <c r="A251" t="s">
        <v>591</v>
      </c>
      <c r="B251">
        <v>28</v>
      </c>
      <c r="C251" t="s">
        <v>566</v>
      </c>
      <c r="D251" t="s">
        <v>78</v>
      </c>
      <c r="E251" t="s">
        <v>775</v>
      </c>
      <c r="F251">
        <f>player_stats[[#This Row],[Clean Sheets]]/MAX('epl_player_stats_24_25 '!AI:AI)*0.5+player_stats[[#This Row],[Goals Prevented Adjusted]]/MAX('epl_player_stats_24_25 '!BG:BG)*0.5</f>
        <v>0.20588235294117649</v>
      </c>
      <c r="G251">
        <f>player_stats[[#This Row],[Clean Sheets]]/MAX('epl_player_stats_24_25 '!AI:AI)*0.5+player_stats[[#This Row],[Clearances]]/MAX('epl_player_stats_24_25 '!AJ:AJ)*0.25+player_stats[[#This Row],[Tackles]]/MAX('epl_player_stats_24_25 '!AM:AM)*0.25</f>
        <v>1.7476542596159821E-2</v>
      </c>
      <c r="H251">
        <f>player_stats[[#This Row],[Touches]]/MAX('epl_player_stats_24_25 '!P:P)</f>
        <v>4.8102778607708396E-2</v>
      </c>
      <c r="I251">
        <f>player_stats[[#This Row],[Goals]]/MAX('epl_player_stats_24_25 '!H:H)*0.6+player_stats[[#This Row],[Assists]]/MAX('epl_player_stats_24_25 '!I:I)*0.25+player_stats[[#This Row],[Shots]]/MAX('epl_player_stats_24_25 '!K:K)*0.15+0.1</f>
        <v>0.14282080271339742</v>
      </c>
      <c r="J251">
        <f>player_stats[[#This Row],[Minutes]]/3420</f>
        <v>0.11257309941520467</v>
      </c>
      <c r="K251" s="3" cm="1">
        <f t="array" ref="K251">_xlfn.IFS(
E251="Goalkeeper",(
7*F251 + 2*J251 + H251),
E251="Defender",(
6*G251+3*H251+2*J251),
E251="Midfielder",(
2*G251+3*H251+4*I251+3*J251),
E251="Forward",(
6.25*I251+5*J251)
)</f>
        <v>1.4554955140347574</v>
      </c>
    </row>
    <row r="252" spans="1:11" x14ac:dyDescent="0.3">
      <c r="A252" t="s">
        <v>611</v>
      </c>
      <c r="B252">
        <v>23</v>
      </c>
      <c r="C252" t="s">
        <v>787</v>
      </c>
      <c r="D252" t="s">
        <v>59</v>
      </c>
      <c r="E252" t="s">
        <v>774</v>
      </c>
      <c r="F252">
        <f>player_stats[[#This Row],[Clean Sheets]]/MAX('epl_player_stats_24_25 '!AI:AI)*0.5+player_stats[[#This Row],[Goals Prevented Adjusted]]/MAX('epl_player_stats_24_25 '!BG:BG)*0.5</f>
        <v>0.27731092436974791</v>
      </c>
      <c r="G252">
        <f>player_stats[[#This Row],[Clean Sheets]]/MAX('epl_player_stats_24_25 '!AI:AI)*0.5+player_stats[[#This Row],[Clearances]]/MAX('epl_player_stats_24_25 '!AJ:AJ)*0.25+player_stats[[#This Row],[Tackles]]/MAX('epl_player_stats_24_25 '!AM:AM)*0.25</f>
        <v>0.21762567575964703</v>
      </c>
      <c r="H252">
        <f>player_stats[[#This Row],[Touches]]/MAX('epl_player_stats_24_25 '!P:P)</f>
        <v>0.45563190917239321</v>
      </c>
      <c r="I252">
        <f>player_stats[[#This Row],[Goals]]/MAX('epl_player_stats_24_25 '!H:H)*0.6+player_stats[[#This Row],[Assists]]/MAX('epl_player_stats_24_25 '!I:I)*0.25+player_stats[[#This Row],[Shots]]/MAX('epl_player_stats_24_25 '!K:K)*0.15+0.1</f>
        <v>0.1730575968846178</v>
      </c>
      <c r="J252">
        <f>player_stats[[#This Row],[Minutes]]/3420</f>
        <v>0.52339181286549707</v>
      </c>
      <c r="K252" s="3" cm="1">
        <f t="array" ref="K252">_xlfn.IFS(
E252="Goalkeeper",(
7*F252 + 2*J252 + H252),
E252="Defender",(
6*G252+3*H252+2*J252),
E252="Midfielder",(
2*G252+3*H252+4*I252+3*J252),
E252="Forward",(
6.25*I252+5*J252)
)</f>
        <v>3.7194334078060556</v>
      </c>
    </row>
    <row r="253" spans="1:11" x14ac:dyDescent="0.3">
      <c r="A253" t="s">
        <v>632</v>
      </c>
      <c r="B253">
        <v>19</v>
      </c>
      <c r="C253" t="s">
        <v>787</v>
      </c>
      <c r="D253" t="s">
        <v>96</v>
      </c>
      <c r="E253" t="s">
        <v>775</v>
      </c>
      <c r="F253">
        <f>player_stats[[#This Row],[Clean Sheets]]/MAX('epl_player_stats_24_25 '!AI:AI)*0.5+player_stats[[#This Row],[Goals Prevented Adjusted]]/MAX('epl_player_stats_24_25 '!BG:BG)*0.5</f>
        <v>0.20588235294117649</v>
      </c>
      <c r="G253">
        <f>player_stats[[#This Row],[Clean Sheets]]/MAX('epl_player_stats_24_25 '!AI:AI)*0.5+player_stats[[#This Row],[Clearances]]/MAX('epl_player_stats_24_25 '!AJ:AJ)*0.25+player_stats[[#This Row],[Tackles]]/MAX('epl_player_stats_24_25 '!AM:AM)*0.25</f>
        <v>3.1481078729882553E-2</v>
      </c>
      <c r="H253">
        <f>player_stats[[#This Row],[Touches]]/MAX('epl_player_stats_24_25 '!P:P)</f>
        <v>0.12309530923214819</v>
      </c>
      <c r="I253">
        <f>player_stats[[#This Row],[Goals]]/MAX('epl_player_stats_24_25 '!H:H)*0.6+player_stats[[#This Row],[Assists]]/MAX('epl_player_stats_24_25 '!I:I)*0.25+player_stats[[#This Row],[Shots]]/MAX('epl_player_stats_24_25 '!K:K)*0.15+0.1</f>
        <v>0.1526568682871679</v>
      </c>
      <c r="J253">
        <f>player_stats[[#This Row],[Minutes]]/3420</f>
        <v>0.24824561403508771</v>
      </c>
      <c r="K253" s="3" cm="1">
        <f t="array" ref="K253">_xlfn.IFS(
E253="Goalkeeper",(
7*F253 + 2*J253 + H253),
E253="Defender",(
6*G253+3*H253+2*J253),
E253="Midfielder",(
2*G253+3*H253+4*I253+3*J253),
E253="Forward",(
6.25*I253+5*J253)
)</f>
        <v>2.1953334969702381</v>
      </c>
    </row>
    <row r="254" spans="1:11" x14ac:dyDescent="0.3">
      <c r="A254" t="s">
        <v>377</v>
      </c>
      <c r="B254">
        <v>24</v>
      </c>
      <c r="C254" t="s">
        <v>356</v>
      </c>
      <c r="D254" t="s">
        <v>126</v>
      </c>
      <c r="E254" t="s">
        <v>773</v>
      </c>
      <c r="F254">
        <f>player_stats[[#This Row],[Clean Sheets]]/MAX('epl_player_stats_24_25 '!AI:AI)*0.5+player_stats[[#This Row],[Goals Prevented Adjusted]]/MAX('epl_player_stats_24_25 '!BG:BG)*0.5</f>
        <v>0.20588235294117649</v>
      </c>
      <c r="G254">
        <f>player_stats[[#This Row],[Clean Sheets]]/MAX('epl_player_stats_24_25 '!AI:AI)*0.5+player_stats[[#This Row],[Clearances]]/MAX('epl_player_stats_24_25 '!AJ:AJ)*0.25+player_stats[[#This Row],[Tackles]]/MAX('epl_player_stats_24_25 '!AM:AM)*0.25</f>
        <v>0.11679767600820232</v>
      </c>
      <c r="H254">
        <f>player_stats[[#This Row],[Touches]]/MAX('epl_player_stats_24_25 '!P:P)</f>
        <v>0.32566477442485808</v>
      </c>
      <c r="I254">
        <f>player_stats[[#This Row],[Goals]]/MAX('epl_player_stats_24_25 '!H:H)*0.6+player_stats[[#This Row],[Assists]]/MAX('epl_player_stats_24_25 '!I:I)*0.25+player_stats[[#This Row],[Shots]]/MAX('epl_player_stats_24_25 '!K:K)*0.15+0.1</f>
        <v>0.16408674078261415</v>
      </c>
      <c r="J254">
        <f>player_stats[[#This Row],[Minutes]]/3420</f>
        <v>0.57777777777777772</v>
      </c>
      <c r="K254" s="3" cm="1">
        <f t="array" ref="K254">_xlfn.IFS(
E254="Goalkeeper",(
7*F254 + 2*J254 + H254),
E254="Defender",(
6*G254+3*H254+2*J254),
E254="Midfielder",(
2*G254+3*H254+4*I254+3*J254),
E254="Forward",(
6.25*I254+5*J254)
)</f>
        <v>3.6002699717547686</v>
      </c>
    </row>
    <row r="255" spans="1:11" x14ac:dyDescent="0.3">
      <c r="A255" t="s">
        <v>639</v>
      </c>
      <c r="B255">
        <v>22</v>
      </c>
      <c r="C255" t="s">
        <v>786</v>
      </c>
      <c r="D255" t="s">
        <v>74</v>
      </c>
      <c r="E255" t="s">
        <v>775</v>
      </c>
      <c r="F255">
        <f>player_stats[[#This Row],[Clean Sheets]]/MAX('epl_player_stats_24_25 '!AI:AI)*0.5+player_stats[[#This Row],[Goals Prevented Adjusted]]/MAX('epl_player_stats_24_25 '!BG:BG)*0.5</f>
        <v>0.20588235294117649</v>
      </c>
      <c r="G255">
        <f>player_stats[[#This Row],[Clean Sheets]]/MAX('epl_player_stats_24_25 '!AI:AI)*0.5+player_stats[[#This Row],[Clearances]]/MAX('epl_player_stats_24_25 '!AJ:AJ)*0.25+player_stats[[#This Row],[Tackles]]/MAX('epl_player_stats_24_25 '!AM:AM)*0.25</f>
        <v>3.0634437333001925E-2</v>
      </c>
      <c r="H255">
        <f>player_stats[[#This Row],[Touches]]/MAX('epl_player_stats_24_25 '!P:P)</f>
        <v>0.12458918434418882</v>
      </c>
      <c r="I255">
        <f>player_stats[[#This Row],[Goals]]/MAX('epl_player_stats_24_25 '!H:H)*0.6+player_stats[[#This Row],[Assists]]/MAX('epl_player_stats_24_25 '!I:I)*0.25+player_stats[[#This Row],[Shots]]/MAX('epl_player_stats_24_25 '!K:K)*0.15+0.1</f>
        <v>0.16900477356949942</v>
      </c>
      <c r="J255">
        <f>player_stats[[#This Row],[Minutes]]/3420</f>
        <v>0.22807017543859648</v>
      </c>
      <c r="K255" s="3" cm="1">
        <f t="array" ref="K255">_xlfn.IFS(
E255="Goalkeeper",(
7*F255 + 2*J255 + H255),
E255="Defender",(
6*G255+3*H255+2*J255),
E255="Midfielder",(
2*G255+3*H255+4*I255+3*J255),
E255="Forward",(
6.25*I255+5*J255)
)</f>
        <v>2.1966307120023538</v>
      </c>
    </row>
    <row r="256" spans="1:11" x14ac:dyDescent="0.3">
      <c r="A256" t="s">
        <v>640</v>
      </c>
      <c r="B256">
        <v>32</v>
      </c>
      <c r="C256" t="s">
        <v>786</v>
      </c>
      <c r="D256" t="s">
        <v>59</v>
      </c>
      <c r="E256" t="s">
        <v>775</v>
      </c>
      <c r="F256">
        <f>player_stats[[#This Row],[Clean Sheets]]/MAX('epl_player_stats_24_25 '!AI:AI)*0.5+player_stats[[#This Row],[Goals Prevented Adjusted]]/MAX('epl_player_stats_24_25 '!BG:BG)*0.5</f>
        <v>0.20588235294117649</v>
      </c>
      <c r="G256">
        <f>player_stats[[#This Row],[Clean Sheets]]/MAX('epl_player_stats_24_25 '!AI:AI)*0.5+player_stats[[#This Row],[Clearances]]/MAX('epl_player_stats_24_25 '!AJ:AJ)*0.25+player_stats[[#This Row],[Tackles]]/MAX('epl_player_stats_24_25 '!AM:AM)*0.25</f>
        <v>1.165102839743988E-2</v>
      </c>
      <c r="H256">
        <f>player_stats[[#This Row],[Touches]]/MAX('epl_player_stats_24_25 '!P:P)</f>
        <v>4.5115028383627132E-2</v>
      </c>
      <c r="I256">
        <f>player_stats[[#This Row],[Goals]]/MAX('epl_player_stats_24_25 '!H:H)*0.6+player_stats[[#This Row],[Assists]]/MAX('epl_player_stats_24_25 '!I:I)*0.25+player_stats[[#This Row],[Shots]]/MAX('epl_player_stats_24_25 '!K:K)*0.15+0.1</f>
        <v>0.18289366245838828</v>
      </c>
      <c r="J256">
        <f>player_stats[[#This Row],[Minutes]]/3420</f>
        <v>7.8947368421052627E-2</v>
      </c>
      <c r="K256" s="3" cm="1">
        <f t="array" ref="K256">_xlfn.IFS(
E256="Goalkeeper",(
7*F256 + 2*J256 + H256),
E256="Defender",(
6*G256+3*H256+2*J256),
E256="Midfielder",(
2*G256+3*H256+4*I256+3*J256),
E256="Forward",(
6.25*I256+5*J256)
)</f>
        <v>1.53782223247019</v>
      </c>
    </row>
    <row r="257" spans="1:11" x14ac:dyDescent="0.3">
      <c r="A257" t="s">
        <v>643</v>
      </c>
      <c r="B257">
        <v>19</v>
      </c>
      <c r="C257" t="s">
        <v>786</v>
      </c>
      <c r="D257" t="s">
        <v>158</v>
      </c>
      <c r="E257" t="s">
        <v>775</v>
      </c>
      <c r="F257">
        <f>player_stats[[#This Row],[Clean Sheets]]/MAX('epl_player_stats_24_25 '!AI:AI)*0.5+player_stats[[#This Row],[Goals Prevented Adjusted]]/MAX('epl_player_stats_24_25 '!BG:BG)*0.5</f>
        <v>0.20588235294117649</v>
      </c>
      <c r="G257">
        <f>player_stats[[#This Row],[Clean Sheets]]/MAX('epl_player_stats_24_25 '!AI:AI)*0.5+player_stats[[#This Row],[Clearances]]/MAX('epl_player_stats_24_25 '!AJ:AJ)*0.25+player_stats[[#This Row],[Tackles]]/MAX('epl_player_stats_24_25 '!AM:AM)*0.25</f>
        <v>1.8323183993040452E-2</v>
      </c>
      <c r="H257">
        <f>player_stats[[#This Row],[Touches]]/MAX('epl_player_stats_24_25 '!P:P)</f>
        <v>5.1986853899014043E-2</v>
      </c>
      <c r="I257">
        <f>player_stats[[#This Row],[Goals]]/MAX('epl_player_stats_24_25 '!H:H)*0.6+player_stats[[#This Row],[Assists]]/MAX('epl_player_stats_24_25 '!I:I)*0.25+player_stats[[#This Row],[Shots]]/MAX('epl_player_stats_24_25 '!K:K)*0.15+0.1</f>
        <v>0.15019785189372525</v>
      </c>
      <c r="J257">
        <f>player_stats[[#This Row],[Minutes]]/3420</f>
        <v>0.11315789473684211</v>
      </c>
      <c r="K257" s="3" cm="1">
        <f t="array" ref="K257">_xlfn.IFS(
E257="Goalkeeper",(
7*F257 + 2*J257 + H257),
E257="Defender",(
6*G257+3*H257+2*J257),
E257="Midfielder",(
2*G257+3*H257+4*I257+3*J257),
E257="Forward",(
6.25*I257+5*J257)
)</f>
        <v>1.5045260480199933</v>
      </c>
    </row>
    <row r="258" spans="1:11" x14ac:dyDescent="0.3">
      <c r="A258" t="s">
        <v>557</v>
      </c>
      <c r="B258">
        <v>23</v>
      </c>
      <c r="C258" t="s">
        <v>788</v>
      </c>
      <c r="D258" t="s">
        <v>140</v>
      </c>
      <c r="E258" t="s">
        <v>774</v>
      </c>
      <c r="F258">
        <f>player_stats[[#This Row],[Clean Sheets]]/MAX('epl_player_stats_24_25 '!AI:AI)*0.5+player_stats[[#This Row],[Goals Prevented Adjusted]]/MAX('epl_player_stats_24_25 '!BG:BG)*0.5</f>
        <v>0.45588235294117652</v>
      </c>
      <c r="G258">
        <f>player_stats[[#This Row],[Clean Sheets]]/MAX('epl_player_stats_24_25 '!AI:AI)*0.5+player_stats[[#This Row],[Clearances]]/MAX('epl_player_stats_24_25 '!AJ:AJ)*0.25+player_stats[[#This Row],[Tackles]]/MAX('epl_player_stats_24_25 '!AM:AM)*0.25</f>
        <v>0.54313987447958745</v>
      </c>
      <c r="H258">
        <f>player_stats[[#This Row],[Touches]]/MAX('epl_player_stats_24_25 '!P:P)</f>
        <v>0.49805796235434718</v>
      </c>
      <c r="I258">
        <f>player_stats[[#This Row],[Goals]]/MAX('epl_player_stats_24_25 '!H:H)*0.6+player_stats[[#This Row],[Assists]]/MAX('epl_player_stats_24_25 '!I:I)*0.25+player_stats[[#This Row],[Shots]]/MAX('epl_player_stats_24_25 '!K:K)*0.15+0.1</f>
        <v>0.25333992839645747</v>
      </c>
      <c r="J258">
        <f>player_stats[[#This Row],[Minutes]]/3420</f>
        <v>0.75730994152046782</v>
      </c>
      <c r="K258" s="3" cm="1">
        <f t="array" ref="K258">_xlfn.IFS(
E258="Goalkeeper",(
7*F258 + 2*J258 + H258),
E258="Defender",(
6*G258+3*H258+2*J258),
E258="Midfielder",(
2*G258+3*H258+4*I258+3*J258),
E258="Forward",(
6.25*I258+5*J258)
)</f>
        <v>6.2676330169815024</v>
      </c>
    </row>
    <row r="259" spans="1:11" x14ac:dyDescent="0.3">
      <c r="A259" t="s">
        <v>499</v>
      </c>
      <c r="B259">
        <v>31</v>
      </c>
      <c r="C259" t="s">
        <v>790</v>
      </c>
      <c r="D259" t="s">
        <v>59</v>
      </c>
      <c r="E259" t="s">
        <v>774</v>
      </c>
      <c r="F259">
        <f>player_stats[[#This Row],[Clean Sheets]]/MAX('epl_player_stats_24_25 '!AI:AI)*0.5+player_stats[[#This Row],[Goals Prevented Adjusted]]/MAX('epl_player_stats_24_25 '!BG:BG)*0.5</f>
        <v>0.27731092436974791</v>
      </c>
      <c r="G259">
        <f>player_stats[[#This Row],[Clean Sheets]]/MAX('epl_player_stats_24_25 '!AI:AI)*0.5+player_stats[[#This Row],[Clearances]]/MAX('epl_player_stats_24_25 '!AJ:AJ)*0.25+player_stats[[#This Row],[Tackles]]/MAX('epl_player_stats_24_25 '!AM:AM)*0.25</f>
        <v>0.207365003417635</v>
      </c>
      <c r="H259">
        <f>player_stats[[#This Row],[Touches]]/MAX('epl_player_stats_24_25 '!P:P)</f>
        <v>0.40513893038541976</v>
      </c>
      <c r="I259">
        <f>player_stats[[#This Row],[Goals]]/MAX('epl_player_stats_24_25 '!H:H)*0.6+player_stats[[#This Row],[Assists]]/MAX('epl_player_stats_24_25 '!I:I)*0.25+player_stats[[#This Row],[Shots]]/MAX('epl_player_stats_24_25 '!K:K)*0.15+0.1</f>
        <v>0.15757490107405314</v>
      </c>
      <c r="J259">
        <f>player_stats[[#This Row],[Minutes]]/3420</f>
        <v>0.5137426900584795</v>
      </c>
      <c r="K259" s="3" cm="1">
        <f t="array" ref="K259">_xlfn.IFS(
E259="Goalkeeper",(
7*F259 + 2*J259 + H259),
E259="Defender",(
6*G259+3*H259+2*J259),
E259="Midfielder",(
2*G259+3*H259+4*I259+3*J259),
E259="Forward",(
6.25*I259+5*J259)
)</f>
        <v>3.4870921917790278</v>
      </c>
    </row>
    <row r="260" spans="1:11" x14ac:dyDescent="0.3">
      <c r="A260" t="s">
        <v>422</v>
      </c>
      <c r="B260">
        <v>26</v>
      </c>
      <c r="C260" t="s">
        <v>391</v>
      </c>
      <c r="D260" t="s">
        <v>80</v>
      </c>
      <c r="E260" t="s">
        <v>774</v>
      </c>
      <c r="F260">
        <f>player_stats[[#This Row],[Clean Sheets]]/MAX('epl_player_stats_24_25 '!AI:AI)*0.5+player_stats[[#This Row],[Goals Prevented Adjusted]]/MAX('epl_player_stats_24_25 '!BG:BG)*0.5</f>
        <v>0.31302521008403361</v>
      </c>
      <c r="G260">
        <f>player_stats[[#This Row],[Clean Sheets]]/MAX('epl_player_stats_24_25 '!AI:AI)*0.5+player_stats[[#This Row],[Clearances]]/MAX('epl_player_stats_24_25 '!AJ:AJ)*0.25+player_stats[[#This Row],[Tackles]]/MAX('epl_player_stats_24_25 '!AM:AM)*0.25</f>
        <v>0.37617287019200896</v>
      </c>
      <c r="H260">
        <f>player_stats[[#This Row],[Touches]]/MAX('epl_player_stats_24_25 '!P:P)</f>
        <v>0.58201374365103076</v>
      </c>
      <c r="I260">
        <f>player_stats[[#This Row],[Goals]]/MAX('epl_player_stats_24_25 '!H:H)*0.6+player_stats[[#This Row],[Assists]]/MAX('epl_player_stats_24_25 '!I:I)*0.25+player_stats[[#This Row],[Shots]]/MAX('epl_player_stats_24_25 '!K:K)*0.15+0.1</f>
        <v>0.15019785189372525</v>
      </c>
      <c r="J260">
        <f>player_stats[[#This Row],[Minutes]]/3420</f>
        <v>0.82222222222222219</v>
      </c>
      <c r="K260" s="3" cm="1">
        <f t="array" ref="K260">_xlfn.IFS(
E260="Goalkeeper",(
7*F260 + 2*J260 + H260),
E260="Defender",(
6*G260+3*H260+2*J260),
E260="Midfielder",(
2*G260+3*H260+4*I260+3*J260),
E260="Forward",(
6.25*I260+5*J260)
)</f>
        <v>5.6475228965495905</v>
      </c>
    </row>
    <row r="261" spans="1:11" x14ac:dyDescent="0.3">
      <c r="A261" t="s">
        <v>73</v>
      </c>
      <c r="B261">
        <v>23</v>
      </c>
      <c r="C261" t="s">
        <v>58</v>
      </c>
      <c r="D261" t="s">
        <v>74</v>
      </c>
      <c r="E261" t="s">
        <v>774</v>
      </c>
      <c r="F261">
        <f>player_stats[[#This Row],[Clean Sheets]]/MAX('epl_player_stats_24_25 '!AI:AI)*0.5+player_stats[[#This Row],[Goals Prevented Adjusted]]/MAX('epl_player_stats_24_25 '!BG:BG)*0.5</f>
        <v>0.45588235294117652</v>
      </c>
      <c r="G261">
        <f>player_stats[[#This Row],[Clean Sheets]]/MAX('epl_player_stats_24_25 '!AI:AI)*0.5+player_stats[[#This Row],[Clearances]]/MAX('epl_player_stats_24_25 '!AJ:AJ)*0.25+player_stats[[#This Row],[Tackles]]/MAX('epl_player_stats_24_25 '!AM:AM)*0.25</f>
        <v>0.40137792829180385</v>
      </c>
      <c r="H261">
        <f>player_stats[[#This Row],[Touches]]/MAX('epl_player_stats_24_25 '!P:P)</f>
        <v>0.52345383925903799</v>
      </c>
      <c r="I261">
        <f>player_stats[[#This Row],[Goals]]/MAX('epl_player_stats_24_25 '!H:H)*0.6+player_stats[[#This Row],[Assists]]/MAX('epl_player_stats_24_25 '!I:I)*0.25+player_stats[[#This Row],[Shots]]/MAX('epl_player_stats_24_25 '!K:K)*0.15+0.1</f>
        <v>0.19678255134727718</v>
      </c>
      <c r="J261">
        <f>player_stats[[#This Row],[Minutes]]/3420</f>
        <v>0.70818713450292403</v>
      </c>
      <c r="K261" s="3" cm="1">
        <f t="array" ref="K261">_xlfn.IFS(
E261="Goalkeeper",(
7*F261 + 2*J261 + H261),
E261="Defender",(
6*G261+3*H261+2*J261),
E261="Midfielder",(
2*G261+3*H261+4*I261+3*J261),
E261="Forward",(
6.25*I261+5*J261)
)</f>
        <v>5.3950033565337847</v>
      </c>
    </row>
    <row r="262" spans="1:11" x14ac:dyDescent="0.3">
      <c r="A262" t="s">
        <v>199</v>
      </c>
      <c r="B262">
        <v>26</v>
      </c>
      <c r="C262" t="s">
        <v>170</v>
      </c>
      <c r="D262" t="s">
        <v>76</v>
      </c>
      <c r="E262" t="s">
        <v>773</v>
      </c>
      <c r="F262">
        <f>player_stats[[#This Row],[Clean Sheets]]/MAX('epl_player_stats_24_25 '!AI:AI)*0.5+player_stats[[#This Row],[Goals Prevented Adjusted]]/MAX('epl_player_stats_24_25 '!BG:BG)*0.5</f>
        <v>0.24159663865546221</v>
      </c>
      <c r="G262">
        <f>player_stats[[#This Row],[Clean Sheets]]/MAX('epl_player_stats_24_25 '!AI:AI)*0.5+player_stats[[#This Row],[Clearances]]/MAX('epl_player_stats_24_25 '!AJ:AJ)*0.25+player_stats[[#This Row],[Tackles]]/MAX('epl_player_stats_24_25 '!AM:AM)*0.25</f>
        <v>0.15672963400236128</v>
      </c>
      <c r="H262">
        <f>player_stats[[#This Row],[Touches]]/MAX('epl_player_stats_24_25 '!P:P)</f>
        <v>0.3952793546459516</v>
      </c>
      <c r="I262">
        <f>player_stats[[#This Row],[Goals]]/MAX('epl_player_stats_24_25 '!H:H)*0.6+player_stats[[#This Row],[Assists]]/MAX('epl_player_stats_24_25 '!I:I)*0.25+player_stats[[#This Row],[Shots]]/MAX('epl_player_stats_24_25 '!K:K)*0.15+0.1</f>
        <v>0.19678255134727718</v>
      </c>
      <c r="J262">
        <f>player_stats[[#This Row],[Minutes]]/3420</f>
        <v>0.6625730994152047</v>
      </c>
      <c r="K262" s="3" cm="1">
        <f t="array" ref="K262">_xlfn.IFS(
E262="Goalkeeper",(
7*F262 + 2*J262 + H262),
E262="Defender",(
6*G262+3*H262+2*J262),
E262="Midfielder",(
2*G262+3*H262+4*I262+3*J262),
E262="Forward",(
6.25*I262+5*J262)
)</f>
        <v>4.2741468355772998</v>
      </c>
    </row>
    <row r="263" spans="1:11" x14ac:dyDescent="0.3">
      <c r="A263" t="s">
        <v>260</v>
      </c>
      <c r="B263">
        <v>24</v>
      </c>
      <c r="C263" t="s">
        <v>240</v>
      </c>
      <c r="D263" t="s">
        <v>59</v>
      </c>
      <c r="E263" t="s">
        <v>774</v>
      </c>
      <c r="F263">
        <f>player_stats[[#This Row],[Clean Sheets]]/MAX('epl_player_stats_24_25 '!AI:AI)*0.5+player_stats[[#This Row],[Goals Prevented Adjusted]]/MAX('epl_player_stats_24_25 '!BG:BG)*0.5</f>
        <v>0.27731092436974791</v>
      </c>
      <c r="G263">
        <f>player_stats[[#This Row],[Clean Sheets]]/MAX('epl_player_stats_24_25 '!AI:AI)*0.5+player_stats[[#This Row],[Clearances]]/MAX('epl_player_stats_24_25 '!AJ:AJ)*0.25+player_stats[[#This Row],[Tackles]]/MAX('epl_player_stats_24_25 '!AM:AM)*0.25</f>
        <v>0.11191977878580749</v>
      </c>
      <c r="H263">
        <f>player_stats[[#This Row],[Touches]]/MAX('epl_player_stats_24_25 '!P:P)</f>
        <v>0.2942933970720048</v>
      </c>
      <c r="I263">
        <f>player_stats[[#This Row],[Goals]]/MAX('epl_player_stats_24_25 '!H:H)*0.6+player_stats[[#This Row],[Assists]]/MAX('epl_player_stats_24_25 '!I:I)*0.25+player_stats[[#This Row],[Shots]]/MAX('epl_player_stats_24_25 '!K:K)*0.15+0.1</f>
        <v>0.16162772438917156</v>
      </c>
      <c r="J263">
        <f>player_stats[[#This Row],[Minutes]]/3420</f>
        <v>0.31111111111111112</v>
      </c>
      <c r="K263" s="3" cm="1">
        <f t="array" ref="K263">_xlfn.IFS(
E263="Goalkeeper",(
7*F263 + 2*J263 + H263),
E263="Defender",(
6*G263+3*H263+2*J263),
E263="Midfielder",(
2*G263+3*H263+4*I263+3*J263),
E263="Forward",(
6.25*I263+5*J263)
)</f>
        <v>2.1766210861530815</v>
      </c>
    </row>
    <row r="264" spans="1:11" x14ac:dyDescent="0.3">
      <c r="A264" t="s">
        <v>278</v>
      </c>
      <c r="B264">
        <v>24</v>
      </c>
      <c r="C264" t="s">
        <v>270</v>
      </c>
      <c r="D264" t="s">
        <v>167</v>
      </c>
      <c r="E264" t="s">
        <v>774</v>
      </c>
      <c r="F264">
        <f>player_stats[[#This Row],[Clean Sheets]]/MAX('epl_player_stats_24_25 '!AI:AI)*0.5+player_stats[[#This Row],[Goals Prevented Adjusted]]/MAX('epl_player_stats_24_25 '!BG:BG)*0.5</f>
        <v>0.45588235294117652</v>
      </c>
      <c r="G264">
        <f>player_stats[[#This Row],[Clean Sheets]]/MAX('epl_player_stats_24_25 '!AI:AI)*0.5+player_stats[[#This Row],[Clearances]]/MAX('epl_player_stats_24_25 '!AJ:AJ)*0.25+player_stats[[#This Row],[Tackles]]/MAX('epl_player_stats_24_25 '!AM:AM)*0.25</f>
        <v>0.45508140185173679</v>
      </c>
      <c r="H264">
        <f>player_stats[[#This Row],[Touches]]/MAX('epl_player_stats_24_25 '!P:P)</f>
        <v>0.34299372572452941</v>
      </c>
      <c r="I264">
        <f>player_stats[[#This Row],[Goals]]/MAX('epl_player_stats_24_25 '!H:H)*0.6+player_stats[[#This Row],[Assists]]/MAX('epl_player_stats_24_25 '!I:I)*0.25+player_stats[[#This Row],[Shots]]/MAX('epl_player_stats_24_25 '!K:K)*0.15+0.1</f>
        <v>0.15019785189372525</v>
      </c>
      <c r="J264">
        <f>player_stats[[#This Row],[Minutes]]/3420</f>
        <v>0.56257309941520472</v>
      </c>
      <c r="K264" s="3" cm="1">
        <f t="array" ref="K264">_xlfn.IFS(
E264="Goalkeeper",(
7*F264 + 2*J264 + H264),
E264="Defender",(
6*G264+3*H264+2*J264),
E264="Midfielder",(
2*G264+3*H264+4*I264+3*J264),
E264="Forward",(
6.25*I264+5*J264)
)</f>
        <v>4.8846157871144182</v>
      </c>
    </row>
    <row r="265" spans="1:11" x14ac:dyDescent="0.3">
      <c r="A265" t="s">
        <v>521</v>
      </c>
      <c r="B265">
        <v>32</v>
      </c>
      <c r="C265" t="s">
        <v>789</v>
      </c>
      <c r="D265" t="s">
        <v>59</v>
      </c>
      <c r="E265" t="s">
        <v>774</v>
      </c>
      <c r="F265">
        <f>player_stats[[#This Row],[Clean Sheets]]/MAX('epl_player_stats_24_25 '!AI:AI)*0.5+player_stats[[#This Row],[Goals Prevented Adjusted]]/MAX('epl_player_stats_24_25 '!BG:BG)*0.5</f>
        <v>0.67016806722689082</v>
      </c>
      <c r="G265">
        <f>player_stats[[#This Row],[Clean Sheets]]/MAX('epl_player_stats_24_25 '!AI:AI)*0.5+player_stats[[#This Row],[Clearances]]/MAX('epl_player_stats_24_25 '!AJ:AJ)*0.25+player_stats[[#This Row],[Tackles]]/MAX('epl_player_stats_24_25 '!AM:AM)*0.25</f>
        <v>0.73800720810290199</v>
      </c>
      <c r="H265">
        <f>player_stats[[#This Row],[Touches]]/MAX('epl_player_stats_24_25 '!P:P)</f>
        <v>0.72333432925007468</v>
      </c>
      <c r="I265">
        <f>player_stats[[#This Row],[Goals]]/MAX('epl_player_stats_24_25 '!H:H)*0.6+player_stats[[#This Row],[Assists]]/MAX('epl_player_stats_24_25 '!I:I)*0.25+player_stats[[#This Row],[Shots]]/MAX('epl_player_stats_24_25 '!K:K)*0.15+0.1</f>
        <v>0.191135921110483</v>
      </c>
      <c r="J265">
        <f>player_stats[[#This Row],[Minutes]]/3420</f>
        <v>0.97368421052631582</v>
      </c>
      <c r="K265" s="3" cm="1">
        <f t="array" ref="K265">_xlfn.IFS(
E265="Goalkeeper",(
7*F265 + 2*J265 + H265),
E265="Defender",(
6*G265+3*H265+2*J265),
E265="Midfielder",(
2*G265+3*H265+4*I265+3*J265),
E265="Forward",(
6.25*I265+5*J265)
)</f>
        <v>8.5454146574202667</v>
      </c>
    </row>
    <row r="266" spans="1:11" x14ac:dyDescent="0.3">
      <c r="A266" t="s">
        <v>656</v>
      </c>
      <c r="B266">
        <v>34</v>
      </c>
      <c r="C266" t="s">
        <v>786</v>
      </c>
      <c r="D266" t="s">
        <v>117</v>
      </c>
      <c r="E266" t="s">
        <v>775</v>
      </c>
      <c r="F266">
        <f>player_stats[[#This Row],[Clean Sheets]]/MAX('epl_player_stats_24_25 '!AI:AI)*0.5+player_stats[[#This Row],[Goals Prevented Adjusted]]/MAX('epl_player_stats_24_25 '!BG:BG)*0.5</f>
        <v>0.20588235294117649</v>
      </c>
      <c r="G266">
        <f>player_stats[[#This Row],[Clean Sheets]]/MAX('epl_player_stats_24_25 '!AI:AI)*0.5+player_stats[[#This Row],[Clearances]]/MAX('epl_player_stats_24_25 '!AJ:AJ)*0.25+player_stats[[#This Row],[Tackles]]/MAX('epl_player_stats_24_25 '!AM:AM)*0.25</f>
        <v>5.8255141987199402E-3</v>
      </c>
      <c r="H266">
        <f>player_stats[[#This Row],[Touches]]/MAX('epl_player_stats_24_25 '!P:P)</f>
        <v>9.7400657305049293E-2</v>
      </c>
      <c r="I266">
        <f>player_stats[[#This Row],[Goals]]/MAX('epl_player_stats_24_25 '!H:H)*0.6+player_stats[[#This Row],[Assists]]/MAX('epl_player_stats_24_25 '!I:I)*0.25+player_stats[[#This Row],[Shots]]/MAX('epl_player_stats_24_25 '!K:K)*0.15+0.1</f>
        <v>0.18129985553671252</v>
      </c>
      <c r="J266">
        <f>player_stats[[#This Row],[Minutes]]/3420</f>
        <v>0.24678362573099416</v>
      </c>
      <c r="K266" s="3" cm="1">
        <f t="array" ref="K266">_xlfn.IFS(
E266="Goalkeeper",(
7*F266 + 2*J266 + H266),
E266="Defender",(
6*G266+3*H266+2*J266),
E266="Midfielder",(
2*G266+3*H266+4*I266+3*J266),
E266="Forward",(
6.25*I266+5*J266)
)</f>
        <v>2.3670422257594241</v>
      </c>
    </row>
    <row r="267" spans="1:11" x14ac:dyDescent="0.3">
      <c r="A267" t="s">
        <v>69</v>
      </c>
      <c r="B267">
        <v>24</v>
      </c>
      <c r="C267" t="s">
        <v>58</v>
      </c>
      <c r="D267" t="s">
        <v>70</v>
      </c>
      <c r="E267" t="s">
        <v>774</v>
      </c>
      <c r="F267">
        <f>player_stats[[#This Row],[Clean Sheets]]/MAX('epl_player_stats_24_25 '!AI:AI)*0.5+player_stats[[#This Row],[Goals Prevented Adjusted]]/MAX('epl_player_stats_24_25 '!BG:BG)*0.5</f>
        <v>0.31302521008403361</v>
      </c>
      <c r="G267">
        <f>player_stats[[#This Row],[Clean Sheets]]/MAX('epl_player_stats_24_25 '!AI:AI)*0.5+player_stats[[#This Row],[Clearances]]/MAX('epl_player_stats_24_25 '!AJ:AJ)*0.25+player_stats[[#This Row],[Tackles]]/MAX('epl_player_stats_24_25 '!AM:AM)*0.25</f>
        <v>0.20738053812216492</v>
      </c>
      <c r="H267">
        <f>player_stats[[#This Row],[Touches]]/MAX('epl_player_stats_24_25 '!P:P)</f>
        <v>0.2572452942933971</v>
      </c>
      <c r="I267">
        <f>player_stats[[#This Row],[Goals]]/MAX('epl_player_stats_24_25 '!H:H)*0.6+player_stats[[#This Row],[Assists]]/MAX('epl_player_stats_24_25 '!I:I)*0.25+player_stats[[#This Row],[Shots]]/MAX('epl_player_stats_24_25 '!K:K)*0.15+0.1</f>
        <v>0.12806670435274167</v>
      </c>
      <c r="J267">
        <f>player_stats[[#This Row],[Minutes]]/3420</f>
        <v>0.3266081871345029</v>
      </c>
      <c r="K267" s="3" cm="1">
        <f t="array" ref="K267">_xlfn.IFS(
E267="Goalkeeper",(
7*F267 + 2*J267 + H267),
E267="Defender",(
6*G267+3*H267+2*J267),
E267="Midfielder",(
2*G267+3*H267+4*I267+3*J267),
E267="Forward",(
6.25*I267+5*J267)
)</f>
        <v>2.6692354858821865</v>
      </c>
    </row>
    <row r="268" spans="1:11" x14ac:dyDescent="0.3">
      <c r="A268" t="s">
        <v>396</v>
      </c>
      <c r="B268">
        <v>31</v>
      </c>
      <c r="C268" t="s">
        <v>391</v>
      </c>
      <c r="D268" t="s">
        <v>59</v>
      </c>
      <c r="E268" t="s">
        <v>774</v>
      </c>
      <c r="F268">
        <f>player_stats[[#This Row],[Clean Sheets]]/MAX('epl_player_stats_24_25 '!AI:AI)*0.5+player_stats[[#This Row],[Goals Prevented Adjusted]]/MAX('epl_player_stats_24_25 '!BG:BG)*0.5</f>
        <v>0.27731092436974791</v>
      </c>
      <c r="G268">
        <f>player_stats[[#This Row],[Clean Sheets]]/MAX('epl_player_stats_24_25 '!AI:AI)*0.5+player_stats[[#This Row],[Clearances]]/MAX('epl_player_stats_24_25 '!AJ:AJ)*0.25+player_stats[[#This Row],[Tackles]]/MAX('epl_player_stats_24_25 '!AM:AM)*0.25</f>
        <v>0.16921176909215185</v>
      </c>
      <c r="H268">
        <f>player_stats[[#This Row],[Touches]]/MAX('epl_player_stats_24_25 '!P:P)</f>
        <v>0.36629817747236332</v>
      </c>
      <c r="I268">
        <f>player_stats[[#This Row],[Goals]]/MAX('epl_player_stats_24_25 '!H:H)*0.6+player_stats[[#This Row],[Assists]]/MAX('epl_player_stats_24_25 '!I:I)*0.25+player_stats[[#This Row],[Shots]]/MAX('epl_player_stats_24_25 '!K:K)*0.15+0.1</f>
        <v>0.12560768795929905</v>
      </c>
      <c r="J268">
        <f>player_stats[[#This Row],[Minutes]]/3420</f>
        <v>0.50087719298245614</v>
      </c>
      <c r="K268" s="3" cm="1">
        <f t="array" ref="K268">_xlfn.IFS(
E268="Goalkeeper",(
7*F268 + 2*J268 + H268),
E268="Defender",(
6*G268+3*H268+2*J268),
E268="Midfielder",(
2*G268+3*H268+4*I268+3*J268),
E268="Forward",(
6.25*I268+5*J268)
)</f>
        <v>3.1159195329349139</v>
      </c>
    </row>
    <row r="269" spans="1:11" x14ac:dyDescent="0.3">
      <c r="A269" t="s">
        <v>363</v>
      </c>
      <c r="B269">
        <v>24</v>
      </c>
      <c r="C269" t="s">
        <v>356</v>
      </c>
      <c r="D269" t="s">
        <v>59</v>
      </c>
      <c r="E269" t="s">
        <v>774</v>
      </c>
      <c r="F269">
        <f>player_stats[[#This Row],[Clean Sheets]]/MAX('epl_player_stats_24_25 '!AI:AI)*0.5+player_stats[[#This Row],[Goals Prevented Adjusted]]/MAX('epl_player_stats_24_25 '!BG:BG)*0.5</f>
        <v>0.20588235294117649</v>
      </c>
      <c r="G269">
        <f>player_stats[[#This Row],[Clean Sheets]]/MAX('epl_player_stats_24_25 '!AI:AI)*0.5+player_stats[[#This Row],[Clearances]]/MAX('epl_player_stats_24_25 '!AJ:AJ)*0.25+player_stats[[#This Row],[Tackles]]/MAX('epl_player_stats_24_25 '!AM:AM)*0.25</f>
        <v>0.12618063754427389</v>
      </c>
      <c r="H269">
        <f>player_stats[[#This Row],[Touches]]/MAX('epl_player_stats_24_25 '!P:P)</f>
        <v>0.19719151478936361</v>
      </c>
      <c r="I269">
        <f>player_stats[[#This Row],[Goals]]/MAX('epl_player_stats_24_25 '!H:H)*0.6+player_stats[[#This Row],[Assists]]/MAX('epl_player_stats_24_25 '!I:I)*0.25+player_stats[[#This Row],[Shots]]/MAX('epl_player_stats_24_25 '!K:K)*0.15+0.1</f>
        <v>0.16568054770428994</v>
      </c>
      <c r="J269">
        <f>player_stats[[#This Row],[Minutes]]/3420</f>
        <v>0.39415204678362575</v>
      </c>
      <c r="K269" s="3" cm="1">
        <f t="array" ref="K269">_xlfn.IFS(
E269="Goalkeeper",(
7*F269 + 2*J269 + H269),
E269="Defender",(
6*G269+3*H269+2*J269),
E269="Midfielder",(
2*G269+3*H269+4*I269+3*J269),
E269="Forward",(
6.25*I269+5*J269)
)</f>
        <v>2.1369624632009856</v>
      </c>
    </row>
    <row r="270" spans="1:11" x14ac:dyDescent="0.3">
      <c r="A270" t="s">
        <v>112</v>
      </c>
      <c r="B270">
        <v>29</v>
      </c>
      <c r="C270" t="s">
        <v>98</v>
      </c>
      <c r="D270" t="s">
        <v>78</v>
      </c>
      <c r="E270" t="s">
        <v>773</v>
      </c>
      <c r="F270">
        <f>player_stats[[#This Row],[Clean Sheets]]/MAX('epl_player_stats_24_25 '!AI:AI)*0.5+player_stats[[#This Row],[Goals Prevented Adjusted]]/MAX('epl_player_stats_24_25 '!BG:BG)*0.5</f>
        <v>0.27731092436974791</v>
      </c>
      <c r="G270">
        <f>player_stats[[#This Row],[Clean Sheets]]/MAX('epl_player_stats_24_25 '!AI:AI)*0.5+player_stats[[#This Row],[Clearances]]/MAX('epl_player_stats_24_25 '!AJ:AJ)*0.25+player_stats[[#This Row],[Tackles]]/MAX('epl_player_stats_24_25 '!AM:AM)*0.25</f>
        <v>0.14792145653389671</v>
      </c>
      <c r="H270">
        <f>player_stats[[#This Row],[Touches]]/MAX('epl_player_stats_24_25 '!P:P)</f>
        <v>0.35464595159844636</v>
      </c>
      <c r="I270">
        <f>player_stats[[#This Row],[Goals]]/MAX('epl_player_stats_24_25 '!H:H)*0.6+player_stats[[#This Row],[Assists]]/MAX('epl_player_stats_24_25 '!I:I)*0.25+player_stats[[#This Row],[Shots]]/MAX('epl_player_stats_24_25 '!K:K)*0.15+0.1</f>
        <v>0.25247471892469064</v>
      </c>
      <c r="J270">
        <f>player_stats[[#This Row],[Minutes]]/3420</f>
        <v>0.65204678362573099</v>
      </c>
      <c r="K270" s="3" cm="1">
        <f t="array" ref="K270">_xlfn.IFS(
E270="Goalkeeper",(
7*F270 + 2*J270 + H270),
E270="Defender",(
6*G270+3*H270+2*J270),
E270="Midfielder",(
2*G270+3*H270+4*I270+3*J270),
E270="Forward",(
6.25*I270+5*J270)
)</f>
        <v>4.3258199944390885</v>
      </c>
    </row>
    <row r="271" spans="1:11" x14ac:dyDescent="0.3">
      <c r="A271" t="s">
        <v>304</v>
      </c>
      <c r="B271">
        <v>39</v>
      </c>
      <c r="C271" t="s">
        <v>300</v>
      </c>
      <c r="D271" t="s">
        <v>59</v>
      </c>
      <c r="E271" t="s">
        <v>774</v>
      </c>
      <c r="F271">
        <f>player_stats[[#This Row],[Clean Sheets]]/MAX('epl_player_stats_24_25 '!AI:AI)*0.5+player_stats[[#This Row],[Goals Prevented Adjusted]]/MAX('epl_player_stats_24_25 '!BG:BG)*0.5</f>
        <v>0.45588235294117652</v>
      </c>
      <c r="G271">
        <f>player_stats[[#This Row],[Clean Sheets]]/MAX('epl_player_stats_24_25 '!AI:AI)*0.5+player_stats[[#This Row],[Clearances]]/MAX('epl_player_stats_24_25 '!AJ:AJ)*0.25+player_stats[[#This Row],[Tackles]]/MAX('epl_player_stats_24_25 '!AM:AM)*0.25</f>
        <v>0.41687379606039898</v>
      </c>
      <c r="H271">
        <f>player_stats[[#This Row],[Touches]]/MAX('epl_player_stats_24_25 '!P:P)</f>
        <v>0.36988347774126085</v>
      </c>
      <c r="I271">
        <f>player_stats[[#This Row],[Goals]]/MAX('epl_player_stats_24_25 '!H:H)*0.6+player_stats[[#This Row],[Assists]]/MAX('epl_player_stats_24_25 '!I:I)*0.25+player_stats[[#This Row],[Shots]]/MAX('epl_player_stats_24_25 '!K:K)*0.15+0.1</f>
        <v>0.17711042019973622</v>
      </c>
      <c r="J271">
        <f>player_stats[[#This Row],[Minutes]]/3420</f>
        <v>0.54649122807017547</v>
      </c>
      <c r="K271" s="3" cm="1">
        <f t="array" ref="K271">_xlfn.IFS(
E271="Goalkeeper",(
7*F271 + 2*J271 + H271),
E271="Defender",(
6*G271+3*H271+2*J271),
E271="Midfielder",(
2*G271+3*H271+4*I271+3*J271),
E271="Forward",(
6.25*I271+5*J271)
)</f>
        <v>4.7038756657265273</v>
      </c>
    </row>
    <row r="272" spans="1:11" x14ac:dyDescent="0.3">
      <c r="A272" t="s">
        <v>116</v>
      </c>
      <c r="B272">
        <v>26</v>
      </c>
      <c r="C272" t="s">
        <v>98</v>
      </c>
      <c r="D272" t="s">
        <v>117</v>
      </c>
      <c r="E272" t="s">
        <v>773</v>
      </c>
      <c r="F272">
        <f>player_stats[[#This Row],[Clean Sheets]]/MAX('epl_player_stats_24_25 '!AI:AI)*0.5+player_stats[[#This Row],[Goals Prevented Adjusted]]/MAX('epl_player_stats_24_25 '!BG:BG)*0.5</f>
        <v>0.20588235294117649</v>
      </c>
      <c r="G272">
        <f>player_stats[[#This Row],[Clean Sheets]]/MAX('epl_player_stats_24_25 '!AI:AI)*0.5+player_stats[[#This Row],[Clearances]]/MAX('epl_player_stats_24_25 '!AJ:AJ)*0.25+player_stats[[#This Row],[Tackles]]/MAX('epl_player_stats_24_25 '!AM:AM)*0.25</f>
        <v>2.142235754675946E-2</v>
      </c>
      <c r="H272">
        <f>player_stats[[#This Row],[Touches]]/MAX('epl_player_stats_24_25 '!P:P)</f>
        <v>0.179265013444876</v>
      </c>
      <c r="I272">
        <f>player_stats[[#This Row],[Goals]]/MAX('epl_player_stats_24_25 '!H:H)*0.6+player_stats[[#This Row],[Assists]]/MAX('epl_player_stats_24_25 '!I:I)*0.25+player_stats[[#This Row],[Shots]]/MAX('epl_player_stats_24_25 '!K:K)*0.15+0.1</f>
        <v>0.21731989196658502</v>
      </c>
      <c r="J272">
        <f>player_stats[[#This Row],[Minutes]]/3420</f>
        <v>0.33421052631578946</v>
      </c>
      <c r="K272" s="3" cm="1">
        <f t="array" ref="K272">_xlfn.IFS(
E272="Goalkeeper",(
7*F272 + 2*J272 + H272),
E272="Defender",(
6*G272+3*H272+2*J272),
E272="Midfielder",(
2*G272+3*H272+4*I272+3*J272),
E272="Forward",(
6.25*I272+5*J272)
)</f>
        <v>2.4525509022418555</v>
      </c>
    </row>
    <row r="273" spans="1:11" x14ac:dyDescent="0.3">
      <c r="A273" t="s">
        <v>395</v>
      </c>
      <c r="B273">
        <v>23</v>
      </c>
      <c r="C273" t="s">
        <v>391</v>
      </c>
      <c r="D273" t="s">
        <v>72</v>
      </c>
      <c r="E273" t="s">
        <v>774</v>
      </c>
      <c r="F273">
        <f>player_stats[[#This Row],[Clean Sheets]]/MAX('epl_player_stats_24_25 '!AI:AI)*0.5+player_stats[[#This Row],[Goals Prevented Adjusted]]/MAX('epl_player_stats_24_25 '!BG:BG)*0.5</f>
        <v>0.24159663865546221</v>
      </c>
      <c r="G273">
        <f>player_stats[[#This Row],[Clean Sheets]]/MAX('epl_player_stats_24_25 '!AI:AI)*0.5+player_stats[[#This Row],[Clearances]]/MAX('epl_player_stats_24_25 '!AJ:AJ)*0.25+player_stats[[#This Row],[Tackles]]/MAX('epl_player_stats_24_25 '!AM:AM)*0.25</f>
        <v>0.16121916361150812</v>
      </c>
      <c r="H273">
        <f>player_stats[[#This Row],[Touches]]/MAX('epl_player_stats_24_25 '!P:P)</f>
        <v>0.24738571855392888</v>
      </c>
      <c r="I273">
        <f>player_stats[[#This Row],[Goals]]/MAX('epl_player_stats_24_25 '!H:H)*0.6+player_stats[[#This Row],[Assists]]/MAX('epl_player_stats_24_25 '!I:I)*0.25+player_stats[[#This Row],[Shots]]/MAX('epl_player_stats_24_25 '!K:K)*0.15+0.1</f>
        <v>0.13052572074618429</v>
      </c>
      <c r="J273">
        <f>player_stats[[#This Row],[Minutes]]/3420</f>
        <v>0.32807017543859651</v>
      </c>
      <c r="K273" s="3" cm="1">
        <f t="array" ref="K273">_xlfn.IFS(
E273="Goalkeeper",(
7*F273 + 2*J273 + H273),
E273="Defender",(
6*G273+3*H273+2*J273),
E273="Midfielder",(
2*G273+3*H273+4*I273+3*J273),
E273="Forward",(
6.25*I273+5*J273)
)</f>
        <v>2.3656124882080283</v>
      </c>
    </row>
    <row r="274" spans="1:11" x14ac:dyDescent="0.3">
      <c r="A274" t="s">
        <v>380</v>
      </c>
      <c r="B274">
        <v>24</v>
      </c>
      <c r="C274" t="s">
        <v>356</v>
      </c>
      <c r="D274" t="s">
        <v>59</v>
      </c>
      <c r="E274" t="s">
        <v>774</v>
      </c>
      <c r="F274">
        <f>player_stats[[#This Row],[Clean Sheets]]/MAX('epl_player_stats_24_25 '!AI:AI)*0.5+player_stats[[#This Row],[Goals Prevented Adjusted]]/MAX('epl_player_stats_24_25 '!BG:BG)*0.5</f>
        <v>0.27731092436974791</v>
      </c>
      <c r="G274">
        <f>player_stats[[#This Row],[Clean Sheets]]/MAX('epl_player_stats_24_25 '!AI:AI)*0.5+player_stats[[#This Row],[Clearances]]/MAX('epl_player_stats_24_25 '!AJ:AJ)*0.25+player_stats[[#This Row],[Tackles]]/MAX('epl_player_stats_24_25 '!AM:AM)*0.25</f>
        <v>0.23124184428012179</v>
      </c>
      <c r="H274">
        <f>player_stats[[#This Row],[Touches]]/MAX('epl_player_stats_24_25 '!P:P)</f>
        <v>0.49028981177173586</v>
      </c>
      <c r="I274">
        <f>player_stats[[#This Row],[Goals]]/MAX('epl_player_stats_24_25 '!H:H)*0.6+player_stats[[#This Row],[Assists]]/MAX('epl_player_stats_24_25 '!I:I)*0.25+player_stats[[#This Row],[Shots]]/MAX('epl_player_stats_24_25 '!K:K)*0.15+0.1</f>
        <v>0.18781169524527355</v>
      </c>
      <c r="J274">
        <f>player_stats[[#This Row],[Minutes]]/3420</f>
        <v>0.80292397660818715</v>
      </c>
      <c r="K274" s="3" cm="1">
        <f t="array" ref="K274">_xlfn.IFS(
E274="Goalkeeper",(
7*F274 + 2*J274 + H274),
E274="Defender",(
6*G274+3*H274+2*J274),
E274="Midfielder",(
2*G274+3*H274+4*I274+3*J274),
E274="Forward",(
6.25*I274+5*J274)
)</f>
        <v>4.4641684542123121</v>
      </c>
    </row>
    <row r="275" spans="1:11" x14ac:dyDescent="0.3">
      <c r="A275" t="s">
        <v>184</v>
      </c>
      <c r="B275">
        <v>23</v>
      </c>
      <c r="C275" t="s">
        <v>170</v>
      </c>
      <c r="D275" t="s">
        <v>59</v>
      </c>
      <c r="E275" t="s">
        <v>773</v>
      </c>
      <c r="F275">
        <f>player_stats[[#This Row],[Clean Sheets]]/MAX('epl_player_stats_24_25 '!AI:AI)*0.5+player_stats[[#This Row],[Goals Prevented Adjusted]]/MAX('epl_player_stats_24_25 '!BG:BG)*0.5</f>
        <v>0.45588235294117652</v>
      </c>
      <c r="G275">
        <f>player_stats[[#This Row],[Clean Sheets]]/MAX('epl_player_stats_24_25 '!AI:AI)*0.5+player_stats[[#This Row],[Clearances]]/MAX('epl_player_stats_24_25 '!AJ:AJ)*0.25+player_stats[[#This Row],[Tackles]]/MAX('epl_player_stats_24_25 '!AM:AM)*0.25</f>
        <v>0.41028708133971292</v>
      </c>
      <c r="H275">
        <f>player_stats[[#This Row],[Touches]]/MAX('epl_player_stats_24_25 '!P:P)</f>
        <v>0.51180161338512098</v>
      </c>
      <c r="I275">
        <f>player_stats[[#This Row],[Goals]]/MAX('epl_player_stats_24_25 '!H:H)*0.6+player_stats[[#This Row],[Assists]]/MAX('epl_player_stats_24_25 '!I:I)*0.25+player_stats[[#This Row],[Shots]]/MAX('epl_player_stats_24_25 '!K:K)*0.15+0.1</f>
        <v>0.23120878085547392</v>
      </c>
      <c r="J275">
        <f>player_stats[[#This Row],[Minutes]]/3420</f>
        <v>0.90672514619883038</v>
      </c>
      <c r="K275" s="3" cm="1">
        <f t="array" ref="K275">_xlfn.IFS(
E275="Goalkeeper",(
7*F275 + 2*J275 + H275),
E275="Defender",(
6*G275+3*H275+2*J275),
E275="Midfielder",(
2*G275+3*H275+4*I275+3*J275),
E275="Forward",(
6.25*I275+5*J275)
)</f>
        <v>6.0009895648531755</v>
      </c>
    </row>
    <row r="276" spans="1:11" x14ac:dyDescent="0.3">
      <c r="A276" t="s">
        <v>109</v>
      </c>
      <c r="B276">
        <v>23</v>
      </c>
      <c r="C276" t="s">
        <v>98</v>
      </c>
      <c r="D276" t="s">
        <v>59</v>
      </c>
      <c r="E276" t="s">
        <v>773</v>
      </c>
      <c r="F276">
        <f>player_stats[[#This Row],[Clean Sheets]]/MAX('epl_player_stats_24_25 '!AI:AI)*0.5+player_stats[[#This Row],[Goals Prevented Adjusted]]/MAX('epl_player_stats_24_25 '!BG:BG)*0.5</f>
        <v>0.20588235294117649</v>
      </c>
      <c r="G276">
        <f>player_stats[[#This Row],[Clean Sheets]]/MAX('epl_player_stats_24_25 '!AI:AI)*0.5+player_stats[[#This Row],[Clearances]]/MAX('epl_player_stats_24_25 '!AJ:AJ)*0.25+player_stats[[#This Row],[Tackles]]/MAX('epl_player_stats_24_25 '!AM:AM)*0.25</f>
        <v>6.4655440253526375E-2</v>
      </c>
      <c r="H276">
        <f>player_stats[[#This Row],[Touches]]/MAX('epl_player_stats_24_25 '!P:P)</f>
        <v>0.24798326859874514</v>
      </c>
      <c r="I276">
        <f>player_stats[[#This Row],[Goals]]/MAX('epl_player_stats_24_25 '!H:H)*0.6+player_stats[[#This Row],[Assists]]/MAX('epl_player_stats_24_25 '!I:I)*0.25+player_stats[[#This Row],[Shots]]/MAX('epl_player_stats_24_25 '!K:K)*0.15+0.1</f>
        <v>0.20907763331449031</v>
      </c>
      <c r="J276">
        <f>player_stats[[#This Row],[Minutes]]/3420</f>
        <v>0.47602339181286552</v>
      </c>
      <c r="K276" s="3" cm="1">
        <f t="array" ref="K276">_xlfn.IFS(
E276="Goalkeeper",(
7*F276 + 2*J276 + H276),
E276="Defender",(
6*G276+3*H276+2*J276),
E276="Midfielder",(
2*G276+3*H276+4*I276+3*J276),
E276="Forward",(
6.25*I276+5*J276)
)</f>
        <v>3.1376413949998461</v>
      </c>
    </row>
    <row r="277" spans="1:11" x14ac:dyDescent="0.3">
      <c r="A277" t="s">
        <v>494</v>
      </c>
      <c r="B277">
        <v>32</v>
      </c>
      <c r="C277" t="s">
        <v>790</v>
      </c>
      <c r="D277" t="s">
        <v>66</v>
      </c>
      <c r="E277" t="s">
        <v>773</v>
      </c>
      <c r="F277">
        <f>player_stats[[#This Row],[Clean Sheets]]/MAX('epl_player_stats_24_25 '!AI:AI)*0.5+player_stats[[#This Row],[Goals Prevented Adjusted]]/MAX('epl_player_stats_24_25 '!BG:BG)*0.5</f>
        <v>0.31302521008403361</v>
      </c>
      <c r="G277">
        <f>player_stats[[#This Row],[Clean Sheets]]/MAX('epl_player_stats_24_25 '!AI:AI)*0.5+player_stats[[#This Row],[Clearances]]/MAX('epl_player_stats_24_25 '!AJ:AJ)*0.25+player_stats[[#This Row],[Tackles]]/MAX('epl_player_stats_24_25 '!AM:AM)*0.25</f>
        <v>0.31274467159634622</v>
      </c>
      <c r="H277">
        <f>player_stats[[#This Row],[Touches]]/MAX('epl_player_stats_24_25 '!P:P)</f>
        <v>0.38780997908574844</v>
      </c>
      <c r="I277">
        <f>player_stats[[#This Row],[Goals]]/MAX('epl_player_stats_24_25 '!H:H)*0.6+player_stats[[#This Row],[Assists]]/MAX('epl_player_stats_24_25 '!I:I)*0.25+player_stats[[#This Row],[Shots]]/MAX('epl_player_stats_24_25 '!K:K)*0.15+0.1</f>
        <v>0.19937817976257774</v>
      </c>
      <c r="J277">
        <f>player_stats[[#This Row],[Minutes]]/3420</f>
        <v>0.43771929824561401</v>
      </c>
      <c r="K277" s="3" cm="1">
        <f t="array" ref="K277">_xlfn.IFS(
E277="Goalkeeper",(
7*F277 + 2*J277 + H277),
E277="Defender",(
6*G277+3*H277+2*J277),
E277="Midfielder",(
2*G277+3*H277+4*I277+3*J277),
E277="Forward",(
6.25*I277+5*J277)
)</f>
        <v>3.8995898942370912</v>
      </c>
    </row>
    <row r="278" spans="1:11" x14ac:dyDescent="0.3">
      <c r="A278" t="s">
        <v>375</v>
      </c>
      <c r="B278">
        <v>23</v>
      </c>
      <c r="C278" t="s">
        <v>356</v>
      </c>
      <c r="D278" t="s">
        <v>59</v>
      </c>
      <c r="E278" t="s">
        <v>774</v>
      </c>
      <c r="F278">
        <f>player_stats[[#This Row],[Clean Sheets]]/MAX('epl_player_stats_24_25 '!AI:AI)*0.5+player_stats[[#This Row],[Goals Prevented Adjusted]]/MAX('epl_player_stats_24_25 '!BG:BG)*0.5</f>
        <v>0.27731092436974791</v>
      </c>
      <c r="G278">
        <f>player_stats[[#This Row],[Clean Sheets]]/MAX('epl_player_stats_24_25 '!AI:AI)*0.5+player_stats[[#This Row],[Clearances]]/MAX('epl_player_stats_24_25 '!AJ:AJ)*0.25+player_stats[[#This Row],[Tackles]]/MAX('epl_player_stats_24_25 '!AM:AM)*0.25</f>
        <v>0.29537687193189588</v>
      </c>
      <c r="H278">
        <f>player_stats[[#This Row],[Touches]]/MAX('epl_player_stats_24_25 '!P:P)</f>
        <v>0.4323274574245593</v>
      </c>
      <c r="I278">
        <f>player_stats[[#This Row],[Goals]]/MAX('epl_player_stats_24_25 '!H:H)*0.6+player_stats[[#This Row],[Assists]]/MAX('epl_player_stats_24_25 '!I:I)*0.25+player_stats[[#This Row],[Shots]]/MAX('epl_player_stats_24_25 '!K:K)*0.15+0.1</f>
        <v>0.14527981910684001</v>
      </c>
      <c r="J278">
        <f>player_stats[[#This Row],[Minutes]]/3420</f>
        <v>0.64473684210526316</v>
      </c>
      <c r="K278" s="3" cm="1">
        <f t="array" ref="K278">_xlfn.IFS(
E278="Goalkeeper",(
7*F278 + 2*J278 + H278),
E278="Defender",(
6*G278+3*H278+2*J278),
E278="Midfielder",(
2*G278+3*H278+4*I278+3*J278),
E278="Forward",(
6.25*I278+5*J278)
)</f>
        <v>4.3587172880755798</v>
      </c>
    </row>
    <row r="279" spans="1:11" x14ac:dyDescent="0.3">
      <c r="A279" t="s">
        <v>600</v>
      </c>
      <c r="B279">
        <v>24</v>
      </c>
      <c r="C279" t="s">
        <v>566</v>
      </c>
      <c r="D279" t="s">
        <v>92</v>
      </c>
      <c r="E279" t="s">
        <v>774</v>
      </c>
      <c r="F279">
        <f>player_stats[[#This Row],[Clean Sheets]]/MAX('epl_player_stats_24_25 '!AI:AI)*0.5+player_stats[[#This Row],[Goals Prevented Adjusted]]/MAX('epl_player_stats_24_25 '!BG:BG)*0.5</f>
        <v>0.20588235294117649</v>
      </c>
      <c r="G279">
        <f>player_stats[[#This Row],[Clean Sheets]]/MAX('epl_player_stats_24_25 '!AI:AI)*0.5+player_stats[[#This Row],[Clearances]]/MAX('epl_player_stats_24_25 '!AJ:AJ)*0.25+player_stats[[#This Row],[Tackles]]/MAX('epl_player_stats_24_25 '!AM:AM)*0.25</f>
        <v>0.10579133784875411</v>
      </c>
      <c r="H279">
        <f>player_stats[[#This Row],[Touches]]/MAX('epl_player_stats_24_25 '!P:P)</f>
        <v>0.32715864953689872</v>
      </c>
      <c r="I279">
        <f>player_stats[[#This Row],[Goals]]/MAX('epl_player_stats_24_25 '!H:H)*0.6+player_stats[[#This Row],[Assists]]/MAX('epl_player_stats_24_25 '!I:I)*0.25+player_stats[[#This Row],[Shots]]/MAX('epl_player_stats_24_25 '!K:K)*0.15+0.1</f>
        <v>0.16900477356949942</v>
      </c>
      <c r="J279">
        <f>player_stats[[#This Row],[Minutes]]/3420</f>
        <v>0.4546783625730994</v>
      </c>
      <c r="K279" s="3" cm="1">
        <f t="array" ref="K279">_xlfn.IFS(
E279="Goalkeeper",(
7*F279 + 2*J279 + H279),
E279="Defender",(
6*G279+3*H279+2*J279),
E279="Midfielder",(
2*G279+3*H279+4*I279+3*J279),
E279="Forward",(
6.25*I279+5*J279)
)</f>
        <v>2.5255807008494195</v>
      </c>
    </row>
    <row r="280" spans="1:11" x14ac:dyDescent="0.3">
      <c r="A280" t="s">
        <v>231</v>
      </c>
      <c r="B280">
        <v>26</v>
      </c>
      <c r="C280" t="s">
        <v>205</v>
      </c>
      <c r="D280" t="s">
        <v>224</v>
      </c>
      <c r="E280" t="s">
        <v>774</v>
      </c>
      <c r="F280">
        <f>player_stats[[#This Row],[Clean Sheets]]/MAX('epl_player_stats_24_25 '!AI:AI)*0.5+player_stats[[#This Row],[Goals Prevented Adjusted]]/MAX('epl_player_stats_24_25 '!BG:BG)*0.5</f>
        <v>0.31302521008403361</v>
      </c>
      <c r="G280">
        <f>player_stats[[#This Row],[Clean Sheets]]/MAX('epl_player_stats_24_25 '!AI:AI)*0.5+player_stats[[#This Row],[Clearances]]/MAX('epl_player_stats_24_25 '!AJ:AJ)*0.25+player_stats[[#This Row],[Tackles]]/MAX('epl_player_stats_24_25 '!AM:AM)*0.25</f>
        <v>0.28820760579133786</v>
      </c>
      <c r="H280">
        <f>player_stats[[#This Row],[Touches]]/MAX('epl_player_stats_24_25 '!P:P)</f>
        <v>0.59784881983866145</v>
      </c>
      <c r="I280">
        <f>player_stats[[#This Row],[Goals]]/MAX('epl_player_stats_24_25 '!H:H)*0.6+player_stats[[#This Row],[Assists]]/MAX('epl_player_stats_24_25 '!I:I)*0.25+player_stats[[#This Row],[Shots]]/MAX('epl_player_stats_24_25 '!K:K)*0.15+0.1</f>
        <v>0.20343100307769613</v>
      </c>
      <c r="J280">
        <f>player_stats[[#This Row],[Minutes]]/3420</f>
        <v>0.70263157894736838</v>
      </c>
      <c r="K280" s="3" cm="1">
        <f t="array" ref="K280">_xlfn.IFS(
E280="Goalkeeper",(
7*F280 + 2*J280 + H280),
E280="Defender",(
6*G280+3*H280+2*J280),
E280="Midfielder",(
2*G280+3*H280+4*I280+3*J280),
E280="Forward",(
6.25*I280+5*J280)
)</f>
        <v>4.9280552521587486</v>
      </c>
    </row>
    <row r="281" spans="1:11" x14ac:dyDescent="0.3">
      <c r="A281" t="s">
        <v>316</v>
      </c>
      <c r="B281">
        <v>31</v>
      </c>
      <c r="C281" t="s">
        <v>300</v>
      </c>
      <c r="D281" t="s">
        <v>59</v>
      </c>
      <c r="E281" t="s">
        <v>774</v>
      </c>
      <c r="F281">
        <f>player_stats[[#This Row],[Clean Sheets]]/MAX('epl_player_stats_24_25 '!AI:AI)*0.5+player_stats[[#This Row],[Goals Prevented Adjusted]]/MAX('epl_player_stats_24_25 '!BG:BG)*0.5</f>
        <v>0.56302521008403361</v>
      </c>
      <c r="G281">
        <f>player_stats[[#This Row],[Clean Sheets]]/MAX('epl_player_stats_24_25 '!AI:AI)*0.5+player_stats[[#This Row],[Clearances]]/MAX('epl_player_stats_24_25 '!AJ:AJ)*0.25+player_stats[[#This Row],[Tackles]]/MAX('epl_player_stats_24_25 '!AM:AM)*0.25</f>
        <v>0.69335269993164728</v>
      </c>
      <c r="H281">
        <f>player_stats[[#This Row],[Touches]]/MAX('epl_player_stats_24_25 '!P:P)</f>
        <v>0.52913056468479236</v>
      </c>
      <c r="I281">
        <f>player_stats[[#This Row],[Goals]]/MAX('epl_player_stats_24_25 '!H:H)*0.6+player_stats[[#This Row],[Assists]]/MAX('epl_player_stats_24_25 '!I:I)*0.25+player_stats[[#This Row],[Shots]]/MAX('epl_player_stats_24_25 '!K:K)*0.15+0.1</f>
        <v>0.17146378996294204</v>
      </c>
      <c r="J281">
        <f>player_stats[[#This Row],[Minutes]]/3420</f>
        <v>0.85497076023391816</v>
      </c>
      <c r="K281" s="3" cm="1">
        <f t="array" ref="K281">_xlfn.IFS(
E281="Goalkeeper",(
7*F281 + 2*J281 + H281),
E281="Defender",(
6*G281+3*H281+2*J281),
E281="Midfielder",(
2*G281+3*H281+4*I281+3*J281),
E281="Forward",(
6.25*I281+5*J281)
)</f>
        <v>7.4574494141120971</v>
      </c>
    </row>
    <row r="282" spans="1:11" x14ac:dyDescent="0.3">
      <c r="A282" t="s">
        <v>584</v>
      </c>
      <c r="B282">
        <v>22</v>
      </c>
      <c r="C282" t="s">
        <v>566</v>
      </c>
      <c r="D282" t="s">
        <v>94</v>
      </c>
      <c r="E282" t="s">
        <v>773</v>
      </c>
      <c r="F282">
        <f>player_stats[[#This Row],[Clean Sheets]]/MAX('epl_player_stats_24_25 '!AI:AI)*0.5+player_stats[[#This Row],[Goals Prevented Adjusted]]/MAX('epl_player_stats_24_25 '!BG:BG)*0.5</f>
        <v>0.20588235294117649</v>
      </c>
      <c r="G282">
        <f>player_stats[[#This Row],[Clean Sheets]]/MAX('epl_player_stats_24_25 '!AI:AI)*0.5+player_stats[[#This Row],[Clearances]]/MAX('epl_player_stats_24_25 '!AJ:AJ)*0.25+player_stats[[#This Row],[Tackles]]/MAX('epl_player_stats_24_25 '!AM:AM)*0.25</f>
        <v>4.8584788417324304E-2</v>
      </c>
      <c r="H282">
        <f>player_stats[[#This Row],[Touches]]/MAX('epl_player_stats_24_25 '!P:P)</f>
        <v>0.19749028981177175</v>
      </c>
      <c r="I282">
        <f>player_stats[[#This Row],[Goals]]/MAX('epl_player_stats_24_25 '!H:H)*0.6+player_stats[[#This Row],[Assists]]/MAX('epl_player_stats_24_25 '!I:I)*0.25+player_stats[[#This Row],[Shots]]/MAX('epl_player_stats_24_25 '!K:K)*0.15+0.1</f>
        <v>0.20589001947113875</v>
      </c>
      <c r="J282">
        <f>player_stats[[#This Row],[Minutes]]/3420</f>
        <v>0.41111111111111109</v>
      </c>
      <c r="K282" s="3" cm="1">
        <f t="array" ref="K282">_xlfn.IFS(
E282="Goalkeeper",(
7*F282 + 2*J282 + H282),
E282="Defender",(
6*G282+3*H282+2*J282),
E282="Midfielder",(
2*G282+3*H282+4*I282+3*J282),
E282="Forward",(
6.25*I282+5*J282)
)</f>
        <v>2.7465338574878522</v>
      </c>
    </row>
    <row r="283" spans="1:11" x14ac:dyDescent="0.3">
      <c r="A283" t="s">
        <v>313</v>
      </c>
      <c r="B283">
        <v>27</v>
      </c>
      <c r="C283" t="s">
        <v>300</v>
      </c>
      <c r="D283" t="s">
        <v>59</v>
      </c>
      <c r="E283" t="s">
        <v>773</v>
      </c>
      <c r="F283">
        <f>player_stats[[#This Row],[Clean Sheets]]/MAX('epl_player_stats_24_25 '!AI:AI)*0.5+player_stats[[#This Row],[Goals Prevented Adjusted]]/MAX('epl_player_stats_24_25 '!BG:BG)*0.5</f>
        <v>0.27731092436974791</v>
      </c>
      <c r="G283">
        <f>player_stats[[#This Row],[Clean Sheets]]/MAX('epl_player_stats_24_25 '!AI:AI)*0.5+player_stats[[#This Row],[Clearances]]/MAX('epl_player_stats_24_25 '!AJ:AJ)*0.25+player_stats[[#This Row],[Tackles]]/MAX('epl_player_stats_24_25 '!AM:AM)*0.25</f>
        <v>0.1636037407568508</v>
      </c>
      <c r="H283">
        <f>player_stats[[#This Row],[Touches]]/MAX('epl_player_stats_24_25 '!P:P)</f>
        <v>0.31102479832685986</v>
      </c>
      <c r="I283">
        <f>player_stats[[#This Row],[Goals]]/MAX('epl_player_stats_24_25 '!H:H)*0.6+player_stats[[#This Row],[Assists]]/MAX('epl_player_stats_24_25 '!I:I)*0.25+player_stats[[#This Row],[Shots]]/MAX('epl_player_stats_24_25 '!K:K)*0.15+0.1</f>
        <v>0.19200113058224985</v>
      </c>
      <c r="J283">
        <f>player_stats[[#This Row],[Minutes]]/3420</f>
        <v>0.60906432748538009</v>
      </c>
      <c r="K283" s="3" cm="1">
        <f t="array" ref="K283">_xlfn.IFS(
E283="Goalkeeper",(
7*F283 + 2*J283 + H283),
E283="Defender",(
6*G283+3*H283+2*J283),
E283="Midfielder",(
2*G283+3*H283+4*I283+3*J283),
E283="Forward",(
6.25*I283+5*J283)
)</f>
        <v>3.8554793812794208</v>
      </c>
    </row>
    <row r="284" spans="1:11" x14ac:dyDescent="0.3">
      <c r="A284" t="s">
        <v>221</v>
      </c>
      <c r="B284">
        <v>24</v>
      </c>
      <c r="C284" t="s">
        <v>205</v>
      </c>
      <c r="D284" t="s">
        <v>74</v>
      </c>
      <c r="E284" t="s">
        <v>774</v>
      </c>
      <c r="F284">
        <f>player_stats[[#This Row],[Clean Sheets]]/MAX('epl_player_stats_24_25 '!AI:AI)*0.5+player_stats[[#This Row],[Goals Prevented Adjusted]]/MAX('epl_player_stats_24_25 '!BG:BG)*0.5</f>
        <v>0.45588235294117652</v>
      </c>
      <c r="G284">
        <f>player_stats[[#This Row],[Clean Sheets]]/MAX('epl_player_stats_24_25 '!AI:AI)*0.5+player_stats[[#This Row],[Clearances]]/MAX('epl_player_stats_24_25 '!AJ:AJ)*0.25+player_stats[[#This Row],[Tackles]]/MAX('epl_player_stats_24_25 '!AM:AM)*0.25</f>
        <v>0.47818150748772759</v>
      </c>
      <c r="H284">
        <f>player_stats[[#This Row],[Touches]]/MAX('epl_player_stats_24_25 '!P:P)</f>
        <v>0.79025993426949503</v>
      </c>
      <c r="I284">
        <f>player_stats[[#This Row],[Goals]]/MAX('epl_player_stats_24_25 '!H:H)*0.6+player_stats[[#This Row],[Assists]]/MAX('epl_player_stats_24_25 '!I:I)*0.25+player_stats[[#This Row],[Shots]]/MAX('epl_player_stats_24_25 '!K:K)*0.15+0.1</f>
        <v>0.17638182274982728</v>
      </c>
      <c r="J284">
        <f>player_stats[[#This Row],[Minutes]]/3420</f>
        <v>0.86520467836257309</v>
      </c>
      <c r="K284" s="3" cm="1">
        <f t="array" ref="K284">_xlfn.IFS(
E284="Goalkeeper",(
7*F284 + 2*J284 + H284),
E284="Defender",(
6*G284+3*H284+2*J284),
E284="Midfielder",(
2*G284+3*H284+4*I284+3*J284),
E284="Forward",(
6.25*I284+5*J284)
)</f>
        <v>6.9702782044599969</v>
      </c>
    </row>
    <row r="285" spans="1:11" x14ac:dyDescent="0.3">
      <c r="A285" t="s">
        <v>638</v>
      </c>
      <c r="B285">
        <v>27</v>
      </c>
      <c r="C285" t="s">
        <v>786</v>
      </c>
      <c r="D285" t="s">
        <v>62</v>
      </c>
      <c r="E285" t="s">
        <v>773</v>
      </c>
      <c r="F285">
        <f>player_stats[[#This Row],[Clean Sheets]]/MAX('epl_player_stats_24_25 '!AI:AI)*0.5+player_stats[[#This Row],[Goals Prevented Adjusted]]/MAX('epl_player_stats_24_25 '!BG:BG)*0.5</f>
        <v>0.20588235294117649</v>
      </c>
      <c r="G285">
        <f>player_stats[[#This Row],[Clean Sheets]]/MAX('epl_player_stats_24_25 '!AI:AI)*0.5+player_stats[[#This Row],[Clearances]]/MAX('epl_player_stats_24_25 '!AJ:AJ)*0.25+player_stats[[#This Row],[Tackles]]/MAX('epl_player_stats_24_25 '!AM:AM)*0.25</f>
        <v>4.9703287143478533E-2</v>
      </c>
      <c r="H285">
        <f>player_stats[[#This Row],[Touches]]/MAX('epl_player_stats_24_25 '!P:P)</f>
        <v>0.25156856886764267</v>
      </c>
      <c r="I285">
        <f>player_stats[[#This Row],[Goals]]/MAX('epl_player_stats_24_25 '!H:H)*0.6+player_stats[[#This Row],[Assists]]/MAX('epl_player_stats_24_25 '!I:I)*0.25+player_stats[[#This Row],[Shots]]/MAX('epl_player_stats_24_25 '!K:K)*0.15+0.1</f>
        <v>0.19605395389736827</v>
      </c>
      <c r="J285">
        <f>player_stats[[#This Row],[Minutes]]/3420</f>
        <v>0.41052631578947368</v>
      </c>
      <c r="K285" s="3" cm="1">
        <f t="array" ref="K285">_xlfn.IFS(
E285="Goalkeeper",(
7*F285 + 2*J285 + H285),
E285="Defender",(
6*G285+3*H285+2*J285),
E285="Midfielder",(
2*G285+3*H285+4*I285+3*J285),
E285="Forward",(
6.25*I285+5*J285)
)</f>
        <v>2.8699070438477792</v>
      </c>
    </row>
    <row r="286" spans="1:11" x14ac:dyDescent="0.3">
      <c r="A286" t="s">
        <v>322</v>
      </c>
      <c r="B286">
        <v>26</v>
      </c>
      <c r="C286" t="s">
        <v>300</v>
      </c>
      <c r="D286" t="s">
        <v>80</v>
      </c>
      <c r="E286" t="s">
        <v>773</v>
      </c>
      <c r="F286">
        <f>player_stats[[#This Row],[Clean Sheets]]/MAX('epl_player_stats_24_25 '!AI:AI)*0.5+player_stats[[#This Row],[Goals Prevented Adjusted]]/MAX('epl_player_stats_24_25 '!BG:BG)*0.5</f>
        <v>0.31302521008403361</v>
      </c>
      <c r="G286">
        <f>player_stats[[#This Row],[Clean Sheets]]/MAX('epl_player_stats_24_25 '!AI:AI)*0.5+player_stats[[#This Row],[Clearances]]/MAX('epl_player_stats_24_25 '!AJ:AJ)*0.25+player_stats[[#This Row],[Tackles]]/MAX('epl_player_stats_24_25 '!AM:AM)*0.25</f>
        <v>0.158912259988815</v>
      </c>
      <c r="H286">
        <f>player_stats[[#This Row],[Touches]]/MAX('epl_player_stats_24_25 '!P:P)</f>
        <v>0.19808783985658798</v>
      </c>
      <c r="I286">
        <f>player_stats[[#This Row],[Goals]]/MAX('epl_player_stats_24_25 '!H:H)*0.6+player_stats[[#This Row],[Assists]]/MAX('epl_player_stats_24_25 '!I:I)*0.25+player_stats[[#This Row],[Shots]]/MAX('epl_player_stats_24_25 '!K:K)*0.15+0.1</f>
        <v>0.16003391746749576</v>
      </c>
      <c r="J286">
        <f>player_stats[[#This Row],[Minutes]]/3420</f>
        <v>0.36695906432748537</v>
      </c>
      <c r="K286" s="3" cm="1">
        <f t="array" ref="K286">_xlfn.IFS(
E286="Goalkeeper",(
7*F286 + 2*J286 + H286),
E286="Defender",(
6*G286+3*H286+2*J286),
E286="Midfielder",(
2*G286+3*H286+4*I286+3*J286),
E286="Forward",(
6.25*I286+5*J286)
)</f>
        <v>2.6531009023998333</v>
      </c>
    </row>
    <row r="287" spans="1:11" x14ac:dyDescent="0.3">
      <c r="A287" t="s">
        <v>607</v>
      </c>
      <c r="B287">
        <v>26</v>
      </c>
      <c r="C287" t="s">
        <v>787</v>
      </c>
      <c r="D287" t="s">
        <v>105</v>
      </c>
      <c r="E287" t="s">
        <v>774</v>
      </c>
      <c r="F287">
        <f>player_stats[[#This Row],[Clean Sheets]]/MAX('epl_player_stats_24_25 '!AI:AI)*0.5+player_stats[[#This Row],[Goals Prevented Adjusted]]/MAX('epl_player_stats_24_25 '!BG:BG)*0.5</f>
        <v>0.27731092436974791</v>
      </c>
      <c r="G287">
        <f>player_stats[[#This Row],[Clean Sheets]]/MAX('epl_player_stats_24_25 '!AI:AI)*0.5+player_stats[[#This Row],[Clearances]]/MAX('epl_player_stats_24_25 '!AJ:AJ)*0.25+player_stats[[#This Row],[Tackles]]/MAX('epl_player_stats_24_25 '!AM:AM)*0.25</f>
        <v>0.19093705337724476</v>
      </c>
      <c r="H287">
        <f>player_stats[[#This Row],[Touches]]/MAX('epl_player_stats_24_25 '!P:P)</f>
        <v>0.42366298177472361</v>
      </c>
      <c r="I287">
        <f>player_stats[[#This Row],[Goals]]/MAX('epl_player_stats_24_25 '!H:H)*0.6+player_stats[[#This Row],[Assists]]/MAX('epl_player_stats_24_25 '!I:I)*0.25+player_stats[[#This Row],[Shots]]/MAX('epl_player_stats_24_25 '!K:K)*0.15+0.1</f>
        <v>0.16003391746749576</v>
      </c>
      <c r="J287">
        <f>player_stats[[#This Row],[Minutes]]/3420</f>
        <v>0.41520467836257308</v>
      </c>
      <c r="K287" s="3" cm="1">
        <f t="array" ref="K287">_xlfn.IFS(
E287="Goalkeeper",(
7*F287 + 2*J287 + H287),
E287="Defender",(
6*G287+3*H287+2*J287),
E287="Midfielder",(
2*G287+3*H287+4*I287+3*J287),
E287="Forward",(
6.25*I287+5*J287)
)</f>
        <v>3.2470206223127858</v>
      </c>
    </row>
    <row r="288" spans="1:11" x14ac:dyDescent="0.3">
      <c r="A288" t="s">
        <v>480</v>
      </c>
      <c r="B288">
        <v>19</v>
      </c>
      <c r="C288" t="s">
        <v>453</v>
      </c>
      <c r="D288" t="s">
        <v>59</v>
      </c>
      <c r="E288" t="s">
        <v>774</v>
      </c>
      <c r="F288">
        <f>player_stats[[#This Row],[Clean Sheets]]/MAX('epl_player_stats_24_25 '!AI:AI)*0.5+player_stats[[#This Row],[Goals Prevented Adjusted]]/MAX('epl_player_stats_24_25 '!BG:BG)*0.5</f>
        <v>0.31302521008403361</v>
      </c>
      <c r="G288">
        <f>player_stats[[#This Row],[Clean Sheets]]/MAX('epl_player_stats_24_25 '!AI:AI)*0.5+player_stats[[#This Row],[Clearances]]/MAX('epl_player_stats_24_25 '!AJ:AJ)*0.25+player_stats[[#This Row],[Tackles]]/MAX('epl_player_stats_24_25 '!AM:AM)*0.25</f>
        <v>0.20485614863605292</v>
      </c>
      <c r="H288">
        <f>player_stats[[#This Row],[Touches]]/MAX('epl_player_stats_24_25 '!P:P)</f>
        <v>0.46579025993426948</v>
      </c>
      <c r="I288">
        <f>player_stats[[#This Row],[Goals]]/MAX('epl_player_stats_24_25 '!H:H)*0.6+player_stats[[#This Row],[Assists]]/MAX('epl_player_stats_24_25 '!I:I)*0.25+player_stats[[#This Row],[Shots]]/MAX('epl_player_stats_24_25 '!K:K)*0.15+0.1</f>
        <v>0.1730575968846178</v>
      </c>
      <c r="J288">
        <f>player_stats[[#This Row],[Minutes]]/3420</f>
        <v>0.55292397660818715</v>
      </c>
      <c r="K288" s="3" cm="1">
        <f t="array" ref="K288">_xlfn.IFS(
E288="Goalkeeper",(
7*F288 + 2*J288 + H288),
E288="Defender",(
6*G288+3*H288+2*J288),
E288="Midfielder",(
2*G288+3*H288+4*I288+3*J288),
E288="Forward",(
6.25*I288+5*J288)
)</f>
        <v>3.7323556248354999</v>
      </c>
    </row>
    <row r="289" spans="1:11" x14ac:dyDescent="0.3">
      <c r="A289" t="s">
        <v>577</v>
      </c>
      <c r="B289">
        <v>30</v>
      </c>
      <c r="C289" t="s">
        <v>566</v>
      </c>
      <c r="D289" t="s">
        <v>59</v>
      </c>
      <c r="E289" t="s">
        <v>774</v>
      </c>
      <c r="F289">
        <f>player_stats[[#This Row],[Clean Sheets]]/MAX('epl_player_stats_24_25 '!AI:AI)*0.5+player_stats[[#This Row],[Goals Prevented Adjusted]]/MAX('epl_player_stats_24_25 '!BG:BG)*0.5</f>
        <v>0.24159663865546221</v>
      </c>
      <c r="G289">
        <f>player_stats[[#This Row],[Clean Sheets]]/MAX('epl_player_stats_24_25 '!AI:AI)*0.5+player_stats[[#This Row],[Clearances]]/MAX('epl_player_stats_24_25 '!AJ:AJ)*0.25+player_stats[[#This Row],[Tackles]]/MAX('epl_player_stats_24_25 '!AM:AM)*0.25</f>
        <v>0.15024389486111972</v>
      </c>
      <c r="H289">
        <f>player_stats[[#This Row],[Touches]]/MAX('epl_player_stats_24_25 '!P:P)</f>
        <v>0.33313414998506125</v>
      </c>
      <c r="I289">
        <f>player_stats[[#This Row],[Goals]]/MAX('epl_player_stats_24_25 '!H:H)*0.6+player_stats[[#This Row],[Assists]]/MAX('epl_player_stats_24_25 '!I:I)*0.25+player_stats[[#This Row],[Shots]]/MAX('epl_player_stats_24_25 '!K:K)*0.15+0.1</f>
        <v>0.13052572074618429</v>
      </c>
      <c r="J289">
        <f>player_stats[[#This Row],[Minutes]]/3420</f>
        <v>0.40760233918128658</v>
      </c>
      <c r="K289" s="3" cm="1">
        <f t="array" ref="K289">_xlfn.IFS(
E289="Goalkeeper",(
7*F289 + 2*J289 + H289),
E289="Defender",(
6*G289+3*H289+2*J289),
E289="Midfielder",(
2*G289+3*H289+4*I289+3*J289),
E289="Forward",(
6.25*I289+5*J289)
)</f>
        <v>2.7160704974844752</v>
      </c>
    </row>
    <row r="290" spans="1:11" x14ac:dyDescent="0.3">
      <c r="A290" t="s">
        <v>229</v>
      </c>
      <c r="B290">
        <v>24</v>
      </c>
      <c r="C290" t="s">
        <v>205</v>
      </c>
      <c r="D290" t="s">
        <v>74</v>
      </c>
      <c r="E290" t="s">
        <v>773</v>
      </c>
      <c r="F290">
        <f>player_stats[[#This Row],[Clean Sheets]]/MAX('epl_player_stats_24_25 '!AI:AI)*0.5+player_stats[[#This Row],[Goals Prevented Adjusted]]/MAX('epl_player_stats_24_25 '!BG:BG)*0.5</f>
        <v>0.27731092436974791</v>
      </c>
      <c r="G290">
        <f>player_stats[[#This Row],[Clean Sheets]]/MAX('epl_player_stats_24_25 '!AI:AI)*0.5+player_stats[[#This Row],[Clearances]]/MAX('epl_player_stats_24_25 '!AJ:AJ)*0.25+player_stats[[#This Row],[Tackles]]/MAX('epl_player_stats_24_25 '!AM:AM)*0.25</f>
        <v>0.20627757410054059</v>
      </c>
      <c r="H290">
        <f>player_stats[[#This Row],[Touches]]/MAX('epl_player_stats_24_25 '!P:P)</f>
        <v>0.27098894532417089</v>
      </c>
      <c r="I290">
        <f>player_stats[[#This Row],[Goals]]/MAX('epl_player_stats_24_25 '!H:H)*0.6+player_stats[[#This Row],[Assists]]/MAX('epl_player_stats_24_25 '!I:I)*0.25+player_stats[[#This Row],[Shots]]/MAX('epl_player_stats_24_25 '!K:K)*0.15+0.1</f>
        <v>0.18448746938006405</v>
      </c>
      <c r="J290">
        <f>player_stats[[#This Row],[Minutes]]/3420</f>
        <v>0.29473684210526313</v>
      </c>
      <c r="K290" s="3" cm="1">
        <f t="array" ref="K290">_xlfn.IFS(
E290="Goalkeeper",(
7*F290 + 2*J290 + H290),
E290="Defender",(
6*G290+3*H290+2*J290),
E290="Midfielder",(
2*G290+3*H290+4*I290+3*J290),
E290="Forward",(
6.25*I290+5*J290)
)</f>
        <v>2.8476823880096394</v>
      </c>
    </row>
    <row r="291" spans="1:11" x14ac:dyDescent="0.3">
      <c r="A291" t="s">
        <v>254</v>
      </c>
      <c r="B291">
        <v>22</v>
      </c>
      <c r="C291" t="s">
        <v>240</v>
      </c>
      <c r="D291" t="s">
        <v>224</v>
      </c>
      <c r="E291" t="s">
        <v>773</v>
      </c>
      <c r="F291">
        <f>player_stats[[#This Row],[Clean Sheets]]/MAX('epl_player_stats_24_25 '!AI:AI)*0.5+player_stats[[#This Row],[Goals Prevented Adjusted]]/MAX('epl_player_stats_24_25 '!BG:BG)*0.5</f>
        <v>0.56302521008403361</v>
      </c>
      <c r="G291">
        <f>player_stats[[#This Row],[Clean Sheets]]/MAX('epl_player_stats_24_25 '!AI:AI)*0.5+player_stats[[#This Row],[Clearances]]/MAX('epl_player_stats_24_25 '!AJ:AJ)*0.25+player_stats[[#This Row],[Tackles]]/MAX('epl_player_stats_24_25 '!AM:AM)*0.25</f>
        <v>0.62618063754427389</v>
      </c>
      <c r="H291">
        <f>player_stats[[#This Row],[Touches]]/MAX('epl_player_stats_24_25 '!P:P)</f>
        <v>0.81296683597251274</v>
      </c>
      <c r="I291">
        <f>player_stats[[#This Row],[Goals]]/MAX('epl_player_stats_24_25 '!H:H)*0.6+player_stats[[#This Row],[Assists]]/MAX('epl_player_stats_24_25 '!I:I)*0.25+player_stats[[#This Row],[Shots]]/MAX('epl_player_stats_24_25 '!K:K)*0.15+0.1</f>
        <v>0.19764776081904403</v>
      </c>
      <c r="J291">
        <f>player_stats[[#This Row],[Minutes]]/3420</f>
        <v>0.98128654970760232</v>
      </c>
      <c r="K291" s="3" cm="1">
        <f t="array" ref="K291">_xlfn.IFS(
E291="Goalkeeper",(
7*F291 + 2*J291 + H291),
E291="Defender",(
6*G291+3*H291+2*J291),
E291="Midfielder",(
2*G291+3*H291+4*I291+3*J291),
E291="Forward",(
6.25*I291+5*J291)
)</f>
        <v>7.425712475405069</v>
      </c>
    </row>
    <row r="292" spans="1:11" x14ac:dyDescent="0.3">
      <c r="A292" t="s">
        <v>101</v>
      </c>
      <c r="B292">
        <v>24</v>
      </c>
      <c r="C292" t="s">
        <v>98</v>
      </c>
      <c r="D292" t="s">
        <v>96</v>
      </c>
      <c r="E292" t="s">
        <v>773</v>
      </c>
      <c r="F292">
        <f>player_stats[[#This Row],[Clean Sheets]]/MAX('epl_player_stats_24_25 '!AI:AI)*0.5+player_stats[[#This Row],[Goals Prevented Adjusted]]/MAX('epl_player_stats_24_25 '!BG:BG)*0.5</f>
        <v>0.42016806722689076</v>
      </c>
      <c r="G292">
        <f>player_stats[[#This Row],[Clean Sheets]]/MAX('epl_player_stats_24_25 '!AI:AI)*0.5+player_stats[[#This Row],[Clearances]]/MAX('epl_player_stats_24_25 '!AJ:AJ)*0.25+player_stats[[#This Row],[Tackles]]/MAX('epl_player_stats_24_25 '!AM:AM)*0.25</f>
        <v>0.3568243956999938</v>
      </c>
      <c r="H292">
        <f>player_stats[[#This Row],[Touches]]/MAX('epl_player_stats_24_25 '!P:P)</f>
        <v>0.35374962653122199</v>
      </c>
      <c r="I292">
        <f>player_stats[[#This Row],[Goals]]/MAX('epl_player_stats_24_25 '!H:H)*0.6+player_stats[[#This Row],[Assists]]/MAX('epl_player_stats_24_25 '!I:I)*0.25+player_stats[[#This Row],[Shots]]/MAX('epl_player_stats_24_25 '!K:K)*0.15+0.1</f>
        <v>0.14527981910684001</v>
      </c>
      <c r="J292">
        <f>player_stats[[#This Row],[Minutes]]/3420</f>
        <v>0.50438596491228072</v>
      </c>
      <c r="K292" s="3" cm="1">
        <f t="array" ref="K292">_xlfn.IFS(
E292="Goalkeeper",(
7*F292 + 2*J292 + H292),
E292="Defender",(
6*G292+3*H292+2*J292),
E292="Midfielder",(
2*G292+3*H292+4*I292+3*J292),
E292="Forward",(
6.25*I292+5*J292)
)</f>
        <v>3.8691748421578556</v>
      </c>
    </row>
    <row r="293" spans="1:11" x14ac:dyDescent="0.3">
      <c r="A293" t="s">
        <v>496</v>
      </c>
      <c r="B293">
        <v>32</v>
      </c>
      <c r="C293" t="s">
        <v>790</v>
      </c>
      <c r="D293" t="s">
        <v>163</v>
      </c>
      <c r="E293" t="s">
        <v>773</v>
      </c>
      <c r="F293">
        <f>player_stats[[#This Row],[Clean Sheets]]/MAX('epl_player_stats_24_25 '!AI:AI)*0.5+player_stats[[#This Row],[Goals Prevented Adjusted]]/MAX('epl_player_stats_24_25 '!BG:BG)*0.5</f>
        <v>0.24159663865546221</v>
      </c>
      <c r="G293">
        <f>player_stats[[#This Row],[Clean Sheets]]/MAX('epl_player_stats_24_25 '!AI:AI)*0.5+player_stats[[#This Row],[Clearances]]/MAX('epl_player_stats_24_25 '!AJ:AJ)*0.25+player_stats[[#This Row],[Tackles]]/MAX('epl_player_stats_24_25 '!AM:AM)*0.25</f>
        <v>7.969303423848878E-2</v>
      </c>
      <c r="H293">
        <f>player_stats[[#This Row],[Touches]]/MAX('epl_player_stats_24_25 '!P:P)</f>
        <v>0.25844039438302957</v>
      </c>
      <c r="I293">
        <f>player_stats[[#This Row],[Goals]]/MAX('epl_player_stats_24_25 '!H:H)*0.6+player_stats[[#This Row],[Assists]]/MAX('epl_player_stats_24_25 '!I:I)*0.25+player_stats[[#This Row],[Shots]]/MAX('epl_player_stats_24_25 '!K:K)*0.15+0.1</f>
        <v>0.18535267885183093</v>
      </c>
      <c r="J293">
        <f>player_stats[[#This Row],[Minutes]]/3420</f>
        <v>0.30964912280701756</v>
      </c>
      <c r="K293" s="3" cm="1">
        <f t="array" ref="K293">_xlfn.IFS(
E293="Goalkeeper",(
7*F293 + 2*J293 + H293),
E293="Defender",(
6*G293+3*H293+2*J293),
E293="Midfielder",(
2*G293+3*H293+4*I293+3*J293),
E293="Forward",(
6.25*I293+5*J293)
)</f>
        <v>2.6050653354544426</v>
      </c>
    </row>
    <row r="294" spans="1:11" x14ac:dyDescent="0.3">
      <c r="A294" t="s">
        <v>438</v>
      </c>
      <c r="B294">
        <v>25</v>
      </c>
      <c r="C294" t="s">
        <v>425</v>
      </c>
      <c r="D294" t="s">
        <v>96</v>
      </c>
      <c r="E294" t="s">
        <v>774</v>
      </c>
      <c r="F294">
        <f>player_stats[[#This Row],[Clean Sheets]]/MAX('epl_player_stats_24_25 '!AI:AI)*0.5+player_stats[[#This Row],[Goals Prevented Adjusted]]/MAX('epl_player_stats_24_25 '!BG:BG)*0.5</f>
        <v>0.59873949579831931</v>
      </c>
      <c r="G294">
        <f>player_stats[[#This Row],[Clean Sheets]]/MAX('epl_player_stats_24_25 '!AI:AI)*0.5+player_stats[[#This Row],[Clearances]]/MAX('epl_player_stats_24_25 '!AJ:AJ)*0.25+player_stats[[#This Row],[Tackles]]/MAX('epl_player_stats_24_25 '!AM:AM)*0.25</f>
        <v>0.59717734418691359</v>
      </c>
      <c r="H294">
        <f>player_stats[[#This Row],[Touches]]/MAX('epl_player_stats_24_25 '!P:P)</f>
        <v>0.66357932476844939</v>
      </c>
      <c r="I294">
        <f>player_stats[[#This Row],[Goals]]/MAX('epl_player_stats_24_25 '!H:H)*0.6+player_stats[[#This Row],[Assists]]/MAX('epl_player_stats_24_25 '!I:I)*0.25+player_stats[[#This Row],[Shots]]/MAX('epl_player_stats_24_25 '!K:K)*0.15+0.1</f>
        <v>0.19518874442560141</v>
      </c>
      <c r="J294">
        <f>player_stats[[#This Row],[Minutes]]/3420</f>
        <v>0.75</v>
      </c>
      <c r="K294" s="3" cm="1">
        <f t="array" ref="K294">_xlfn.IFS(
E294="Goalkeeper",(
7*F294 + 2*J294 + H294),
E294="Defender",(
6*G294+3*H294+2*J294),
E294="Midfielder",(
2*G294+3*H294+4*I294+3*J294),
E294="Forward",(
6.25*I294+5*J294)
)</f>
        <v>7.0738020394268304</v>
      </c>
    </row>
    <row r="295" spans="1:11" x14ac:dyDescent="0.3">
      <c r="A295" t="s">
        <v>121</v>
      </c>
      <c r="B295">
        <v>26</v>
      </c>
      <c r="C295" t="s">
        <v>98</v>
      </c>
      <c r="D295" t="s">
        <v>70</v>
      </c>
      <c r="E295" t="s">
        <v>774</v>
      </c>
      <c r="F295">
        <f>player_stats[[#This Row],[Clean Sheets]]/MAX('epl_player_stats_24_25 '!AI:AI)*0.5+player_stats[[#This Row],[Goals Prevented Adjusted]]/MAX('epl_player_stats_24_25 '!BG:BG)*0.5</f>
        <v>0.38445378151260506</v>
      </c>
      <c r="G295">
        <f>player_stats[[#This Row],[Clean Sheets]]/MAX('epl_player_stats_24_25 '!AI:AI)*0.5+player_stats[[#This Row],[Clearances]]/MAX('epl_player_stats_24_25 '!AJ:AJ)*0.25+player_stats[[#This Row],[Tackles]]/MAX('epl_player_stats_24_25 '!AM:AM)*0.25</f>
        <v>0.34375194183806623</v>
      </c>
      <c r="H295">
        <f>player_stats[[#This Row],[Touches]]/MAX('epl_player_stats_24_25 '!P:P)</f>
        <v>0.37376755303256648</v>
      </c>
      <c r="I295">
        <f>player_stats[[#This Row],[Goals]]/MAX('epl_player_stats_24_25 '!H:H)*0.6+player_stats[[#This Row],[Assists]]/MAX('epl_player_stats_24_25 '!I:I)*0.25+player_stats[[#This Row],[Shots]]/MAX('epl_player_stats_24_25 '!K:K)*0.15+0.1</f>
        <v>0.1665457571760568</v>
      </c>
      <c r="J295">
        <f>player_stats[[#This Row],[Minutes]]/3420</f>
        <v>0.6073099415204678</v>
      </c>
      <c r="K295" s="3" cm="1">
        <f t="array" ref="K295">_xlfn.IFS(
E295="Goalkeeper",(
7*F295 + 2*J295 + H295),
E295="Defender",(
6*G295+3*H295+2*J295),
E295="Midfielder",(
2*G295+3*H295+4*I295+3*J295),
E295="Forward",(
6.25*I295+5*J295)
)</f>
        <v>4.3984341931670325</v>
      </c>
    </row>
    <row r="296" spans="1:11" x14ac:dyDescent="0.3">
      <c r="A296" t="s">
        <v>576</v>
      </c>
      <c r="B296">
        <v>25</v>
      </c>
      <c r="C296" t="s">
        <v>566</v>
      </c>
      <c r="D296" t="s">
        <v>59</v>
      </c>
      <c r="E296" t="s">
        <v>773</v>
      </c>
      <c r="F296">
        <f>player_stats[[#This Row],[Clean Sheets]]/MAX('epl_player_stats_24_25 '!AI:AI)*0.5+player_stats[[#This Row],[Goals Prevented Adjusted]]/MAX('epl_player_stats_24_25 '!BG:BG)*0.5</f>
        <v>0.31302521008403361</v>
      </c>
      <c r="G296">
        <f>player_stats[[#This Row],[Clean Sheets]]/MAX('epl_player_stats_24_25 '!AI:AI)*0.5+player_stats[[#This Row],[Clearances]]/MAX('epl_player_stats_24_25 '!AJ:AJ)*0.25+player_stats[[#This Row],[Tackles]]/MAX('epl_player_stats_24_25 '!AM:AM)*0.25</f>
        <v>0.25090101286273536</v>
      </c>
      <c r="H296">
        <f>player_stats[[#This Row],[Touches]]/MAX('epl_player_stats_24_25 '!P:P)</f>
        <v>0.42246788168509114</v>
      </c>
      <c r="I296">
        <f>player_stats[[#This Row],[Goals]]/MAX('epl_player_stats_24_25 '!H:H)*0.6+player_stats[[#This Row],[Assists]]/MAX('epl_player_stats_24_25 '!I:I)*0.25+player_stats[[#This Row],[Shots]]/MAX('epl_player_stats_24_25 '!K:K)*0.15+0.1</f>
        <v>0.14527981910684001</v>
      </c>
      <c r="J296">
        <f>player_stats[[#This Row],[Minutes]]/3420</f>
        <v>0.62982456140350873</v>
      </c>
      <c r="K296" s="3" cm="1">
        <f t="array" ref="K296">_xlfn.IFS(
E296="Goalkeeper",(
7*F296 + 2*J296 + H296),
E296="Defender",(
6*G296+3*H296+2*J296),
E296="Midfielder",(
2*G296+3*H296+4*I296+3*J296),
E296="Forward",(
6.25*I296+5*J296)
)</f>
        <v>4.2397986314186307</v>
      </c>
    </row>
    <row r="297" spans="1:11" x14ac:dyDescent="0.3">
      <c r="A297" t="s">
        <v>265</v>
      </c>
      <c r="B297">
        <v>26</v>
      </c>
      <c r="C297" t="s">
        <v>240</v>
      </c>
      <c r="D297" t="s">
        <v>59</v>
      </c>
      <c r="E297" t="s">
        <v>774</v>
      </c>
      <c r="F297">
        <f>player_stats[[#This Row],[Clean Sheets]]/MAX('epl_player_stats_24_25 '!AI:AI)*0.5+player_stats[[#This Row],[Goals Prevented Adjusted]]/MAX('epl_player_stats_24_25 '!BG:BG)*0.5</f>
        <v>0.45588235294117652</v>
      </c>
      <c r="G297">
        <f>player_stats[[#This Row],[Clean Sheets]]/MAX('epl_player_stats_24_25 '!AI:AI)*0.5+player_stats[[#This Row],[Clearances]]/MAX('epl_player_stats_24_25 '!AJ:AJ)*0.25+player_stats[[#This Row],[Tackles]]/MAX('epl_player_stats_24_25 '!AM:AM)*0.25</f>
        <v>0.36356645746597899</v>
      </c>
      <c r="H297">
        <f>player_stats[[#This Row],[Touches]]/MAX('epl_player_stats_24_25 '!P:P)</f>
        <v>0.40274873020615476</v>
      </c>
      <c r="I297">
        <f>player_stats[[#This Row],[Goals]]/MAX('epl_player_stats_24_25 '!H:H)*0.6+player_stats[[#This Row],[Assists]]/MAX('epl_player_stats_24_25 '!I:I)*0.25+player_stats[[#This Row],[Shots]]/MAX('epl_player_stats_24_25 '!K:K)*0.15+0.1</f>
        <v>0.1665457571760568</v>
      </c>
      <c r="J297">
        <f>player_stats[[#This Row],[Minutes]]/3420</f>
        <v>0.41052631578947368</v>
      </c>
      <c r="K297" s="3" cm="1">
        <f t="array" ref="K297">_xlfn.IFS(
E297="Goalkeeper",(
7*F297 + 2*J297 + H297),
E297="Defender",(
6*G297+3*H297+2*J297),
E297="Midfielder",(
2*G297+3*H297+4*I297+3*J297),
E297="Forward",(
6.25*I297+5*J297)
)</f>
        <v>4.2106975669932858</v>
      </c>
    </row>
    <row r="298" spans="1:11" x14ac:dyDescent="0.3">
      <c r="A298" t="s">
        <v>596</v>
      </c>
      <c r="B298">
        <v>22</v>
      </c>
      <c r="C298" t="s">
        <v>566</v>
      </c>
      <c r="D298" t="s">
        <v>59</v>
      </c>
      <c r="E298" t="s">
        <v>774</v>
      </c>
      <c r="F298">
        <f>player_stats[[#This Row],[Clean Sheets]]/MAX('epl_player_stats_24_25 '!AI:AI)*0.5+player_stats[[#This Row],[Goals Prevented Adjusted]]/MAX('epl_player_stats_24_25 '!BG:BG)*0.5</f>
        <v>0.31302521008403361</v>
      </c>
      <c r="G298">
        <f>player_stats[[#This Row],[Clean Sheets]]/MAX('epl_player_stats_24_25 '!AI:AI)*0.5+player_stats[[#This Row],[Clearances]]/MAX('epl_player_stats_24_25 '!AJ:AJ)*0.25+player_stats[[#This Row],[Tackles]]/MAX('epl_player_stats_24_25 '!AM:AM)*0.25</f>
        <v>0.25177095631641083</v>
      </c>
      <c r="H298">
        <f>player_stats[[#This Row],[Touches]]/MAX('epl_player_stats_24_25 '!P:P)</f>
        <v>0.75351060651329549</v>
      </c>
      <c r="I298">
        <f>player_stats[[#This Row],[Goals]]/MAX('epl_player_stats_24_25 '!H:H)*0.6+player_stats[[#This Row],[Assists]]/MAX('epl_player_stats_24_25 '!I:I)*0.25+player_stats[[#This Row],[Shots]]/MAX('epl_player_stats_24_25 '!K:K)*0.15+0.1</f>
        <v>0.16986998304126624</v>
      </c>
      <c r="J298">
        <f>player_stats[[#This Row],[Minutes]]/3420</f>
        <v>0.82690058479532169</v>
      </c>
      <c r="K298" s="3" cm="1">
        <f t="array" ref="K298">_xlfn.IFS(
E298="Goalkeeper",(
7*F298 + 2*J298 + H298),
E298="Defender",(
6*G298+3*H298+2*J298),
E298="Midfielder",(
2*G298+3*H298+4*I298+3*J298),
E298="Forward",(
6.25*I298+5*J298)
)</f>
        <v>5.4249587270289954</v>
      </c>
    </row>
    <row r="299" spans="1:11" x14ac:dyDescent="0.3">
      <c r="A299" t="s">
        <v>108</v>
      </c>
      <c r="B299">
        <v>22</v>
      </c>
      <c r="C299" t="s">
        <v>98</v>
      </c>
      <c r="D299" t="s">
        <v>74</v>
      </c>
      <c r="E299" t="s">
        <v>774</v>
      </c>
      <c r="F299">
        <f>player_stats[[#This Row],[Clean Sheets]]/MAX('epl_player_stats_24_25 '!AI:AI)*0.5+player_stats[[#This Row],[Goals Prevented Adjusted]]/MAX('epl_player_stats_24_25 '!BG:BG)*0.5</f>
        <v>0.27731092436974791</v>
      </c>
      <c r="G299">
        <f>player_stats[[#This Row],[Clean Sheets]]/MAX('epl_player_stats_24_25 '!AI:AI)*0.5+player_stats[[#This Row],[Clearances]]/MAX('epl_player_stats_24_25 '!AJ:AJ)*0.25+player_stats[[#This Row],[Tackles]]/MAX('epl_player_stats_24_25 '!AM:AM)*0.25</f>
        <v>0.15383241160753122</v>
      </c>
      <c r="H299">
        <f>player_stats[[#This Row],[Touches]]/MAX('epl_player_stats_24_25 '!P:P)</f>
        <v>0.29160442187033164</v>
      </c>
      <c r="I299">
        <f>player_stats[[#This Row],[Goals]]/MAX('epl_player_stats_24_25 '!H:H)*0.6+player_stats[[#This Row],[Assists]]/MAX('epl_player_stats_24_25 '!I:I)*0.25+player_stats[[#This Row],[Shots]]/MAX('epl_player_stats_24_25 '!K:K)*0.15+0.1</f>
        <v>0.19518874442560141</v>
      </c>
      <c r="J299">
        <f>player_stats[[#This Row],[Minutes]]/3420</f>
        <v>0.3298245614035088</v>
      </c>
      <c r="K299" s="3" cm="1">
        <f t="array" ref="K299">_xlfn.IFS(
E299="Goalkeeper",(
7*F299 + 2*J299 + H299),
E299="Defender",(
6*G299+3*H299+2*J299),
E299="Midfielder",(
2*G299+3*H299+4*I299+3*J299),
E299="Forward",(
6.25*I299+5*J299)
)</f>
        <v>2.4574568580631997</v>
      </c>
    </row>
    <row r="300" spans="1:11" x14ac:dyDescent="0.3">
      <c r="A300" t="s">
        <v>152</v>
      </c>
      <c r="B300">
        <v>27</v>
      </c>
      <c r="C300" t="s">
        <v>131</v>
      </c>
      <c r="D300" t="s">
        <v>59</v>
      </c>
      <c r="E300" t="s">
        <v>773</v>
      </c>
      <c r="F300">
        <f>player_stats[[#This Row],[Clean Sheets]]/MAX('epl_player_stats_24_25 '!AI:AI)*0.5+player_stats[[#This Row],[Goals Prevented Adjusted]]/MAX('epl_player_stats_24_25 '!BG:BG)*0.5</f>
        <v>0.38445378151260506</v>
      </c>
      <c r="G300">
        <f>player_stats[[#This Row],[Clean Sheets]]/MAX('epl_player_stats_24_25 '!AI:AI)*0.5+player_stats[[#This Row],[Clearances]]/MAX('epl_player_stats_24_25 '!AJ:AJ)*0.25+player_stats[[#This Row],[Tackles]]/MAX('epl_player_stats_24_25 '!AM:AM)*0.25</f>
        <v>0.39900888585099115</v>
      </c>
      <c r="H300">
        <f>player_stats[[#This Row],[Touches]]/MAX('epl_player_stats_24_25 '!P:P)</f>
        <v>0.58709291903196892</v>
      </c>
      <c r="I300">
        <f>player_stats[[#This Row],[Goals]]/MAX('epl_player_stats_24_25 '!H:H)*0.6+player_stats[[#This Row],[Assists]]/MAX('epl_player_stats_24_25 '!I:I)*0.25+player_stats[[#This Row],[Shots]]/MAX('epl_player_stats_24_25 '!K:K)*0.15+0.1</f>
        <v>0.19678255134727718</v>
      </c>
      <c r="J300">
        <f>player_stats[[#This Row],[Minutes]]/3420</f>
        <v>0.87076023391812862</v>
      </c>
      <c r="K300" s="3" cm="1">
        <f t="array" ref="K300">_xlfn.IFS(
E300="Goalkeeper",(
7*F300 + 2*J300 + H300),
E300="Defender",(
6*G300+3*H300+2*J300),
E300="Midfielder",(
2*G300+3*H300+4*I300+3*J300),
E300="Forward",(
6.25*I300+5*J300)
)</f>
        <v>5.958707435941383</v>
      </c>
    </row>
    <row r="301" spans="1:11" x14ac:dyDescent="0.3">
      <c r="A301" t="s">
        <v>294</v>
      </c>
      <c r="B301">
        <v>24</v>
      </c>
      <c r="C301" t="s">
        <v>270</v>
      </c>
      <c r="D301" t="s">
        <v>96</v>
      </c>
      <c r="E301" t="s">
        <v>774</v>
      </c>
      <c r="F301">
        <f>player_stats[[#This Row],[Clean Sheets]]/MAX('epl_player_stats_24_25 '!AI:AI)*0.5+player_stats[[#This Row],[Goals Prevented Adjusted]]/MAX('epl_player_stats_24_25 '!BG:BG)*0.5</f>
        <v>0.59873949579831931</v>
      </c>
      <c r="G301">
        <f>player_stats[[#This Row],[Clean Sheets]]/MAX('epl_player_stats_24_25 '!AI:AI)*0.5+player_stats[[#This Row],[Clearances]]/MAX('epl_player_stats_24_25 '!AJ:AJ)*0.25+player_stats[[#This Row],[Tackles]]/MAX('epl_player_stats_24_25 '!AM:AM)*0.25</f>
        <v>0.73038743553097629</v>
      </c>
      <c r="H301">
        <f>player_stats[[#This Row],[Touches]]/MAX('epl_player_stats_24_25 '!P:P)</f>
        <v>0.59486106961458018</v>
      </c>
      <c r="I301">
        <f>player_stats[[#This Row],[Goals]]/MAX('epl_player_stats_24_25 '!H:H)*0.6+player_stats[[#This Row],[Assists]]/MAX('epl_player_stats_24_25 '!I:I)*0.25+player_stats[[#This Row],[Shots]]/MAX('epl_player_stats_24_25 '!K:K)*0.15+0.1</f>
        <v>0.20834903586458137</v>
      </c>
      <c r="J301">
        <f>player_stats[[#This Row],[Minutes]]/3420</f>
        <v>0.91169590643274856</v>
      </c>
      <c r="K301" s="3" cm="1">
        <f t="array" ref="K301">_xlfn.IFS(
E301="Goalkeeper",(
7*F301 + 2*J301 + H301),
E301="Defender",(
6*G301+3*H301+2*J301),
E301="Midfielder",(
2*G301+3*H301+4*I301+3*J301),
E301="Forward",(
6.25*I301+5*J301)
)</f>
        <v>7.990299634895095</v>
      </c>
    </row>
    <row r="302" spans="1:11" x14ac:dyDescent="0.3">
      <c r="A302" t="s">
        <v>84</v>
      </c>
      <c r="B302">
        <v>17</v>
      </c>
      <c r="C302" t="s">
        <v>58</v>
      </c>
      <c r="D302" t="s">
        <v>59</v>
      </c>
      <c r="E302" t="s">
        <v>774</v>
      </c>
      <c r="F302">
        <f>player_stats[[#This Row],[Clean Sheets]]/MAX('epl_player_stats_24_25 '!AI:AI)*0.5+player_stats[[#This Row],[Goals Prevented Adjusted]]/MAX('epl_player_stats_24_25 '!BG:BG)*0.5</f>
        <v>0.31302521008403361</v>
      </c>
      <c r="G302">
        <f>player_stats[[#This Row],[Clean Sheets]]/MAX('epl_player_stats_24_25 '!AI:AI)*0.5+player_stats[[#This Row],[Clearances]]/MAX('epl_player_stats_24_25 '!AJ:AJ)*0.25+player_stats[[#This Row],[Tackles]]/MAX('epl_player_stats_24_25 '!AM:AM)*0.25</f>
        <v>0.1732896290312558</v>
      </c>
      <c r="H302">
        <f>player_stats[[#This Row],[Touches]]/MAX('epl_player_stats_24_25 '!P:P)</f>
        <v>0.28801912160143411</v>
      </c>
      <c r="I302">
        <f>player_stats[[#This Row],[Goals]]/MAX('epl_player_stats_24_25 '!H:H)*0.6+player_stats[[#This Row],[Assists]]/MAX('epl_player_stats_24_25 '!I:I)*0.25+player_stats[[#This Row],[Shots]]/MAX('epl_player_stats_24_25 '!K:K)*0.15+0.1</f>
        <v>0.12806670435274167</v>
      </c>
      <c r="J302">
        <f>player_stats[[#This Row],[Minutes]]/3420</f>
        <v>0.40058479532163743</v>
      </c>
      <c r="K302" s="3" cm="1">
        <f t="array" ref="K302">_xlfn.IFS(
E302="Goalkeeper",(
7*F302 + 2*J302 + H302),
E302="Defender",(
6*G302+3*H302+2*J302),
E302="Midfielder",(
2*G302+3*H302+4*I302+3*J302),
E302="Forward",(
6.25*I302+5*J302)
)</f>
        <v>2.7049647296351123</v>
      </c>
    </row>
    <row r="303" spans="1:11" x14ac:dyDescent="0.3">
      <c r="A303" t="s">
        <v>586</v>
      </c>
      <c r="B303">
        <v>20</v>
      </c>
      <c r="C303" t="s">
        <v>566</v>
      </c>
      <c r="D303" t="s">
        <v>96</v>
      </c>
      <c r="E303" t="s">
        <v>773</v>
      </c>
      <c r="F303">
        <f>player_stats[[#This Row],[Clean Sheets]]/MAX('epl_player_stats_24_25 '!AI:AI)*0.5+player_stats[[#This Row],[Goals Prevented Adjusted]]/MAX('epl_player_stats_24_25 '!BG:BG)*0.5</f>
        <v>0.20588235294117649</v>
      </c>
      <c r="G303">
        <f>player_stats[[#This Row],[Clean Sheets]]/MAX('epl_player_stats_24_25 '!AI:AI)*0.5+player_stats[[#This Row],[Clearances]]/MAX('epl_player_stats_24_25 '!AJ:AJ)*0.25+player_stats[[#This Row],[Tackles]]/MAX('epl_player_stats_24_25 '!AM:AM)*0.25</f>
        <v>0.11774529298452743</v>
      </c>
      <c r="H303">
        <f>player_stats[[#This Row],[Touches]]/MAX('epl_player_stats_24_25 '!P:P)</f>
        <v>0.27815954586196595</v>
      </c>
      <c r="I303">
        <f>player_stats[[#This Row],[Goals]]/MAX('epl_player_stats_24_25 '!H:H)*0.6+player_stats[[#This Row],[Assists]]/MAX('epl_player_stats_24_25 '!I:I)*0.25+player_stats[[#This Row],[Shots]]/MAX('epl_player_stats_24_25 '!K:K)*0.15+0.1</f>
        <v>0.15916870799572891</v>
      </c>
      <c r="J303">
        <f>player_stats[[#This Row],[Minutes]]/3420</f>
        <v>0.48654970760233918</v>
      </c>
      <c r="K303" s="3" cm="1">
        <f t="array" ref="K303">_xlfn.IFS(
E303="Goalkeeper",(
7*F303 + 2*J303 + H303),
E303="Defender",(
6*G303+3*H303+2*J303),
E303="Midfielder",(
2*G303+3*H303+4*I303+3*J303),
E303="Forward",(
6.25*I303+5*J303)
)</f>
        <v>3.166293178344886</v>
      </c>
    </row>
    <row r="304" spans="1:11" x14ac:dyDescent="0.3">
      <c r="A304" t="s">
        <v>190</v>
      </c>
      <c r="B304">
        <v>31</v>
      </c>
      <c r="C304" t="s">
        <v>170</v>
      </c>
      <c r="D304" t="s">
        <v>74</v>
      </c>
      <c r="E304" t="s">
        <v>772</v>
      </c>
      <c r="F304">
        <f>player_stats[[#This Row],[Clean Sheets]]/MAX('epl_player_stats_24_25 '!AI:AI)*0.5+player_stats[[#This Row],[Goals Prevented Adjusted]]/MAX('epl_player_stats_24_25 '!BG:BG)*0.5</f>
        <v>0.48039215686274511</v>
      </c>
      <c r="G304">
        <f>player_stats[[#This Row],[Clean Sheets]]/MAX('epl_player_stats_24_25 '!AI:AI)*0.5+player_stats[[#This Row],[Clearances]]/MAX('epl_player_stats_24_25 '!AJ:AJ)*0.25+player_stats[[#This Row],[Tackles]]/MAX('epl_player_stats_24_25 '!AM:AM)*0.25</f>
        <v>0.305039458149506</v>
      </c>
      <c r="H304">
        <f>player_stats[[#This Row],[Touches]]/MAX('epl_player_stats_24_25 '!P:P)</f>
        <v>0.59336719450253961</v>
      </c>
      <c r="I304">
        <f>player_stats[[#This Row],[Goals]]/MAX('epl_player_stats_24_25 '!H:H)*0.6+player_stats[[#This Row],[Assists]]/MAX('epl_player_stats_24_25 '!I:I)*0.25+player_stats[[#This Row],[Shots]]/MAX('epl_player_stats_24_25 '!K:K)*0.15+0.1</f>
        <v>0.12777777777777777</v>
      </c>
      <c r="J304">
        <f>player_stats[[#This Row],[Minutes]]/3420</f>
        <v>0.95789473684210524</v>
      </c>
      <c r="K304" s="3" cm="1">
        <f t="array" ref="K304">_xlfn.IFS(
E304="Goalkeeper",(
7*F304 + 2*J304 + H304),
E304="Defender",(
6*G304+3*H304+2*J304),
E304="Midfielder",(
2*G304+3*H304+4*I304+3*J304),
E304="Forward",(
6.25*I304+5*J304)
)</f>
        <v>5.8719017662259656</v>
      </c>
    </row>
    <row r="305" spans="1:11" x14ac:dyDescent="0.3">
      <c r="A305" t="s">
        <v>565</v>
      </c>
      <c r="B305">
        <v>26</v>
      </c>
      <c r="C305" t="s">
        <v>566</v>
      </c>
      <c r="D305" t="s">
        <v>59</v>
      </c>
      <c r="E305" t="s">
        <v>772</v>
      </c>
      <c r="F305">
        <f>player_stats[[#This Row],[Clean Sheets]]/MAX('epl_player_stats_24_25 '!AI:AI)*0.5+player_stats[[#This Row],[Goals Prevented Adjusted]]/MAX('epl_player_stats_24_25 '!BG:BG)*0.5</f>
        <v>0.31792717086834732</v>
      </c>
      <c r="G305">
        <f>player_stats[[#This Row],[Clean Sheets]]/MAX('epl_player_stats_24_25 '!AI:AI)*0.5+player_stats[[#This Row],[Clearances]]/MAX('epl_player_stats_24_25 '!AJ:AJ)*0.25+player_stats[[#This Row],[Tackles]]/MAX('epl_player_stats_24_25 '!AM:AM)*0.25</f>
        <v>0.13606847697756788</v>
      </c>
      <c r="H305">
        <f>player_stats[[#This Row],[Touches]]/MAX('epl_player_stats_24_25 '!P:P)</f>
        <v>0.42455930684194804</v>
      </c>
      <c r="I305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05">
        <f>player_stats[[#This Row],[Minutes]]/3420</f>
        <v>0.78947368421052633</v>
      </c>
      <c r="K305" s="3" cm="1">
        <f t="array" ref="K305">_xlfn.IFS(
E305="Goalkeeper",(
7*F305 + 2*J305 + H305),
E305="Defender",(
6*G305+3*H305+2*J305),
E305="Midfielder",(
2*G305+3*H305+4*I305+3*J305),
E305="Forward",(
6.25*I305+5*J305)
)</f>
        <v>4.2289968713414323</v>
      </c>
    </row>
    <row r="306" spans="1:11" x14ac:dyDescent="0.3">
      <c r="A306" t="s">
        <v>319</v>
      </c>
      <c r="B306">
        <v>30</v>
      </c>
      <c r="C306" t="s">
        <v>300</v>
      </c>
      <c r="D306" t="s">
        <v>59</v>
      </c>
      <c r="E306" t="s">
        <v>772</v>
      </c>
      <c r="F306">
        <f>player_stats[[#This Row],[Clean Sheets]]/MAX('epl_player_stats_24_25 '!AI:AI)*0.5+player_stats[[#This Row],[Goals Prevented Adjusted]]/MAX('epl_player_stats_24_25 '!BG:BG)*0.5</f>
        <v>0.9285714285714286</v>
      </c>
      <c r="G306">
        <f>player_stats[[#This Row],[Clean Sheets]]/MAX('epl_player_stats_24_25 '!AI:AI)*0.5+player_stats[[#This Row],[Clearances]]/MAX('epl_player_stats_24_25 '!AJ:AJ)*0.25+player_stats[[#This Row],[Tackles]]/MAX('epl_player_stats_24_25 '!AM:AM)*0.25</f>
        <v>0.48417013608401166</v>
      </c>
      <c r="H306">
        <f>player_stats[[#This Row],[Touches]]/MAX('epl_player_stats_24_25 '!P:P)</f>
        <v>0.54436809082760684</v>
      </c>
      <c r="I306">
        <f>player_stats[[#This Row],[Goals]]/MAX('epl_player_stats_24_25 '!H:H)*0.6+player_stats[[#This Row],[Assists]]/MAX('epl_player_stats_24_25 '!I:I)*0.25+player_stats[[#This Row],[Shots]]/MAX('epl_player_stats_24_25 '!K:K)*0.15+0.1</f>
        <v>0.1138888888888889</v>
      </c>
      <c r="J306">
        <f>player_stats[[#This Row],[Minutes]]/3420</f>
        <v>1</v>
      </c>
      <c r="K306" s="3" cm="1">
        <f t="array" ref="K306">_xlfn.IFS(
E306="Goalkeeper",(
7*F306 + 2*J306 + H306),
E306="Defender",(
6*G306+3*H306+2*J306),
E306="Midfielder",(
2*G306+3*H306+4*I306+3*J306),
E306="Forward",(
6.25*I306+5*J306)
)</f>
        <v>9.0443680908276072</v>
      </c>
    </row>
    <row r="307" spans="1:11" x14ac:dyDescent="0.3">
      <c r="A307" t="s">
        <v>552</v>
      </c>
      <c r="B307">
        <v>32</v>
      </c>
      <c r="C307" t="s">
        <v>788</v>
      </c>
      <c r="D307" t="s">
        <v>80</v>
      </c>
      <c r="E307" t="s">
        <v>772</v>
      </c>
      <c r="F307">
        <f>player_stats[[#This Row],[Clean Sheets]]/MAX('epl_player_stats_24_25 '!AI:AI)*0.5+player_stats[[#This Row],[Goals Prevented Adjusted]]/MAX('epl_player_stats_24_25 '!BG:BG)*0.5</f>
        <v>0.88095238095238093</v>
      </c>
      <c r="G307">
        <f>player_stats[[#This Row],[Clean Sheets]]/MAX('epl_player_stats_24_25 '!AI:AI)*0.5+player_stats[[#This Row],[Clearances]]/MAX('epl_player_stats_24_25 '!AJ:AJ)*0.25+player_stats[[#This Row],[Tackles]]/MAX('epl_player_stats_24_25 '!AM:AM)*0.25</f>
        <v>0.52195053750077669</v>
      </c>
      <c r="H307">
        <f>player_stats[[#This Row],[Touches]]/MAX('epl_player_stats_24_25 '!P:P)</f>
        <v>0.36121900209142516</v>
      </c>
      <c r="I307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07">
        <f>player_stats[[#This Row],[Minutes]]/3420</f>
        <v>1</v>
      </c>
      <c r="K307" s="3" cm="1">
        <f t="array" ref="K307">_xlfn.IFS(
E307="Goalkeeper",(
7*F307 + 2*J307 + H307),
E307="Defender",(
6*G307+3*H307+2*J307),
E307="Midfielder",(
2*G307+3*H307+4*I307+3*J307),
E307="Forward",(
6.25*I307+5*J307)
)</f>
        <v>8.527885668758092</v>
      </c>
    </row>
    <row r="308" spans="1:11" x14ac:dyDescent="0.3">
      <c r="A308" t="s">
        <v>333</v>
      </c>
      <c r="B308">
        <v>32</v>
      </c>
      <c r="C308" t="s">
        <v>329</v>
      </c>
      <c r="D308" t="s">
        <v>76</v>
      </c>
      <c r="E308" t="s">
        <v>772</v>
      </c>
      <c r="F308">
        <f>player_stats[[#This Row],[Clean Sheets]]/MAX('epl_player_stats_24_25 '!AI:AI)*0.5+player_stats[[#This Row],[Goals Prevented Adjusted]]/MAX('epl_player_stats_24_25 '!BG:BG)*0.5</f>
        <v>0.25210084033613445</v>
      </c>
      <c r="G308">
        <f>player_stats[[#This Row],[Clean Sheets]]/MAX('epl_player_stats_24_25 '!AI:AI)*0.5+player_stats[[#This Row],[Clearances]]/MAX('epl_player_stats_24_25 '!AJ:AJ)*0.25+player_stats[[#This Row],[Tackles]]/MAX('epl_player_stats_24_25 '!AM:AM)*0.25</f>
        <v>0.2153886783073386</v>
      </c>
      <c r="H308">
        <f>player_stats[[#This Row],[Touches]]/MAX('epl_player_stats_24_25 '!P:P)</f>
        <v>0.47385718553928891</v>
      </c>
      <c r="I308">
        <f>player_stats[[#This Row],[Goals]]/MAX('epl_player_stats_24_25 '!H:H)*0.6+player_stats[[#This Row],[Assists]]/MAX('epl_player_stats_24_25 '!I:I)*0.25+player_stats[[#This Row],[Shots]]/MAX('epl_player_stats_24_25 '!K:K)*0.15+0.1</f>
        <v>0.1138888888888889</v>
      </c>
      <c r="J308">
        <f>player_stats[[#This Row],[Minutes]]/3420</f>
        <v>1</v>
      </c>
      <c r="K308" s="3" cm="1">
        <f t="array" ref="K308">_xlfn.IFS(
E308="Goalkeeper",(
7*F308 + 2*J308 + H308),
E308="Defender",(
6*G308+3*H308+2*J308),
E308="Midfielder",(
2*G308+3*H308+4*I308+3*J308),
E308="Forward",(
6.25*I308+5*J308)
)</f>
        <v>4.2385630678922297</v>
      </c>
    </row>
    <row r="309" spans="1:11" x14ac:dyDescent="0.3">
      <c r="A309" t="s">
        <v>281</v>
      </c>
      <c r="B309">
        <v>27</v>
      </c>
      <c r="C309" t="s">
        <v>270</v>
      </c>
      <c r="D309" t="s">
        <v>59</v>
      </c>
      <c r="E309" t="s">
        <v>772</v>
      </c>
      <c r="F309">
        <f>player_stats[[#This Row],[Clean Sheets]]/MAX('epl_player_stats_24_25 '!AI:AI)*0.5+player_stats[[#This Row],[Goals Prevented Adjusted]]/MAX('epl_player_stats_24_25 '!BG:BG)*0.5</f>
        <v>0.84873949579831942</v>
      </c>
      <c r="G309">
        <f>player_stats[[#This Row],[Clean Sheets]]/MAX('epl_player_stats_24_25 '!AI:AI)*0.5+player_stats[[#This Row],[Clearances]]/MAX('epl_player_stats_24_25 '!AJ:AJ)*0.25+player_stats[[#This Row],[Tackles]]/MAX('epl_player_stats_24_25 '!AM:AM)*0.25</f>
        <v>0.43793885540297028</v>
      </c>
      <c r="H309">
        <f>player_stats[[#This Row],[Touches]]/MAX('epl_player_stats_24_25 '!P:P)</f>
        <v>0.42037645652823424</v>
      </c>
      <c r="I309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09">
        <f>player_stats[[#This Row],[Minutes]]/3420</f>
        <v>1</v>
      </c>
      <c r="K309" s="3" cm="1">
        <f t="array" ref="K309">_xlfn.IFS(
E309="Goalkeeper",(
7*F309 + 2*J309 + H309),
E309="Defender",(
6*G309+3*H309+2*J309),
E309="Midfielder",(
2*G309+3*H309+4*I309+3*J309),
E309="Forward",(
6.25*I309+5*J309)
)</f>
        <v>8.3615529271164704</v>
      </c>
    </row>
    <row r="310" spans="1:11" x14ac:dyDescent="0.3">
      <c r="A310" t="s">
        <v>410</v>
      </c>
      <c r="B310">
        <v>24</v>
      </c>
      <c r="C310" t="s">
        <v>391</v>
      </c>
      <c r="D310" t="s">
        <v>163</v>
      </c>
      <c r="E310" t="s">
        <v>772</v>
      </c>
      <c r="F310">
        <f>player_stats[[#This Row],[Clean Sheets]]/MAX('epl_player_stats_24_25 '!AI:AI)*0.5+player_stats[[#This Row],[Goals Prevented Adjusted]]/MAX('epl_player_stats_24_25 '!BG:BG)*0.5</f>
        <v>0.36414565826330536</v>
      </c>
      <c r="G310">
        <f>player_stats[[#This Row],[Clean Sheets]]/MAX('epl_player_stats_24_25 '!AI:AI)*0.5+player_stats[[#This Row],[Clearances]]/MAX('epl_player_stats_24_25 '!AJ:AJ)*0.25+player_stats[[#This Row],[Tackles]]/MAX('epl_player_stats_24_25 '!AM:AM)*0.25</f>
        <v>7.1684894053315101E-2</v>
      </c>
      <c r="H310">
        <f>player_stats[[#This Row],[Touches]]/MAX('epl_player_stats_24_25 '!P:P)</f>
        <v>0.37406632805497458</v>
      </c>
      <c r="I310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10">
        <f>player_stats[[#This Row],[Minutes]]/3420</f>
        <v>0.69736842105263153</v>
      </c>
      <c r="K310" s="3" cm="1">
        <f t="array" ref="K310">_xlfn.IFS(
E310="Goalkeeper",(
7*F310 + 2*J310 + H310),
E310="Defender",(
6*G310+3*H310+2*J310),
E310="Midfielder",(
2*G310+3*H310+4*I310+3*J310),
E310="Forward",(
6.25*I310+5*J310)
)</f>
        <v>4.3178227780033751</v>
      </c>
    </row>
    <row r="311" spans="1:11" x14ac:dyDescent="0.3">
      <c r="A311" t="s">
        <v>106</v>
      </c>
      <c r="B311">
        <v>31</v>
      </c>
      <c r="C311" t="s">
        <v>98</v>
      </c>
      <c r="D311" t="s">
        <v>105</v>
      </c>
      <c r="E311" t="s">
        <v>772</v>
      </c>
      <c r="F311">
        <f>player_stats[[#This Row],[Clean Sheets]]/MAX('epl_player_stats_24_25 '!AI:AI)*0.5+player_stats[[#This Row],[Goals Prevented Adjusted]]/MAX('epl_player_stats_24_25 '!BG:BG)*0.5</f>
        <v>0.55042016806722693</v>
      </c>
      <c r="G311">
        <f>player_stats[[#This Row],[Clean Sheets]]/MAX('epl_player_stats_24_25 '!AI:AI)*0.5+player_stats[[#This Row],[Clearances]]/MAX('epl_player_stats_24_25 '!AJ:AJ)*0.25+player_stats[[#This Row],[Tackles]]/MAX('epl_player_stats_24_25 '!AM:AM)*0.25</f>
        <v>0.31201454048343996</v>
      </c>
      <c r="H311">
        <f>player_stats[[#This Row],[Touches]]/MAX('epl_player_stats_24_25 '!P:P)</f>
        <v>0.47296086047206454</v>
      </c>
      <c r="I31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11">
        <f>player_stats[[#This Row],[Minutes]]/3420</f>
        <v>0.93421052631578949</v>
      </c>
      <c r="K311" s="3" cm="1">
        <f t="array" ref="K311">_xlfn.IFS(
E311="Goalkeeper",(
7*F311 + 2*J311 + H311),
E311="Defender",(
6*G311+3*H311+2*J311),
E311="Midfielder",(
2*G311+3*H311+4*I311+3*J311),
E311="Forward",(
6.25*I311+5*J311)
)</f>
        <v>6.1943230895742323</v>
      </c>
    </row>
    <row r="312" spans="1:11" x14ac:dyDescent="0.3">
      <c r="A312" t="s">
        <v>262</v>
      </c>
      <c r="B312">
        <v>26</v>
      </c>
      <c r="C312" t="s">
        <v>240</v>
      </c>
      <c r="D312" t="s">
        <v>62</v>
      </c>
      <c r="E312" t="s">
        <v>772</v>
      </c>
      <c r="F312">
        <f>player_stats[[#This Row],[Clean Sheets]]/MAX('epl_player_stats_24_25 '!AI:AI)*0.5+player_stats[[#This Row],[Goals Prevented Adjusted]]/MAX('epl_player_stats_24_25 '!BG:BG)*0.5</f>
        <v>0.66596638655462193</v>
      </c>
      <c r="G312">
        <f>player_stats[[#This Row],[Clean Sheets]]/MAX('epl_player_stats_24_25 '!AI:AI)*0.5+player_stats[[#This Row],[Clearances]]/MAX('epl_player_stats_24_25 '!AJ:AJ)*0.25+player_stats[[#This Row],[Tackles]]/MAX('epl_player_stats_24_25 '!AM:AM)*0.25</f>
        <v>0.39433293978748524</v>
      </c>
      <c r="H312">
        <f>player_stats[[#This Row],[Touches]]/MAX('epl_player_stats_24_25 '!P:P)</f>
        <v>0.43113235733492677</v>
      </c>
      <c r="I312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12">
        <f>player_stats[[#This Row],[Minutes]]/3420</f>
        <v>0.84210526315789469</v>
      </c>
      <c r="K312" s="3" cm="1">
        <f t="array" ref="K312">_xlfn.IFS(
E312="Goalkeeper",(
7*F312 + 2*J312 + H312),
E312="Defender",(
6*G312+3*H312+2*J312),
E312="Midfielder",(
2*G312+3*H312+4*I312+3*J312),
E312="Forward",(
6.25*I312+5*J312)
)</f>
        <v>6.7771075895330695</v>
      </c>
    </row>
    <row r="313" spans="1:11" x14ac:dyDescent="0.3">
      <c r="A313" t="s">
        <v>208</v>
      </c>
      <c r="B313">
        <v>21</v>
      </c>
      <c r="C313" t="s">
        <v>205</v>
      </c>
      <c r="D313" t="s">
        <v>74</v>
      </c>
      <c r="E313" t="s">
        <v>772</v>
      </c>
      <c r="F313">
        <f>player_stats[[#This Row],[Clean Sheets]]/MAX('epl_player_stats_24_25 '!AI:AI)*0.5+player_stats[[#This Row],[Goals Prevented Adjusted]]/MAX('epl_player_stats_24_25 '!BG:BG)*0.5</f>
        <v>0.25</v>
      </c>
      <c r="G313">
        <f>player_stats[[#This Row],[Clean Sheets]]/MAX('epl_player_stats_24_25 '!AI:AI)*0.5+player_stats[[#This Row],[Clearances]]/MAX('epl_player_stats_24_25 '!AJ:AJ)*0.25+player_stats[[#This Row],[Tackles]]/MAX('epl_player_stats_24_25 '!AM:AM)*0.25</f>
        <v>0.2975206611570248</v>
      </c>
      <c r="H313">
        <f>player_stats[[#This Row],[Touches]]/MAX('epl_player_stats_24_25 '!P:P)</f>
        <v>0.44487600836570063</v>
      </c>
      <c r="I313">
        <f>player_stats[[#This Row],[Goals]]/MAX('epl_player_stats_24_25 '!H:H)*0.6+player_stats[[#This Row],[Assists]]/MAX('epl_player_stats_24_25 '!I:I)*0.25+player_stats[[#This Row],[Shots]]/MAX('epl_player_stats_24_25 '!K:K)*0.15+0.1</f>
        <v>0.1138888888888889</v>
      </c>
      <c r="J313">
        <f>player_stats[[#This Row],[Minutes]]/3420</f>
        <v>0.94736842105263153</v>
      </c>
      <c r="K313" s="3" cm="1">
        <f t="array" ref="K313">_xlfn.IFS(
E313="Goalkeeper",(
7*F313 + 2*J313 + H313),
E313="Defender",(
6*G313+3*H313+2*J313),
E313="Midfielder",(
2*G313+3*H313+4*I313+3*J313),
E313="Forward",(
6.25*I313+5*J313)
)</f>
        <v>4.0896128504709637</v>
      </c>
    </row>
    <row r="314" spans="1:11" x14ac:dyDescent="0.3">
      <c r="A314" t="s">
        <v>490</v>
      </c>
      <c r="B314">
        <v>28</v>
      </c>
      <c r="C314" t="s">
        <v>790</v>
      </c>
      <c r="D314" t="s">
        <v>172</v>
      </c>
      <c r="E314" t="s">
        <v>772</v>
      </c>
      <c r="F314">
        <f>player_stats[[#This Row],[Clean Sheets]]/MAX('epl_player_stats_24_25 '!AI:AI)*0.5+player_stats[[#This Row],[Goals Prevented Adjusted]]/MAX('epl_player_stats_24_25 '!BG:BG)*0.5</f>
        <v>0.60084033613445387</v>
      </c>
      <c r="G314">
        <f>player_stats[[#This Row],[Clean Sheets]]/MAX('epl_player_stats_24_25 '!AI:AI)*0.5+player_stats[[#This Row],[Clearances]]/MAX('epl_player_stats_24_25 '!AJ:AJ)*0.25+player_stats[[#This Row],[Tackles]]/MAX('epl_player_stats_24_25 '!AM:AM)*0.25</f>
        <v>0.34998135835456412</v>
      </c>
      <c r="H314">
        <f>player_stats[[#This Row],[Touches]]/MAX('epl_player_stats_24_25 '!P:P)</f>
        <v>0.4347176576038243</v>
      </c>
      <c r="I314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14">
        <f>player_stats[[#This Row],[Minutes]]/3420</f>
        <v>0.89473684210526316</v>
      </c>
      <c r="K314" s="3" cm="1">
        <f t="array" ref="K314">_xlfn.IFS(
E314="Goalkeeper",(
7*F314 + 2*J314 + H314),
E314="Defender",(
6*G314+3*H314+2*J314),
E314="Midfielder",(
2*G314+3*H314+4*I314+3*J314),
E314="Forward",(
6.25*I314+5*J314)
)</f>
        <v>6.4300736947555279</v>
      </c>
    </row>
    <row r="315" spans="1:11" x14ac:dyDescent="0.3">
      <c r="A315" t="s">
        <v>535</v>
      </c>
      <c r="B315">
        <v>32</v>
      </c>
      <c r="C315" t="s">
        <v>789</v>
      </c>
      <c r="D315" t="s">
        <v>59</v>
      </c>
      <c r="E315" t="s">
        <v>772</v>
      </c>
      <c r="F315">
        <f>player_stats[[#This Row],[Clean Sheets]]/MAX('epl_player_stats_24_25 '!AI:AI)*0.5+player_stats[[#This Row],[Goals Prevented Adjusted]]/MAX('epl_player_stats_24_25 '!BG:BG)*0.5</f>
        <v>0.59943977591036424</v>
      </c>
      <c r="G315">
        <f>player_stats[[#This Row],[Clean Sheets]]/MAX('epl_player_stats_24_25 '!AI:AI)*0.5+player_stats[[#This Row],[Clearances]]/MAX('epl_player_stats_24_25 '!AJ:AJ)*0.25+player_stats[[#This Row],[Tackles]]/MAX('epl_player_stats_24_25 '!AM:AM)*0.25</f>
        <v>0.34046635182998819</v>
      </c>
      <c r="H315">
        <f>player_stats[[#This Row],[Touches]]/MAX('epl_player_stats_24_25 '!P:P)</f>
        <v>0.29130564684792354</v>
      </c>
      <c r="I315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15">
        <f>player_stats[[#This Row],[Minutes]]/3420</f>
        <v>0.73684210526315785</v>
      </c>
      <c r="K315" s="3" cm="1">
        <f t="array" ref="K315">_xlfn.IFS(
E315="Goalkeeper",(
7*F315 + 2*J315 + H315),
E315="Defender",(
6*G315+3*H315+2*J315),
E315="Midfielder",(
2*G315+3*H315+4*I315+3*J315),
E315="Forward",(
6.25*I315+5*J315)
)</f>
        <v>5.9610682887467892</v>
      </c>
    </row>
    <row r="316" spans="1:11" x14ac:dyDescent="0.3">
      <c r="A316" t="s">
        <v>61</v>
      </c>
      <c r="B316">
        <v>28</v>
      </c>
      <c r="C316" t="s">
        <v>58</v>
      </c>
      <c r="D316" t="s">
        <v>62</v>
      </c>
      <c r="E316" t="s">
        <v>772</v>
      </c>
      <c r="F316">
        <f>player_stats[[#This Row],[Clean Sheets]]/MAX('epl_player_stats_24_25 '!AI:AI)*0.5+player_stats[[#This Row],[Goals Prevented Adjusted]]/MAX('epl_player_stats_24_25 '!BG:BG)*0.5</f>
        <v>0.77310924369747913</v>
      </c>
      <c r="G316">
        <f>player_stats[[#This Row],[Clean Sheets]]/MAX('epl_player_stats_24_25 '!AI:AI)*0.5+player_stats[[#This Row],[Clearances]]/MAX('epl_player_stats_24_25 '!AJ:AJ)*0.25+player_stats[[#This Row],[Tackles]]/MAX('epl_player_stats_24_25 '!AM:AM)*0.25</f>
        <v>0.4942443919716647</v>
      </c>
      <c r="H316">
        <f>player_stats[[#This Row],[Touches]]/MAX('epl_player_stats_24_25 '!P:P)</f>
        <v>0.47774126083059454</v>
      </c>
      <c r="I31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16">
        <f>player_stats[[#This Row],[Minutes]]/3420</f>
        <v>1</v>
      </c>
      <c r="K316" s="3" cm="1">
        <f t="array" ref="K316">_xlfn.IFS(
E316="Goalkeeper",(
7*F316 + 2*J316 + H316),
E316="Defender",(
6*G316+3*H316+2*J316),
E316="Midfielder",(
2*G316+3*H316+4*I316+3*J316),
E316="Forward",(
6.25*I316+5*J316)
)</f>
        <v>7.8895059667129486</v>
      </c>
    </row>
    <row r="317" spans="1:11" x14ac:dyDescent="0.3">
      <c r="A317" t="s">
        <v>636</v>
      </c>
      <c r="B317">
        <v>31</v>
      </c>
      <c r="C317" t="s">
        <v>786</v>
      </c>
      <c r="D317" t="s">
        <v>96</v>
      </c>
      <c r="E317" t="s">
        <v>772</v>
      </c>
      <c r="F317">
        <f>player_stats[[#This Row],[Clean Sheets]]/MAX('epl_player_stats_24_25 '!AI:AI)*0.5+player_stats[[#This Row],[Goals Prevented Adjusted]]/MAX('epl_player_stats_24_25 '!BG:BG)*0.5</f>
        <v>0.24089635854341737</v>
      </c>
      <c r="G317">
        <f>player_stats[[#This Row],[Clean Sheets]]/MAX('epl_player_stats_24_25 '!AI:AI)*0.5+player_stats[[#This Row],[Clearances]]/MAX('epl_player_stats_24_25 '!AJ:AJ)*0.25+player_stats[[#This Row],[Tackles]]/MAX('epl_player_stats_24_25 '!AM:AM)*0.25</f>
        <v>0.17244298763437518</v>
      </c>
      <c r="H317">
        <f>player_stats[[#This Row],[Touches]]/MAX('epl_player_stats_24_25 '!P:P)</f>
        <v>0.33343292500746935</v>
      </c>
      <c r="I317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17">
        <f>player_stats[[#This Row],[Minutes]]/3420</f>
        <v>0.66052631578947374</v>
      </c>
      <c r="K317" s="3" cm="1">
        <f t="array" ref="K317">_xlfn.IFS(
E317="Goalkeeper",(
7*F317 + 2*J317 + H317),
E317="Defender",(
6*G317+3*H317+2*J317),
E317="Midfielder",(
2*G317+3*H317+4*I317+3*J317),
E317="Forward",(
6.25*I317+5*J317)
)</f>
        <v>3.3407600663903385</v>
      </c>
    </row>
    <row r="318" spans="1:11" x14ac:dyDescent="0.3">
      <c r="A318" t="s">
        <v>676</v>
      </c>
      <c r="B318">
        <v>31</v>
      </c>
      <c r="C318" t="s">
        <v>785</v>
      </c>
      <c r="D318" t="s">
        <v>176</v>
      </c>
      <c r="E318" t="s">
        <v>772</v>
      </c>
      <c r="F318">
        <f>player_stats[[#This Row],[Clean Sheets]]/MAX('epl_player_stats_24_25 '!AI:AI)*0.5+player_stats[[#This Row],[Goals Prevented Adjusted]]/MAX('epl_player_stats_24_25 '!BG:BG)*0.5</f>
        <v>0.34803921568627449</v>
      </c>
      <c r="G318">
        <f>player_stats[[#This Row],[Clean Sheets]]/MAX('epl_player_stats_24_25 '!AI:AI)*0.5+player_stats[[#This Row],[Clearances]]/MAX('epl_player_stats_24_25 '!AJ:AJ)*0.25+player_stats[[#This Row],[Tackles]]/MAX('epl_player_stats_24_25 '!AM:AM)*0.25</f>
        <v>0.27958584477723236</v>
      </c>
      <c r="H318">
        <f>player_stats[[#This Row],[Touches]]/MAX('epl_player_stats_24_25 '!P:P)</f>
        <v>0.32417089931281745</v>
      </c>
      <c r="I31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18">
        <f>player_stats[[#This Row],[Minutes]]/3420</f>
        <v>0.76286549707602336</v>
      </c>
      <c r="K318" s="3" cm="1">
        <f t="array" ref="K318">_xlfn.IFS(
E318="Goalkeeper",(
7*F318 + 2*J318 + H318),
E318="Defender",(
6*G318+3*H318+2*J318),
E318="Midfielder",(
2*G318+3*H318+4*I318+3*J318),
E318="Forward",(
6.25*I318+5*J318)
)</f>
        <v>4.2861764032687857</v>
      </c>
    </row>
    <row r="319" spans="1:11" x14ac:dyDescent="0.3">
      <c r="A319" t="s">
        <v>359</v>
      </c>
      <c r="B319">
        <v>25</v>
      </c>
      <c r="C319" t="s">
        <v>356</v>
      </c>
      <c r="D319" t="s">
        <v>360</v>
      </c>
      <c r="E319" t="s">
        <v>772</v>
      </c>
      <c r="F319">
        <f>player_stats[[#This Row],[Clean Sheets]]/MAX('epl_player_stats_24_25 '!AI:AI)*0.5+player_stats[[#This Row],[Goals Prevented Adjusted]]/MAX('epl_player_stats_24_25 '!BG:BG)*0.5</f>
        <v>0.23669467787114851</v>
      </c>
      <c r="G319">
        <f>player_stats[[#This Row],[Clean Sheets]]/MAX('epl_player_stats_24_25 '!AI:AI)*0.5+player_stats[[#This Row],[Clearances]]/MAX('epl_player_stats_24_25 '!AJ:AJ)*0.25+player_stats[[#This Row],[Tackles]]/MAX('epl_player_stats_24_25 '!AM:AM)*0.25</f>
        <v>5.6375442739079101E-2</v>
      </c>
      <c r="H319">
        <f>player_stats[[#This Row],[Touches]]/MAX('epl_player_stats_24_25 '!P:P)</f>
        <v>0.23095309232148192</v>
      </c>
      <c r="I31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19">
        <f>player_stats[[#This Row],[Minutes]]/3420</f>
        <v>0.47368421052631576</v>
      </c>
      <c r="K319" s="3" cm="1">
        <f t="array" ref="K319">_xlfn.IFS(
E319="Goalkeeper",(
7*F319 + 2*J319 + H319),
E319="Defender",(
6*G319+3*H319+2*J319),
E319="Midfielder",(
2*G319+3*H319+4*I319+3*J319),
E319="Forward",(
6.25*I319+5*J319)
)</f>
        <v>2.8351842584721529</v>
      </c>
    </row>
    <row r="320" spans="1:11" x14ac:dyDescent="0.3">
      <c r="A320" t="s">
        <v>614</v>
      </c>
      <c r="B320">
        <v>27</v>
      </c>
      <c r="C320" t="s">
        <v>787</v>
      </c>
      <c r="D320" t="s">
        <v>72</v>
      </c>
      <c r="E320" t="s">
        <v>772</v>
      </c>
      <c r="F320">
        <f>player_stats[[#This Row],[Clean Sheets]]/MAX('epl_player_stats_24_25 '!AI:AI)*0.5+player_stats[[#This Row],[Goals Prevented Adjusted]]/MAX('epl_player_stats_24_25 '!BG:BG)*0.5</f>
        <v>0.47619047619047622</v>
      </c>
      <c r="G320">
        <f>player_stats[[#This Row],[Clean Sheets]]/MAX('epl_player_stats_24_25 '!AI:AI)*0.5+player_stats[[#This Row],[Clearances]]/MAX('epl_player_stats_24_25 '!AJ:AJ)*0.25+player_stats[[#This Row],[Tackles]]/MAX('epl_player_stats_24_25 '!AM:AM)*0.25</f>
        <v>0.17694805194805194</v>
      </c>
      <c r="H320">
        <f>player_stats[[#This Row],[Touches]]/MAX('epl_player_stats_24_25 '!P:P)</f>
        <v>0.3035554227666567</v>
      </c>
      <c r="I320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20">
        <f>player_stats[[#This Row],[Minutes]]/3420</f>
        <v>0.63157894736842102</v>
      </c>
      <c r="K320" s="3" cm="1">
        <f t="array" ref="K320">_xlfn.IFS(
E320="Goalkeeper",(
7*F320 + 2*J320 + H320),
E320="Defender",(
6*G320+3*H320+2*J320),
E320="Midfielder",(
2*G320+3*H320+4*I320+3*J320),
E320="Forward",(
6.25*I320+5*J320)
)</f>
        <v>4.9000466508368321</v>
      </c>
    </row>
    <row r="321" spans="1:11" x14ac:dyDescent="0.3">
      <c r="A321" t="s">
        <v>458</v>
      </c>
      <c r="B321">
        <v>30</v>
      </c>
      <c r="C321" t="s">
        <v>453</v>
      </c>
      <c r="D321" t="s">
        <v>66</v>
      </c>
      <c r="E321" t="s">
        <v>772</v>
      </c>
      <c r="F321">
        <f>player_stats[[#This Row],[Clean Sheets]]/MAX('epl_player_stats_24_25 '!AI:AI)*0.5+player_stats[[#This Row],[Goals Prevented Adjusted]]/MAX('epl_player_stats_24_25 '!BG:BG)*0.5</f>
        <v>0.82773109243697496</v>
      </c>
      <c r="G321">
        <f>player_stats[[#This Row],[Clean Sheets]]/MAX('epl_player_stats_24_25 '!AI:AI)*0.5+player_stats[[#This Row],[Clearances]]/MAX('epl_player_stats_24_25 '!AJ:AJ)*0.25+player_stats[[#This Row],[Tackles]]/MAX('epl_player_stats_24_25 '!AM:AM)*0.25</f>
        <v>0.37367178276269186</v>
      </c>
      <c r="H321">
        <f>player_stats[[#This Row],[Touches]]/MAX('epl_player_stats_24_25 '!P:P)</f>
        <v>0.30385419778906486</v>
      </c>
      <c r="I321">
        <f>player_stats[[#This Row],[Goals]]/MAX('epl_player_stats_24_25 '!H:H)*0.6+player_stats[[#This Row],[Assists]]/MAX('epl_player_stats_24_25 '!I:I)*0.25+player_stats[[#This Row],[Shots]]/MAX('epl_player_stats_24_25 '!K:K)*0.15+0.1</f>
        <v>0.15555555555555556</v>
      </c>
      <c r="J321">
        <f>player_stats[[#This Row],[Minutes]]/3420</f>
        <v>0.67865497076023396</v>
      </c>
      <c r="K321" s="3" cm="1">
        <f t="array" ref="K321">_xlfn.IFS(
E321="Goalkeeper",(
7*F321 + 2*J321 + H321),
E321="Defender",(
6*G321+3*H321+2*J321),
E321="Midfielder",(
2*G321+3*H321+4*I321+3*J321),
E321="Forward",(
6.25*I321+5*J321)
)</f>
        <v>7.4552817863683565</v>
      </c>
    </row>
    <row r="322" spans="1:11" x14ac:dyDescent="0.3">
      <c r="A322" t="s">
        <v>355</v>
      </c>
      <c r="B322">
        <v>27</v>
      </c>
      <c r="C322" t="s">
        <v>356</v>
      </c>
      <c r="D322" t="s">
        <v>59</v>
      </c>
      <c r="E322" t="s">
        <v>773</v>
      </c>
      <c r="F322">
        <f>player_stats[[#This Row],[Clean Sheets]]/MAX('epl_player_stats_24_25 '!AI:AI)*0.5+player_stats[[#This Row],[Goals Prevented Adjusted]]/MAX('epl_player_stats_24_25 '!BG:BG)*0.5</f>
        <v>9.8039215686274522E-2</v>
      </c>
      <c r="G322">
        <f>player_stats[[#This Row],[Clean Sheets]]/MAX('epl_player_stats_24_25 '!AI:AI)*0.5+player_stats[[#This Row],[Clearances]]/MAX('epl_player_stats_24_25 '!AJ:AJ)*0.25+player_stats[[#This Row],[Tackles]]/MAX('epl_player_stats_24_25 '!AM:AM)*0.25</f>
        <v>2.1694214876033058E-2</v>
      </c>
      <c r="H322">
        <f>player_stats[[#This Row],[Touches]]/MAX('epl_player_stats_24_25 '!P:P)</f>
        <v>0.15655811174185838</v>
      </c>
      <c r="I322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22">
        <f>player_stats[[#This Row],[Minutes]]/3420</f>
        <v>0.34210526315789475</v>
      </c>
      <c r="K322" s="3" cm="1">
        <f t="array" ref="K322">_xlfn.IFS(
E322="Goalkeeper",(
7*F322 + 2*J322 + H322),
E322="Defender",(
6*G322+3*H322+2*J322),
E322="Midfielder",(
2*G322+3*H322+4*I322+3*J322),
E322="Forward",(
6.25*I322+5*J322)
)</f>
        <v>1.9393785544513256</v>
      </c>
    </row>
    <row r="323" spans="1:11" x14ac:dyDescent="0.3">
      <c r="A323" t="s">
        <v>484</v>
      </c>
      <c r="B323">
        <v>31</v>
      </c>
      <c r="C323" t="s">
        <v>453</v>
      </c>
      <c r="D323" t="s">
        <v>76</v>
      </c>
      <c r="E323" t="s">
        <v>772</v>
      </c>
      <c r="F323">
        <f>player_stats[[#This Row],[Clean Sheets]]/MAX('epl_player_stats_24_25 '!AI:AI)*0.5+player_stats[[#This Row],[Goals Prevented Adjusted]]/MAX('epl_player_stats_24_25 '!BG:BG)*0.5</f>
        <v>0.37184873949579839</v>
      </c>
      <c r="G323">
        <f>player_stats[[#This Row],[Clean Sheets]]/MAX('epl_player_stats_24_25 '!AI:AI)*0.5+player_stats[[#This Row],[Clearances]]/MAX('epl_player_stats_24_25 '!AJ:AJ)*0.25+player_stats[[#This Row],[Tackles]]/MAX('epl_player_stats_24_25 '!AM:AM)*0.25</f>
        <v>0.1216056670602125</v>
      </c>
      <c r="H323">
        <f>player_stats[[#This Row],[Touches]]/MAX('epl_player_stats_24_25 '!P:P)</f>
        <v>0.15416791156259338</v>
      </c>
      <c r="I323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23">
        <f>player_stats[[#This Row],[Minutes]]/3420</f>
        <v>0.3213450292397661</v>
      </c>
      <c r="K323" s="3" cm="1">
        <f t="array" ref="K323">_xlfn.IFS(
E323="Goalkeeper",(
7*F323 + 2*J323 + H323),
E323="Defender",(
6*G323+3*H323+2*J323),
E323="Midfielder",(
2*G323+3*H323+4*I323+3*J323),
E323="Forward",(
6.25*I323+5*J323)
)</f>
        <v>3.3997991465127146</v>
      </c>
    </row>
    <row r="324" spans="1:11" x14ac:dyDescent="0.3">
      <c r="A324" t="s">
        <v>531</v>
      </c>
      <c r="B324">
        <v>35</v>
      </c>
      <c r="C324" t="s">
        <v>789</v>
      </c>
      <c r="D324" t="s">
        <v>532</v>
      </c>
      <c r="E324" t="s">
        <v>772</v>
      </c>
      <c r="F324">
        <f>player_stats[[#This Row],[Clean Sheets]]/MAX('epl_player_stats_24_25 '!AI:AI)*0.5+player_stats[[#This Row],[Goals Prevented Adjusted]]/MAX('epl_player_stats_24_25 '!BG:BG)*0.5</f>
        <v>0.5266106442577031</v>
      </c>
      <c r="G324">
        <f>player_stats[[#This Row],[Clean Sheets]]/MAX('epl_player_stats_24_25 '!AI:AI)*0.5+player_stats[[#This Row],[Clearances]]/MAX('epl_player_stats_24_25 '!AJ:AJ)*0.25+player_stats[[#This Row],[Tackles]]/MAX('epl_player_stats_24_25 '!AM:AM)*0.25</f>
        <v>0.18373671782762693</v>
      </c>
      <c r="H324">
        <f>player_stats[[#This Row],[Touches]]/MAX('epl_player_stats_24_25 '!P:P)</f>
        <v>0.11353450851508815</v>
      </c>
      <c r="I324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24">
        <f>player_stats[[#This Row],[Minutes]]/3420</f>
        <v>0.26315789473684209</v>
      </c>
      <c r="K324" s="3" cm="1">
        <f t="array" ref="K324">_xlfn.IFS(
E324="Goalkeeper",(
7*F324 + 2*J324 + H324),
E324="Defender",(
6*G324+3*H324+2*J324),
E324="Midfielder",(
2*G324+3*H324+4*I324+3*J324),
E324="Forward",(
6.25*I324+5*J324)
)</f>
        <v>4.3261248077926941</v>
      </c>
    </row>
    <row r="325" spans="1:11" x14ac:dyDescent="0.3">
      <c r="A325" t="s">
        <v>613</v>
      </c>
      <c r="B325">
        <v>36</v>
      </c>
      <c r="C325" t="s">
        <v>787</v>
      </c>
      <c r="D325" t="s">
        <v>59</v>
      </c>
      <c r="E325" t="s">
        <v>772</v>
      </c>
      <c r="F325">
        <f>player_stats[[#This Row],[Clean Sheets]]/MAX('epl_player_stats_24_25 '!AI:AI)*0.5+player_stats[[#This Row],[Goals Prevented Adjusted]]/MAX('epl_player_stats_24_25 '!BG:BG)*0.5</f>
        <v>0.24159663865546221</v>
      </c>
      <c r="G325">
        <f>player_stats[[#This Row],[Clean Sheets]]/MAX('epl_player_stats_24_25 '!AI:AI)*0.5+player_stats[[#This Row],[Clearances]]/MAX('epl_player_stats_24_25 '!AJ:AJ)*0.25+player_stats[[#This Row],[Tackles]]/MAX('epl_player_stats_24_25 '!AM:AM)*0.25</f>
        <v>4.2945690672963402E-2</v>
      </c>
      <c r="H325">
        <f>player_stats[[#This Row],[Touches]]/MAX('epl_player_stats_24_25 '!P:P)</f>
        <v>7.2004780400358528E-2</v>
      </c>
      <c r="I325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25">
        <f>player_stats[[#This Row],[Minutes]]/3420</f>
        <v>0.18421052631578946</v>
      </c>
      <c r="K325" s="3" cm="1">
        <f t="array" ref="K325">_xlfn.IFS(
E325="Goalkeeper",(
7*F325 + 2*J325 + H325),
E325="Defender",(
6*G325+3*H325+2*J325),
E325="Midfielder",(
2*G325+3*H325+4*I325+3*J325),
E325="Forward",(
6.25*I325+5*J325)
)</f>
        <v>2.131602303620173</v>
      </c>
    </row>
    <row r="326" spans="1:11" x14ac:dyDescent="0.3">
      <c r="A326" t="s">
        <v>403</v>
      </c>
      <c r="B326">
        <v>23</v>
      </c>
      <c r="C326" t="s">
        <v>391</v>
      </c>
      <c r="D326" t="s">
        <v>70</v>
      </c>
      <c r="E326" t="s">
        <v>772</v>
      </c>
      <c r="F326">
        <f>player_stats[[#This Row],[Clean Sheets]]/MAX('epl_player_stats_24_25 '!AI:AI)*0.5+player_stats[[#This Row],[Goals Prevented Adjusted]]/MAX('epl_player_stats_24_25 '!BG:BG)*0.5</f>
        <v>0.30182072829131656</v>
      </c>
      <c r="G326">
        <f>player_stats[[#This Row],[Clean Sheets]]/MAX('epl_player_stats_24_25 '!AI:AI)*0.5+player_stats[[#This Row],[Clearances]]/MAX('epl_player_stats_24_25 '!AJ:AJ)*0.25+player_stats[[#This Row],[Tackles]]/MAX('epl_player_stats_24_25 '!AM:AM)*0.25</f>
        <v>9.1716895544646737E-2</v>
      </c>
      <c r="H326">
        <f>player_stats[[#This Row],[Touches]]/MAX('epl_player_stats_24_25 '!P:P)</f>
        <v>0.13265610994920823</v>
      </c>
      <c r="I32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26">
        <f>player_stats[[#This Row],[Minutes]]/3420</f>
        <v>0.26315789473684209</v>
      </c>
      <c r="K326" s="3" cm="1">
        <f t="array" ref="K326">_xlfn.IFS(
E326="Goalkeeper",(
7*F326 + 2*J326 + H326),
E326="Defender",(
6*G326+3*H326+2*J326),
E326="Midfielder",(
2*G326+3*H326+4*I326+3*J326),
E326="Forward",(
6.25*I326+5*J326)
)</f>
        <v>2.7717169974621085</v>
      </c>
    </row>
    <row r="327" spans="1:11" x14ac:dyDescent="0.3">
      <c r="A327" t="s">
        <v>428</v>
      </c>
      <c r="B327">
        <v>25</v>
      </c>
      <c r="C327" t="s">
        <v>425</v>
      </c>
      <c r="D327" t="s">
        <v>158</v>
      </c>
      <c r="E327" t="s">
        <v>772</v>
      </c>
      <c r="F327">
        <f>player_stats[[#This Row],[Clean Sheets]]/MAX('epl_player_stats_24_25 '!AI:AI)*0.5+player_stats[[#This Row],[Goals Prevented Adjusted]]/MAX('epl_player_stats_24_25 '!BG:BG)*0.5</f>
        <v>0.4418767507002801</v>
      </c>
      <c r="G327">
        <f>player_stats[[#This Row],[Clean Sheets]]/MAX('epl_player_stats_24_25 '!AI:AI)*0.5+player_stats[[#This Row],[Clearances]]/MAX('epl_player_stats_24_25 '!AJ:AJ)*0.25+player_stats[[#This Row],[Tackles]]/MAX('epl_player_stats_24_25 '!AM:AM)*0.25</f>
        <v>0.14595631641086185</v>
      </c>
      <c r="H327">
        <f>player_stats[[#This Row],[Touches]]/MAX('epl_player_stats_24_25 '!P:P)</f>
        <v>0.12697938452345384</v>
      </c>
      <c r="I327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27">
        <f>player_stats[[#This Row],[Minutes]]/3420</f>
        <v>0.26315789473684209</v>
      </c>
      <c r="K327" s="3" cm="1">
        <f t="array" ref="K327">_xlfn.IFS(
E327="Goalkeeper",(
7*F327 + 2*J327 + H327),
E327="Defender",(
6*G327+3*H327+2*J327),
E327="Midfielder",(
2*G327+3*H327+4*I327+3*J327),
E327="Forward",(
6.25*I327+5*J327)
)</f>
        <v>3.7464324288990984</v>
      </c>
    </row>
    <row r="328" spans="1:11" x14ac:dyDescent="0.3">
      <c r="A328" t="s">
        <v>569</v>
      </c>
      <c r="B328">
        <v>34</v>
      </c>
      <c r="C328" t="s">
        <v>566</v>
      </c>
      <c r="D328" t="s">
        <v>59</v>
      </c>
      <c r="E328" t="s">
        <v>772</v>
      </c>
      <c r="F328">
        <f>player_stats[[#This Row],[Clean Sheets]]/MAX('epl_player_stats_24_25 '!AI:AI)*0.5+player_stats[[#This Row],[Goals Prevented Adjusted]]/MAX('epl_player_stats_24_25 '!BG:BG)*0.5</f>
        <v>0.20588235294117649</v>
      </c>
      <c r="G328">
        <f>player_stats[[#This Row],[Clean Sheets]]/MAX('epl_player_stats_24_25 '!AI:AI)*0.5+player_stats[[#This Row],[Clearances]]/MAX('epl_player_stats_24_25 '!AJ:AJ)*0.25+player_stats[[#This Row],[Tackles]]/MAX('epl_player_stats_24_25 '!AM:AM)*0.25</f>
        <v>3.0991735537190084E-3</v>
      </c>
      <c r="H328">
        <f>player_stats[[#This Row],[Touches]]/MAX('epl_player_stats_24_25 '!P:P)</f>
        <v>5.7364804302360323E-2</v>
      </c>
      <c r="I32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28">
        <f>player_stats[[#This Row],[Minutes]]/3420</f>
        <v>0.13157894736842105</v>
      </c>
      <c r="K328" s="3" cm="1">
        <f t="array" ref="K328">_xlfn.IFS(
E328="Goalkeeper",(
7*F328 + 2*J328 + H328),
E328="Defender",(
6*G328+3*H328+2*J328),
E328="Midfielder",(
2*G328+3*H328+4*I328+3*J328),
E328="Forward",(
6.25*I328+5*J328)
)</f>
        <v>1.7616991696274378</v>
      </c>
    </row>
    <row r="329" spans="1:11" x14ac:dyDescent="0.3">
      <c r="A329" t="s">
        <v>691</v>
      </c>
      <c r="B329">
        <v>31</v>
      </c>
      <c r="C329" t="s">
        <v>785</v>
      </c>
      <c r="D329" t="s">
        <v>59</v>
      </c>
      <c r="E329" t="s">
        <v>772</v>
      </c>
      <c r="F329">
        <f>player_stats[[#This Row],[Clean Sheets]]/MAX('epl_player_stats_24_25 '!AI:AI)*0.5+player_stats[[#This Row],[Goals Prevented Adjusted]]/MAX('epl_player_stats_24_25 '!BG:BG)*0.5</f>
        <v>0.20588235294117649</v>
      </c>
      <c r="G329">
        <f>player_stats[[#This Row],[Clean Sheets]]/MAX('epl_player_stats_24_25 '!AI:AI)*0.5+player_stats[[#This Row],[Clearances]]/MAX('epl_player_stats_24_25 '!AJ:AJ)*0.25+player_stats[[#This Row],[Tackles]]/MAX('epl_player_stats_24_25 '!AM:AM)*0.25</f>
        <v>9.2975206611570251E-3</v>
      </c>
      <c r="H329">
        <f>player_stats[[#This Row],[Touches]]/MAX('epl_player_stats_24_25 '!P:P)</f>
        <v>9.5010457125784278E-2</v>
      </c>
      <c r="I32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29">
        <f>player_stats[[#This Row],[Minutes]]/3420</f>
        <v>0.18421052631578946</v>
      </c>
      <c r="K329" s="3" cm="1">
        <f t="array" ref="K329">_xlfn.IFS(
E329="Goalkeeper",(
7*F329 + 2*J329 + H329),
E329="Defender",(
6*G329+3*H329+2*J329),
E329="Midfielder",(
2*G329+3*H329+4*I329+3*J329),
E329="Forward",(
6.25*I329+5*J329)
)</f>
        <v>1.9046079803455989</v>
      </c>
    </row>
    <row r="330" spans="1:11" x14ac:dyDescent="0.3">
      <c r="A330" t="s">
        <v>157</v>
      </c>
      <c r="B330">
        <v>25</v>
      </c>
      <c r="C330" t="s">
        <v>131</v>
      </c>
      <c r="D330" t="s">
        <v>158</v>
      </c>
      <c r="E330" t="s">
        <v>772</v>
      </c>
      <c r="F330">
        <f>player_stats[[#This Row],[Clean Sheets]]/MAX('epl_player_stats_24_25 '!AI:AI)*0.5+player_stats[[#This Row],[Goals Prevented Adjusted]]/MAX('epl_player_stats_24_25 '!BG:BG)*0.5</f>
        <v>0.24159663865546221</v>
      </c>
      <c r="G330">
        <f>player_stats[[#This Row],[Clean Sheets]]/MAX('epl_player_stats_24_25 '!AI:AI)*0.5+player_stats[[#This Row],[Clearances]]/MAX('epl_player_stats_24_25 '!AJ:AJ)*0.25+player_stats[[#This Row],[Tackles]]/MAX('epl_player_stats_24_25 '!AM:AM)*0.25</f>
        <v>4.5011806375442734E-2</v>
      </c>
      <c r="H330">
        <f>player_stats[[#This Row],[Touches]]/MAX('epl_player_stats_24_25 '!P:P)</f>
        <v>5.2285628921422168E-2</v>
      </c>
      <c r="I330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30">
        <f>player_stats[[#This Row],[Minutes]]/3420</f>
        <v>0.13157894736842105</v>
      </c>
      <c r="K330" s="3" cm="1">
        <f t="array" ref="K330">_xlfn.IFS(
E330="Goalkeeper",(
7*F330 + 2*J330 + H330),
E330="Defender",(
6*G330+3*H330+2*J330),
E330="Midfielder",(
2*G330+3*H330+4*I330+3*J330),
E330="Forward",(
6.25*I330+5*J330)
)</f>
        <v>2.0066199942464995</v>
      </c>
    </row>
    <row r="331" spans="1:11" x14ac:dyDescent="0.3">
      <c r="A331" t="s">
        <v>244</v>
      </c>
      <c r="B331">
        <v>22</v>
      </c>
      <c r="C331" t="s">
        <v>240</v>
      </c>
      <c r="D331" t="s">
        <v>163</v>
      </c>
      <c r="E331" t="s">
        <v>772</v>
      </c>
      <c r="F331">
        <f>player_stats[[#This Row],[Clean Sheets]]/MAX('epl_player_stats_24_25 '!AI:AI)*0.5+player_stats[[#This Row],[Goals Prevented Adjusted]]/MAX('epl_player_stats_24_25 '!BG:BG)*0.5</f>
        <v>0.24159663865546221</v>
      </c>
      <c r="G331">
        <f>player_stats[[#This Row],[Clean Sheets]]/MAX('epl_player_stats_24_25 '!AI:AI)*0.5+player_stats[[#This Row],[Clearances]]/MAX('epl_player_stats_24_25 '!AJ:AJ)*0.25+player_stats[[#This Row],[Tackles]]/MAX('epl_player_stats_24_25 '!AM:AM)*0.25</f>
        <v>3.5714285714285712E-2</v>
      </c>
      <c r="H331">
        <f>player_stats[[#This Row],[Touches]]/MAX('epl_player_stats_24_25 '!P:P)</f>
        <v>6.3340304750522852E-2</v>
      </c>
      <c r="I33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31">
        <f>player_stats[[#This Row],[Minutes]]/3420</f>
        <v>0.15789473684210525</v>
      </c>
      <c r="K331" s="3" cm="1">
        <f t="array" ref="K331">_xlfn.IFS(
E331="Goalkeeper",(
7*F331 + 2*J331 + H331),
E331="Defender",(
6*G331+3*H331+2*J331),
E331="Midfielder",(
2*G331+3*H331+4*I331+3*J331),
E331="Forward",(
6.25*I331+5*J331)
)</f>
        <v>2.0703062490229689</v>
      </c>
    </row>
    <row r="332" spans="1:11" x14ac:dyDescent="0.3">
      <c r="A332" t="s">
        <v>366</v>
      </c>
      <c r="B332">
        <v>28</v>
      </c>
      <c r="C332" t="s">
        <v>356</v>
      </c>
      <c r="D332" t="s">
        <v>59</v>
      </c>
      <c r="E332" t="s">
        <v>772</v>
      </c>
      <c r="F332">
        <f>player_stats[[#This Row],[Clean Sheets]]/MAX('epl_player_stats_24_25 '!AI:AI)*0.5+player_stats[[#This Row],[Goals Prevented Adjusted]]/MAX('epl_player_stats_24_25 '!BG:BG)*0.5</f>
        <v>0.24159663865546221</v>
      </c>
      <c r="G332">
        <f>player_stats[[#This Row],[Clean Sheets]]/MAX('epl_player_stats_24_25 '!AI:AI)*0.5+player_stats[[#This Row],[Clearances]]/MAX('epl_player_stats_24_25 '!AJ:AJ)*0.25+player_stats[[#This Row],[Tackles]]/MAX('epl_player_stats_24_25 '!AM:AM)*0.25</f>
        <v>3.984651711924439E-2</v>
      </c>
      <c r="H332">
        <f>player_stats[[#This Row],[Touches]]/MAX('epl_player_stats_24_25 '!P:P)</f>
        <v>8.8437406632805499E-2</v>
      </c>
      <c r="I332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32">
        <f>player_stats[[#This Row],[Minutes]]/3420</f>
        <v>0.18421052631578946</v>
      </c>
      <c r="K332" s="3" cm="1">
        <f t="array" ref="K332">_xlfn.IFS(
E332="Goalkeeper",(
7*F332 + 2*J332 + H332),
E332="Defender",(
6*G332+3*H332+2*J332),
E332="Midfielder",(
2*G332+3*H332+4*I332+3*J332),
E332="Forward",(
6.25*I332+5*J332)
)</f>
        <v>2.1480349298526198</v>
      </c>
    </row>
    <row r="333" spans="1:11" x14ac:dyDescent="0.3">
      <c r="A333" t="s">
        <v>583</v>
      </c>
      <c r="B333">
        <v>29</v>
      </c>
      <c r="C333" t="s">
        <v>566</v>
      </c>
      <c r="D333" t="s">
        <v>59</v>
      </c>
      <c r="E333" t="s">
        <v>772</v>
      </c>
      <c r="F333">
        <f>player_stats[[#This Row],[Clean Sheets]]/MAX('epl_player_stats_24_25 '!AI:AI)*0.5+player_stats[[#This Row],[Goals Prevented Adjusted]]/MAX('epl_player_stats_24_25 '!BG:BG)*0.5</f>
        <v>0.20588235294117649</v>
      </c>
      <c r="G333">
        <f>player_stats[[#This Row],[Clean Sheets]]/MAX('epl_player_stats_24_25 '!AI:AI)*0.5+player_stats[[#This Row],[Clearances]]/MAX('epl_player_stats_24_25 '!AJ:AJ)*0.25+player_stats[[#This Row],[Tackles]]/MAX('epl_player_stats_24_25 '!AM:AM)*0.25</f>
        <v>5.1652892561983473E-3</v>
      </c>
      <c r="H333">
        <f>player_stats[[#This Row],[Touches]]/MAX('epl_player_stats_24_25 '!P:P)</f>
        <v>5.2285628921422168E-2</v>
      </c>
      <c r="I333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33">
        <f>player_stats[[#This Row],[Minutes]]/3420</f>
        <v>7.8947368421052627E-2</v>
      </c>
      <c r="K333" s="3" cm="1">
        <f t="array" ref="K333">_xlfn.IFS(
E333="Goalkeeper",(
7*F333 + 2*J333 + H333),
E333="Defender",(
6*G333+3*H333+2*J333),
E333="Midfielder",(
2*G333+3*H333+4*I333+3*J333),
E333="Forward",(
6.25*I333+5*J333)
)</f>
        <v>1.651356836351763</v>
      </c>
    </row>
    <row r="334" spans="1:11" x14ac:dyDescent="0.3">
      <c r="A334" t="s">
        <v>86</v>
      </c>
      <c r="B334">
        <v>35</v>
      </c>
      <c r="C334" t="s">
        <v>58</v>
      </c>
      <c r="D334" t="s">
        <v>66</v>
      </c>
      <c r="E334" t="s">
        <v>772</v>
      </c>
      <c r="F334">
        <f>player_stats[[#This Row],[Clean Sheets]]/MAX('epl_player_stats_24_25 '!AI:AI)*0.5+player_stats[[#This Row],[Goals Prevented Adjusted]]/MAX('epl_player_stats_24_25 '!BG:BG)*0.5</f>
        <v>0.20588235294117649</v>
      </c>
      <c r="G334">
        <f>player_stats[[#This Row],[Clean Sheets]]/MAX('epl_player_stats_24_25 '!AI:AI)*0.5+player_stats[[#This Row],[Clearances]]/MAX('epl_player_stats_24_25 '!AJ:AJ)*0.25+player_stats[[#This Row],[Tackles]]/MAX('epl_player_stats_24_25 '!AM:AM)*0.25</f>
        <v>3.0991735537190084E-3</v>
      </c>
      <c r="H334">
        <f>player_stats[[#This Row],[Touches]]/MAX('epl_player_stats_24_25 '!P:P)</f>
        <v>2.3902001792650136E-2</v>
      </c>
      <c r="I334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34">
        <f>player_stats[[#This Row],[Minutes]]/3420</f>
        <v>5.2631578947368418E-2</v>
      </c>
      <c r="K334" s="3" cm="1">
        <f t="array" ref="K334">_xlfn.IFS(
E334="Goalkeeper",(
7*F334 + 2*J334 + H334),
E334="Defender",(
6*G334+3*H334+2*J334),
E334="Midfielder",(
2*G334+3*H334+4*I334+3*J334),
E334="Forward",(
6.25*I334+5*J334)
)</f>
        <v>1.5703416302756223</v>
      </c>
    </row>
    <row r="335" spans="1:11" x14ac:dyDescent="0.3">
      <c r="A335" t="s">
        <v>125</v>
      </c>
      <c r="B335">
        <v>34</v>
      </c>
      <c r="C335" t="s">
        <v>98</v>
      </c>
      <c r="D335" t="s">
        <v>126</v>
      </c>
      <c r="E335" t="s">
        <v>772</v>
      </c>
      <c r="F335">
        <f>player_stats[[#This Row],[Clean Sheets]]/MAX('epl_player_stats_24_25 '!AI:AI)*0.5+player_stats[[#This Row],[Goals Prevented Adjusted]]/MAX('epl_player_stats_24_25 '!BG:BG)*0.5</f>
        <v>0.24159663865546221</v>
      </c>
      <c r="G335">
        <f>player_stats[[#This Row],[Clean Sheets]]/MAX('epl_player_stats_24_25 '!AI:AI)*0.5+player_stats[[#This Row],[Clearances]]/MAX('epl_player_stats_24_25 '!AJ:AJ)*0.25+player_stats[[#This Row],[Tackles]]/MAX('epl_player_stats_24_25 '!AM:AM)*0.25</f>
        <v>4.0693158516125025E-2</v>
      </c>
      <c r="H335">
        <f>player_stats[[#This Row],[Touches]]/MAX('epl_player_stats_24_25 '!P:P)</f>
        <v>3.4657902599342698E-2</v>
      </c>
      <c r="I335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35">
        <f>player_stats[[#This Row],[Minutes]]/3420</f>
        <v>6.5789473684210523E-2</v>
      </c>
      <c r="K335" s="3" cm="1">
        <f t="array" ref="K335">_xlfn.IFS(
E335="Goalkeeper",(
7*F335 + 2*J335 + H335),
E335="Defender",(
6*G335+3*H335+2*J335),
E335="Midfielder",(
2*G335+3*H335+4*I335+3*J335),
E335="Forward",(
6.25*I335+5*J335)
)</f>
        <v>1.8574133205559993</v>
      </c>
    </row>
    <row r="336" spans="1:11" x14ac:dyDescent="0.3">
      <c r="A336" t="s">
        <v>397</v>
      </c>
      <c r="B336">
        <v>31</v>
      </c>
      <c r="C336" t="s">
        <v>391</v>
      </c>
      <c r="D336" t="s">
        <v>140</v>
      </c>
      <c r="E336" t="s">
        <v>772</v>
      </c>
      <c r="F336">
        <f>player_stats[[#This Row],[Clean Sheets]]/MAX('epl_player_stats_24_25 '!AI:AI)*0.5+player_stats[[#This Row],[Goals Prevented Adjusted]]/MAX('epl_player_stats_24_25 '!BG:BG)*0.5</f>
        <v>0.20588235294117649</v>
      </c>
      <c r="G336">
        <f>player_stats[[#This Row],[Clean Sheets]]/MAX('epl_player_stats_24_25 '!AI:AI)*0.5+player_stats[[#This Row],[Clearances]]/MAX('epl_player_stats_24_25 '!AJ:AJ)*0.25+player_stats[[#This Row],[Tackles]]/MAX('epl_player_stats_24_25 '!AM:AM)*0.25</f>
        <v>1.0330578512396695E-3</v>
      </c>
      <c r="H336">
        <f>player_stats[[#This Row],[Touches]]/MAX('epl_player_stats_24_25 '!P:P)</f>
        <v>1.7627726322079474E-2</v>
      </c>
      <c r="I33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36">
        <f>player_stats[[#This Row],[Minutes]]/3420</f>
        <v>3.9473684210526314E-2</v>
      </c>
      <c r="K336" s="3" cm="1">
        <f t="array" ref="K336">_xlfn.IFS(
E336="Goalkeeper",(
7*F336 + 2*J336 + H336),
E336="Defender",(
6*G336+3*H336+2*J336),
E336="Midfielder",(
2*G336+3*H336+4*I336+3*J336),
E336="Forward",(
6.25*I336+5*J336)
)</f>
        <v>1.5377515653313676</v>
      </c>
    </row>
    <row r="337" spans="1:11" x14ac:dyDescent="0.3">
      <c r="A337" t="s">
        <v>222</v>
      </c>
      <c r="B337">
        <v>33</v>
      </c>
      <c r="C337" t="s">
        <v>205</v>
      </c>
      <c r="D337" t="s">
        <v>59</v>
      </c>
      <c r="E337" t="s">
        <v>772</v>
      </c>
      <c r="F337">
        <f>player_stats[[#This Row],[Clean Sheets]]/MAX('epl_player_stats_24_25 '!AI:AI)*0.5+player_stats[[#This Row],[Goals Prevented Adjusted]]/MAX('epl_player_stats_24_25 '!BG:BG)*0.5</f>
        <v>0.24159663865546221</v>
      </c>
      <c r="G337">
        <f>player_stats[[#This Row],[Clean Sheets]]/MAX('epl_player_stats_24_25 '!AI:AI)*0.5+player_stats[[#This Row],[Clearances]]/MAX('epl_player_stats_24_25 '!AJ:AJ)*0.25+player_stats[[#This Row],[Tackles]]/MAX('epl_player_stats_24_25 '!AM:AM)*0.25</f>
        <v>3.8813459268004724E-2</v>
      </c>
      <c r="H337">
        <f>player_stats[[#This Row],[Touches]]/MAX('epl_player_stats_24_25 '!P:P)</f>
        <v>3.615177771138333E-2</v>
      </c>
      <c r="I337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37">
        <f>player_stats[[#This Row],[Minutes]]/3420</f>
        <v>5.2631578947368418E-2</v>
      </c>
      <c r="K337" s="3" cm="1">
        <f t="array" ref="K337">_xlfn.IFS(
E337="Goalkeeper",(
7*F337 + 2*J337 + H337),
E337="Defender",(
6*G337+3*H337+2*J337),
E337="Midfielder",(
2*G337+3*H337+4*I337+3*J337),
E337="Forward",(
6.25*I337+5*J337)
)</f>
        <v>1.8325914061943556</v>
      </c>
    </row>
    <row r="338" spans="1:11" x14ac:dyDescent="0.3">
      <c r="A338" t="s">
        <v>605</v>
      </c>
      <c r="B338">
        <v>25</v>
      </c>
      <c r="C338" t="s">
        <v>787</v>
      </c>
      <c r="D338" t="s">
        <v>59</v>
      </c>
      <c r="E338" t="s">
        <v>772</v>
      </c>
      <c r="F338">
        <f>player_stats[[#This Row],[Clean Sheets]]/MAX('epl_player_stats_24_25 '!AI:AI)*0.5+player_stats[[#This Row],[Goals Prevented Adjusted]]/MAX('epl_player_stats_24_25 '!BG:BG)*0.5</f>
        <v>0.20588235294117649</v>
      </c>
      <c r="G338">
        <f>player_stats[[#This Row],[Clean Sheets]]/MAX('epl_player_stats_24_25 '!AI:AI)*0.5+player_stats[[#This Row],[Clearances]]/MAX('epl_player_stats_24_25 '!AJ:AJ)*0.25+player_stats[[#This Row],[Tackles]]/MAX('epl_player_stats_24_25 '!AM:AM)*0.25</f>
        <v>1.0330578512396695E-3</v>
      </c>
      <c r="H338">
        <f>player_stats[[#This Row],[Touches]]/MAX('epl_player_stats_24_25 '!P:P)</f>
        <v>1.2847325963549447E-2</v>
      </c>
      <c r="I33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38">
        <f>player_stats[[#This Row],[Minutes]]/3420</f>
        <v>2.6315789473684209E-2</v>
      </c>
      <c r="K338" s="3" cm="1">
        <f t="array" ref="K338">_xlfn.IFS(
E338="Goalkeeper",(
7*F338 + 2*J338 + H338),
E338="Defender",(
6*G338+3*H338+2*J338),
E338="Midfielder",(
2*G338+3*H338+4*I338+3*J338),
E338="Forward",(
6.25*I338+5*J338)
)</f>
        <v>1.5066553754991534</v>
      </c>
    </row>
    <row r="339" spans="1:11" x14ac:dyDescent="0.3">
      <c r="A339" t="s">
        <v>71</v>
      </c>
      <c r="B339">
        <v>32</v>
      </c>
      <c r="C339" t="s">
        <v>58</v>
      </c>
      <c r="D339" t="s">
        <v>72</v>
      </c>
      <c r="E339" t="s">
        <v>773</v>
      </c>
      <c r="F339">
        <f>player_stats[[#This Row],[Clean Sheets]]/MAX('epl_player_stats_24_25 '!AI:AI)*0.5+player_stats[[#This Row],[Goals Prevented Adjusted]]/MAX('epl_player_stats_24_25 '!BG:BG)*0.5</f>
        <v>0.24159663865546221</v>
      </c>
      <c r="G339">
        <f>player_stats[[#This Row],[Clean Sheets]]/MAX('epl_player_stats_24_25 '!AI:AI)*0.5+player_stats[[#This Row],[Clearances]]/MAX('epl_player_stats_24_25 '!AJ:AJ)*0.25+player_stats[[#This Row],[Tackles]]/MAX('epl_player_stats_24_25 '!AM:AM)*0.25</f>
        <v>6.0336792394208659E-2</v>
      </c>
      <c r="H339">
        <f>player_stats[[#This Row],[Touches]]/MAX('epl_player_stats_24_25 '!P:P)</f>
        <v>0.16432626232446967</v>
      </c>
      <c r="I339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339">
        <f>player_stats[[#This Row],[Minutes]]/3420</f>
        <v>0.20526315789473684</v>
      </c>
      <c r="K339" s="3" cm="1">
        <f t="array" ref="K339">_xlfn.IFS(
E339="Goalkeeper",(
7*F339 + 2*J339 + H339),
E339="Defender",(
6*G339+3*H339+2*J339),
E339="Midfielder",(
2*G339+3*H339+4*I339+3*J339),
E339="Forward",(
6.25*I339+5*J339)
)</f>
        <v>1.6491139765935778</v>
      </c>
    </row>
    <row r="340" spans="1:11" x14ac:dyDescent="0.3">
      <c r="A340" t="s">
        <v>87</v>
      </c>
      <c r="B340">
        <v>27</v>
      </c>
      <c r="C340" t="s">
        <v>58</v>
      </c>
      <c r="D340" t="s">
        <v>88</v>
      </c>
      <c r="E340" t="s">
        <v>774</v>
      </c>
      <c r="F340">
        <f>player_stats[[#This Row],[Clean Sheets]]/MAX('epl_player_stats_24_25 '!AI:AI)*0.5+player_stats[[#This Row],[Goals Prevented Adjusted]]/MAX('epl_player_stats_24_25 '!BG:BG)*0.5</f>
        <v>0.24159663865546221</v>
      </c>
      <c r="G340">
        <f>player_stats[[#This Row],[Clean Sheets]]/MAX('epl_player_stats_24_25 '!AI:AI)*0.5+player_stats[[#This Row],[Clearances]]/MAX('epl_player_stats_24_25 '!AJ:AJ)*0.25+player_stats[[#This Row],[Tackles]]/MAX('epl_player_stats_24_25 '!AM:AM)*0.25</f>
        <v>5.6290001864164538E-2</v>
      </c>
      <c r="H340">
        <f>player_stats[[#This Row],[Touches]]/MAX('epl_player_stats_24_25 '!P:P)</f>
        <v>0.15267403645055275</v>
      </c>
      <c r="I340">
        <f>player_stats[[#This Row],[Goals]]/MAX('epl_player_stats_24_25 '!H:H)*0.6+player_stats[[#This Row],[Assists]]/MAX('epl_player_stats_24_25 '!I:I)*0.25+player_stats[[#This Row],[Shots]]/MAX('epl_player_stats_24_25 '!K:K)*0.15+0.1</f>
        <v>0.13847905282331513</v>
      </c>
      <c r="J340">
        <f>player_stats[[#This Row],[Minutes]]/3420</f>
        <v>0.15263157894736842</v>
      </c>
      <c r="K340" s="3" cm="1">
        <f t="array" ref="K340">_xlfn.IFS(
E340="Goalkeeper",(
7*F340 + 2*J340 + H340),
E340="Defender",(
6*G340+3*H340+2*J340),
E340="Midfielder",(
2*G340+3*H340+4*I340+3*J340),
E340="Forward",(
6.25*I340+5*J340)
)</f>
        <v>1.1010252784313823</v>
      </c>
    </row>
    <row r="341" spans="1:11" x14ac:dyDescent="0.3">
      <c r="A341" t="s">
        <v>89</v>
      </c>
      <c r="B341">
        <v>29</v>
      </c>
      <c r="C341" t="s">
        <v>58</v>
      </c>
      <c r="D341" t="s">
        <v>59</v>
      </c>
      <c r="E341" t="s">
        <v>773</v>
      </c>
      <c r="F341">
        <f>player_stats[[#This Row],[Clean Sheets]]/MAX('epl_player_stats_24_25 '!AI:AI)*0.5+player_stats[[#This Row],[Goals Prevented Adjusted]]/MAX('epl_player_stats_24_25 '!BG:BG)*0.5</f>
        <v>0.20588235294117649</v>
      </c>
      <c r="G341">
        <f>player_stats[[#This Row],[Clean Sheets]]/MAX('epl_player_stats_24_25 '!AI:AI)*0.5+player_stats[[#This Row],[Clearances]]/MAX('epl_player_stats_24_25 '!AJ:AJ)*0.25+player_stats[[#This Row],[Tackles]]/MAX('epl_player_stats_24_25 '!AM:AM)*0.25</f>
        <v>2.0016466786801714E-2</v>
      </c>
      <c r="H341">
        <f>player_stats[[#This Row],[Touches]]/MAX('epl_player_stats_24_25 '!P:P)</f>
        <v>8.9632506722437999E-2</v>
      </c>
      <c r="I341">
        <f>player_stats[[#This Row],[Goals]]/MAX('epl_player_stats_24_25 '!H:H)*0.6+player_stats[[#This Row],[Assists]]/MAX('epl_player_stats_24_25 '!I:I)*0.25+player_stats[[#This Row],[Shots]]/MAX('epl_player_stats_24_25 '!K:K)*0.15+0.1</f>
        <v>0.15482695810564662</v>
      </c>
      <c r="J341">
        <f>player_stats[[#This Row],[Minutes]]/3420</f>
        <v>0.14502923976608187</v>
      </c>
      <c r="K341" s="3" cm="1">
        <f t="array" ref="K341">_xlfn.IFS(
E341="Goalkeeper",(
7*F341 + 2*J341 + H341),
E341="Defender",(
6*G341+3*H341+2*J341),
E341="Midfielder",(
2*G341+3*H341+4*I341+3*J341),
E341="Forward",(
6.25*I341+5*J341)
)</f>
        <v>1.3633260054617495</v>
      </c>
    </row>
    <row r="342" spans="1:11" x14ac:dyDescent="0.3">
      <c r="A342" t="s">
        <v>91</v>
      </c>
      <c r="B342">
        <v>25</v>
      </c>
      <c r="C342" t="s">
        <v>58</v>
      </c>
      <c r="D342" t="s">
        <v>92</v>
      </c>
      <c r="E342" t="s">
        <v>774</v>
      </c>
      <c r="F342">
        <f>player_stats[[#This Row],[Clean Sheets]]/MAX('epl_player_stats_24_25 '!AI:AI)*0.5+player_stats[[#This Row],[Goals Prevented Adjusted]]/MAX('epl_player_stats_24_25 '!BG:BG)*0.5</f>
        <v>0.20588235294117649</v>
      </c>
      <c r="G342">
        <f>player_stats[[#This Row],[Clean Sheets]]/MAX('epl_player_stats_24_25 '!AI:AI)*0.5+player_stats[[#This Row],[Clearances]]/MAX('epl_player_stats_24_25 '!AJ:AJ)*0.25+player_stats[[#This Row],[Tackles]]/MAX('epl_player_stats_24_25 '!AM:AM)*0.25</f>
        <v>1.0330578512396695E-3</v>
      </c>
      <c r="H342">
        <f>player_stats[[#This Row],[Touches]]/MAX('epl_player_stats_24_25 '!P:P)</f>
        <v>2.3902001792650133E-3</v>
      </c>
      <c r="I342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42">
        <f>player_stats[[#This Row],[Minutes]]/3420</f>
        <v>1.7543859649122807E-3</v>
      </c>
      <c r="K342" s="3" cm="1">
        <f t="array" ref="K342">_xlfn.IFS(
E342="Goalkeeper",(
7*F342 + 2*J342 + H342),
E342="Defender",(
6*G342+3*H342+2*J342),
E342="Midfielder",(
2*G342+3*H342+4*I342+3*J342),
E342="Forward",(
6.25*I342+5*J342)
)</f>
        <v>1.6877719575057619E-2</v>
      </c>
    </row>
    <row r="343" spans="1:11" x14ac:dyDescent="0.3">
      <c r="A343" t="s">
        <v>99</v>
      </c>
      <c r="B343">
        <v>21</v>
      </c>
      <c r="C343" t="s">
        <v>98</v>
      </c>
      <c r="D343" t="s">
        <v>62</v>
      </c>
      <c r="E343" t="s">
        <v>774</v>
      </c>
      <c r="F343">
        <f>player_stats[[#This Row],[Clean Sheets]]/MAX('epl_player_stats_24_25 '!AI:AI)*0.5+player_stats[[#This Row],[Goals Prevented Adjusted]]/MAX('epl_player_stats_24_25 '!BG:BG)*0.5</f>
        <v>0.20588235294117649</v>
      </c>
      <c r="G343">
        <f>player_stats[[#This Row],[Clean Sheets]]/MAX('epl_player_stats_24_25 '!AI:AI)*0.5+player_stats[[#This Row],[Clearances]]/MAX('epl_player_stats_24_25 '!AJ:AJ)*0.25+player_stats[[#This Row],[Tackles]]/MAX('epl_player_stats_24_25 '!AM:AM)*0.25</f>
        <v>2.5181756043000061E-2</v>
      </c>
      <c r="H343">
        <f>player_stats[[#This Row],[Touches]]/MAX('epl_player_stats_24_25 '!P:P)</f>
        <v>8.0071706005377954E-2</v>
      </c>
      <c r="I343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343">
        <f>player_stats[[#This Row],[Minutes]]/3420</f>
        <v>9.269005847953217E-2</v>
      </c>
      <c r="K343" s="3" cm="1">
        <f t="array" ref="K343">_xlfn.IFS(
E343="Goalkeeper",(
7*F343 + 2*J343 + H343),
E343="Defender",(
6*G343+3*H343+2*J343),
E343="Midfielder",(
2*G343+3*H343+4*I343+3*J343),
E343="Forward",(
6.25*I343+5*J343)
)</f>
        <v>0.57668577123319853</v>
      </c>
    </row>
    <row r="344" spans="1:11" x14ac:dyDescent="0.3">
      <c r="A344" t="s">
        <v>100</v>
      </c>
      <c r="B344">
        <v>26</v>
      </c>
      <c r="C344" t="s">
        <v>98</v>
      </c>
      <c r="D344" t="s">
        <v>96</v>
      </c>
      <c r="E344" t="s">
        <v>774</v>
      </c>
      <c r="F344">
        <f>player_stats[[#This Row],[Clean Sheets]]/MAX('epl_player_stats_24_25 '!AI:AI)*0.5+player_stats[[#This Row],[Goals Prevented Adjusted]]/MAX('epl_player_stats_24_25 '!BG:BG)*0.5</f>
        <v>0.27731092436974791</v>
      </c>
      <c r="G344">
        <f>player_stats[[#This Row],[Clean Sheets]]/MAX('epl_player_stats_24_25 '!AI:AI)*0.5+player_stats[[#This Row],[Clearances]]/MAX('epl_player_stats_24_25 '!AJ:AJ)*0.25+player_stats[[#This Row],[Tackles]]/MAX('epl_player_stats_24_25 '!AM:AM)*0.25</f>
        <v>0.12854967998508668</v>
      </c>
      <c r="H344">
        <f>player_stats[[#This Row],[Touches]]/MAX('epl_player_stats_24_25 '!P:P)</f>
        <v>0.20256946519270988</v>
      </c>
      <c r="I344">
        <f>player_stats[[#This Row],[Goals]]/MAX('epl_player_stats_24_25 '!H:H)*0.6+player_stats[[#This Row],[Assists]]/MAX('epl_player_stats_24_25 '!I:I)*0.25+player_stats[[#This Row],[Shots]]/MAX('epl_player_stats_24_25 '!K:K)*0.15+0.1</f>
        <v>0.1098360655737705</v>
      </c>
      <c r="J344">
        <f>player_stats[[#This Row],[Minutes]]/3420</f>
        <v>0.24941520467836256</v>
      </c>
      <c r="K344" s="3" cm="1">
        <f t="array" ref="K344">_xlfn.IFS(
E344="Goalkeeper",(
7*F344 + 2*J344 + H344),
E344="Defender",(
6*G344+3*H344+2*J344),
E344="Midfielder",(
2*G344+3*H344+4*I344+3*J344),
E344="Forward",(
6.25*I344+5*J344)
)</f>
        <v>1.8778368848453748</v>
      </c>
    </row>
    <row r="345" spans="1:11" x14ac:dyDescent="0.3">
      <c r="A345" t="s">
        <v>102</v>
      </c>
      <c r="B345">
        <v>31</v>
      </c>
      <c r="C345" t="s">
        <v>98</v>
      </c>
      <c r="D345" t="s">
        <v>66</v>
      </c>
      <c r="E345" t="s">
        <v>774</v>
      </c>
      <c r="F345">
        <f>player_stats[[#This Row],[Clean Sheets]]/MAX('epl_player_stats_24_25 '!AI:AI)*0.5+player_stats[[#This Row],[Goals Prevented Adjusted]]/MAX('epl_player_stats_24_25 '!BG:BG)*0.5</f>
        <v>0.24159663865546221</v>
      </c>
      <c r="G345">
        <f>player_stats[[#This Row],[Clean Sheets]]/MAX('epl_player_stats_24_25 '!AI:AI)*0.5+player_stats[[#This Row],[Clearances]]/MAX('epl_player_stats_24_25 '!AJ:AJ)*0.25+player_stats[[#This Row],[Tackles]]/MAX('epl_player_stats_24_25 '!AM:AM)*0.25</f>
        <v>8.6908904492636552E-2</v>
      </c>
      <c r="H345">
        <f>player_stats[[#This Row],[Touches]]/MAX('epl_player_stats_24_25 '!P:P)</f>
        <v>0.20316701523752614</v>
      </c>
      <c r="I345">
        <f>player_stats[[#This Row],[Goals]]/MAX('epl_player_stats_24_25 '!H:H)*0.6+player_stats[[#This Row],[Assists]]/MAX('epl_player_stats_24_25 '!I:I)*0.25+player_stats[[#This Row],[Shots]]/MAX('epl_player_stats_24_25 '!K:K)*0.15+0.1</f>
        <v>0.1098360655737705</v>
      </c>
      <c r="J345">
        <f>player_stats[[#This Row],[Minutes]]/3420</f>
        <v>0.24210526315789474</v>
      </c>
      <c r="K345" s="3" cm="1">
        <f t="array" ref="K345">_xlfn.IFS(
E345="Goalkeeper",(
7*F345 + 2*J345 + H345),
E345="Defender",(
6*G345+3*H345+2*J345),
E345="Midfielder",(
2*G345+3*H345+4*I345+3*J345),
E345="Forward",(
6.25*I345+5*J345)
)</f>
        <v>1.6151649989841872</v>
      </c>
    </row>
    <row r="346" spans="1:11" x14ac:dyDescent="0.3">
      <c r="A346" t="s">
        <v>115</v>
      </c>
      <c r="B346">
        <v>20</v>
      </c>
      <c r="C346" t="s">
        <v>98</v>
      </c>
      <c r="D346" t="s">
        <v>74</v>
      </c>
      <c r="E346" t="s">
        <v>774</v>
      </c>
      <c r="F346">
        <f>player_stats[[#This Row],[Clean Sheets]]/MAX('epl_player_stats_24_25 '!AI:AI)*0.5+player_stats[[#This Row],[Goals Prevented Adjusted]]/MAX('epl_player_stats_24_25 '!BG:BG)*0.5</f>
        <v>0.20588235294117649</v>
      </c>
      <c r="G346">
        <f>player_stats[[#This Row],[Clean Sheets]]/MAX('epl_player_stats_24_25 '!AI:AI)*0.5+player_stats[[#This Row],[Clearances]]/MAX('epl_player_stats_24_25 '!AJ:AJ)*0.25+player_stats[[#This Row],[Tackles]]/MAX('epl_player_stats_24_25 '!AM:AM)*0.25</f>
        <v>3.8712483688560242E-2</v>
      </c>
      <c r="H346">
        <f>player_stats[[#This Row],[Touches]]/MAX('epl_player_stats_24_25 '!P:P)</f>
        <v>0.10397370779802809</v>
      </c>
      <c r="I346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46">
        <f>player_stats[[#This Row],[Minutes]]/3420</f>
        <v>0.1388888888888889</v>
      </c>
      <c r="K346" s="3" cm="1">
        <f t="array" ref="K346">_xlfn.IFS(
E346="Goalkeeper",(
7*F346 + 2*J346 + H346),
E346="Defender",(
6*G346+3*H346+2*J346),
E346="Midfielder",(
2*G346+3*H346+4*I346+3*J346),
E346="Forward",(
6.25*I346+5*J346)
)</f>
        <v>0.82197380330322356</v>
      </c>
    </row>
    <row r="347" spans="1:11" x14ac:dyDescent="0.3">
      <c r="A347" t="s">
        <v>132</v>
      </c>
      <c r="B347">
        <v>20</v>
      </c>
      <c r="C347" t="s">
        <v>131</v>
      </c>
      <c r="D347" t="s">
        <v>59</v>
      </c>
      <c r="E347" t="s">
        <v>773</v>
      </c>
      <c r="F347">
        <f>player_stats[[#This Row],[Clean Sheets]]/MAX('epl_player_stats_24_25 '!AI:AI)*0.5+player_stats[[#This Row],[Goals Prevented Adjusted]]/MAX('epl_player_stats_24_25 '!BG:BG)*0.5</f>
        <v>0.20588235294117649</v>
      </c>
      <c r="G347">
        <f>player_stats[[#This Row],[Clean Sheets]]/MAX('epl_player_stats_24_25 '!AI:AI)*0.5+player_stats[[#This Row],[Clearances]]/MAX('epl_player_stats_24_25 '!AJ:AJ)*0.25+player_stats[[#This Row],[Tackles]]/MAX('epl_player_stats_24_25 '!AM:AM)*0.25</f>
        <v>6.2115516062884485E-2</v>
      </c>
      <c r="H347">
        <f>player_stats[[#This Row],[Touches]]/MAX('epl_player_stats_24_25 '!P:P)</f>
        <v>0.15625933671945025</v>
      </c>
      <c r="I347">
        <f>player_stats[[#This Row],[Goals]]/MAX('epl_player_stats_24_25 '!H:H)*0.6+player_stats[[#This Row],[Assists]]/MAX('epl_player_stats_24_25 '!I:I)*0.25+player_stats[[#This Row],[Shots]]/MAX('epl_player_stats_24_25 '!K:K)*0.15+0.1</f>
        <v>0.13688524590163936</v>
      </c>
      <c r="J347">
        <f>player_stats[[#This Row],[Minutes]]/3420</f>
        <v>0.21959064327485381</v>
      </c>
      <c r="K347" s="3" cm="1">
        <f t="array" ref="K347">_xlfn.IFS(
E347="Goalkeeper",(
7*F347 + 2*J347 + H347),
E347="Defender",(
6*G347+3*H347+2*J347),
E347="Midfielder",(
2*G347+3*H347+4*I347+3*J347),
E347="Forward",(
6.25*I347+5*J347)
)</f>
        <v>1.7993219557152385</v>
      </c>
    </row>
    <row r="348" spans="1:11" x14ac:dyDescent="0.3">
      <c r="A348" t="s">
        <v>134</v>
      </c>
      <c r="B348">
        <v>19</v>
      </c>
      <c r="C348" t="s">
        <v>131</v>
      </c>
      <c r="D348" t="s">
        <v>59</v>
      </c>
      <c r="E348" t="s">
        <v>773</v>
      </c>
      <c r="F348">
        <f>player_stats[[#This Row],[Clean Sheets]]/MAX('epl_player_stats_24_25 '!AI:AI)*0.5+player_stats[[#This Row],[Goals Prevented Adjusted]]/MAX('epl_player_stats_24_25 '!BG:BG)*0.5</f>
        <v>0.20588235294117649</v>
      </c>
      <c r="G348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348">
        <f>player_stats[[#This Row],[Touches]]/MAX('epl_player_stats_24_25 '!P:P)</f>
        <v>2.987750224081267E-3</v>
      </c>
      <c r="I34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48">
        <f>player_stats[[#This Row],[Minutes]]/3420</f>
        <v>6.4327485380116962E-3</v>
      </c>
      <c r="K348" s="3" cm="1">
        <f t="array" ref="K348">_xlfn.IFS(
E348="Goalkeeper",(
7*F348 + 2*J348 + H348),
E348="Defender",(
6*G348+3*H348+2*J348),
E348="Midfielder",(
2*G348+3*H348+4*I348+3*J348),
E348="Forward",(
6.25*I348+5*J348)
)</f>
        <v>0.42826149628627891</v>
      </c>
    </row>
    <row r="349" spans="1:11" x14ac:dyDescent="0.3">
      <c r="A349" t="s">
        <v>146</v>
      </c>
      <c r="B349">
        <v>22</v>
      </c>
      <c r="C349" t="s">
        <v>131</v>
      </c>
      <c r="D349" t="s">
        <v>59</v>
      </c>
      <c r="E349" t="s">
        <v>774</v>
      </c>
      <c r="F349">
        <f>player_stats[[#This Row],[Clean Sheets]]/MAX('epl_player_stats_24_25 '!AI:AI)*0.5+player_stats[[#This Row],[Goals Prevented Adjusted]]/MAX('epl_player_stats_24_25 '!BG:BG)*0.5</f>
        <v>0.20588235294117649</v>
      </c>
      <c r="G349">
        <f>player_stats[[#This Row],[Clean Sheets]]/MAX('epl_player_stats_24_25 '!AI:AI)*0.5+player_stats[[#This Row],[Clearances]]/MAX('epl_player_stats_24_25 '!AJ:AJ)*0.25+player_stats[[#This Row],[Tackles]]/MAX('epl_player_stats_24_25 '!AM:AM)*0.25</f>
        <v>6.0220282110234259E-2</v>
      </c>
      <c r="H349">
        <f>player_stats[[#This Row],[Touches]]/MAX('epl_player_stats_24_25 '!P:P)</f>
        <v>9.8595757394681807E-2</v>
      </c>
      <c r="I349">
        <f>player_stats[[#This Row],[Goals]]/MAX('epl_player_stats_24_25 '!H:H)*0.6+player_stats[[#This Row],[Assists]]/MAX('epl_player_stats_24_25 '!I:I)*0.25+player_stats[[#This Row],[Shots]]/MAX('epl_player_stats_24_25 '!K:K)*0.15+0.1</f>
        <v>0.12864298724954462</v>
      </c>
      <c r="J349">
        <f>player_stats[[#This Row],[Minutes]]/3420</f>
        <v>0.13099415204678364</v>
      </c>
      <c r="K349" s="3" cm="1">
        <f t="array" ref="K349">_xlfn.IFS(
E349="Goalkeeper",(
7*F349 + 2*J349 + H349),
E349="Defender",(
6*G349+3*H349+2*J349),
E349="Midfielder",(
2*G349+3*H349+4*I349+3*J349),
E349="Forward",(
6.25*I349+5*J349)
)</f>
        <v>0.91909726893901822</v>
      </c>
    </row>
    <row r="350" spans="1:11" x14ac:dyDescent="0.3">
      <c r="A350" t="s">
        <v>149</v>
      </c>
      <c r="B350">
        <v>19</v>
      </c>
      <c r="C350" t="s">
        <v>131</v>
      </c>
      <c r="D350" t="s">
        <v>105</v>
      </c>
      <c r="E350" t="s">
        <v>774</v>
      </c>
      <c r="F350">
        <f>player_stats[[#This Row],[Clean Sheets]]/MAX('epl_player_stats_24_25 '!AI:AI)*0.5+player_stats[[#This Row],[Goals Prevented Adjusted]]/MAX('epl_player_stats_24_25 '!BG:BG)*0.5</f>
        <v>0.20588235294117649</v>
      </c>
      <c r="G350">
        <f>player_stats[[#This Row],[Clean Sheets]]/MAX('epl_player_stats_24_25 '!AI:AI)*0.5+player_stats[[#This Row],[Clearances]]/MAX('epl_player_stats_24_25 '!AJ:AJ)*0.25+player_stats[[#This Row],[Tackles]]/MAX('epl_player_stats_24_25 '!AM:AM)*0.25</f>
        <v>1.8796992481203006E-3</v>
      </c>
      <c r="H350">
        <f>player_stats[[#This Row],[Touches]]/MAX('epl_player_stats_24_25 '!P:P)</f>
        <v>5.3779504033462803E-3</v>
      </c>
      <c r="I350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50">
        <f>player_stats[[#This Row],[Minutes]]/3420</f>
        <v>2.631578947368421E-3</v>
      </c>
      <c r="K350" s="3" cm="1">
        <f t="array" ref="K350">_xlfn.IFS(
E350="Goalkeeper",(
7*F350 + 2*J350 + H350),
E350="Defender",(
6*G350+3*H350+2*J350),
E350="Midfielder",(
2*G350+3*H350+4*I350+3*J350),
E350="Forward",(
6.25*I350+5*J350)
)</f>
        <v>3.2675204593497487E-2</v>
      </c>
    </row>
    <row r="351" spans="1:11" x14ac:dyDescent="0.3">
      <c r="A351" t="s">
        <v>153</v>
      </c>
      <c r="B351">
        <v>25</v>
      </c>
      <c r="C351" t="s">
        <v>131</v>
      </c>
      <c r="D351" t="s">
        <v>59</v>
      </c>
      <c r="E351" t="s">
        <v>774</v>
      </c>
      <c r="F351">
        <f>player_stats[[#This Row],[Clean Sheets]]/MAX('epl_player_stats_24_25 '!AI:AI)*0.5+player_stats[[#This Row],[Goals Prevented Adjusted]]/MAX('epl_player_stats_24_25 '!BG:BG)*0.5</f>
        <v>0.20588235294117649</v>
      </c>
      <c r="G351">
        <f>player_stats[[#This Row],[Clean Sheets]]/MAX('epl_player_stats_24_25 '!AI:AI)*0.5+player_stats[[#This Row],[Clearances]]/MAX('epl_player_stats_24_25 '!AJ:AJ)*0.25+player_stats[[#This Row],[Tackles]]/MAX('epl_player_stats_24_25 '!AM:AM)*0.25</f>
        <v>2.4894364009196545E-2</v>
      </c>
      <c r="H351">
        <f>player_stats[[#This Row],[Touches]]/MAX('epl_player_stats_24_25 '!P:P)</f>
        <v>6.8419480131461013E-2</v>
      </c>
      <c r="I351">
        <f>player_stats[[#This Row],[Goals]]/MAX('epl_player_stats_24_25 '!H:H)*0.6+player_stats[[#This Row],[Assists]]/MAX('epl_player_stats_24_25 '!I:I)*0.25+player_stats[[#This Row],[Shots]]/MAX('epl_player_stats_24_25 '!K:K)*0.15+0.1</f>
        <v>0.12126593806921676</v>
      </c>
      <c r="J351">
        <f>player_stats[[#This Row],[Minutes]]/3420</f>
        <v>8.8011695906432749E-2</v>
      </c>
      <c r="K351" s="3" cm="1">
        <f t="array" ref="K351">_xlfn.IFS(
E351="Goalkeeper",(
7*F351 + 2*J351 + H351),
E351="Defender",(
6*G351+3*H351+2*J351),
E351="Midfielder",(
2*G351+3*H351+4*I351+3*J351),
E351="Forward",(
6.25*I351+5*J351)
)</f>
        <v>0.53064801626242786</v>
      </c>
    </row>
    <row r="352" spans="1:11" x14ac:dyDescent="0.3">
      <c r="A352" t="s">
        <v>159</v>
      </c>
      <c r="B352">
        <v>24</v>
      </c>
      <c r="C352" t="s">
        <v>131</v>
      </c>
      <c r="D352" t="s">
        <v>59</v>
      </c>
      <c r="E352" t="s">
        <v>774</v>
      </c>
      <c r="F352">
        <f>player_stats[[#This Row],[Clean Sheets]]/MAX('epl_player_stats_24_25 '!AI:AI)*0.5+player_stats[[#This Row],[Goals Prevented Adjusted]]/MAX('epl_player_stats_24_25 '!BG:BG)*0.5</f>
        <v>0.20588235294117649</v>
      </c>
      <c r="G352">
        <f>player_stats[[#This Row],[Clean Sheets]]/MAX('epl_player_stats_24_25 '!AI:AI)*0.5+player_stats[[#This Row],[Clearances]]/MAX('epl_player_stats_24_25 '!AJ:AJ)*0.25+player_stats[[#This Row],[Tackles]]/MAX('epl_player_stats_24_25 '!AM:AM)*0.25</f>
        <v>3.7593984962406013E-3</v>
      </c>
      <c r="H352">
        <f>player_stats[[#This Row],[Touches]]/MAX('epl_player_stats_24_25 '!P:P)</f>
        <v>2.24081266806095E-2</v>
      </c>
      <c r="I352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52">
        <f>player_stats[[#This Row],[Minutes]]/3420</f>
        <v>2.4853801169590642E-2</v>
      </c>
      <c r="K352" s="3" cm="1">
        <f t="array" ref="K352">_xlfn.IFS(
E352="Goalkeeper",(
7*F352 + 2*J352 + H352),
E352="Defender",(
6*G352+3*H352+2*J352),
E352="Midfielder",(
2*G352+3*H352+4*I352+3*J352),
E352="Forward",(
6.25*I352+5*J352)
)</f>
        <v>0.13948837335845338</v>
      </c>
    </row>
    <row r="353" spans="1:11" x14ac:dyDescent="0.3">
      <c r="A353" t="s">
        <v>162</v>
      </c>
      <c r="B353">
        <v>28</v>
      </c>
      <c r="C353" t="s">
        <v>131</v>
      </c>
      <c r="D353" t="s">
        <v>163</v>
      </c>
      <c r="E353" t="s">
        <v>773</v>
      </c>
      <c r="F353">
        <f>player_stats[[#This Row],[Clean Sheets]]/MAX('epl_player_stats_24_25 '!AI:AI)*0.5+player_stats[[#This Row],[Goals Prevented Adjusted]]/MAX('epl_player_stats_24_25 '!BG:BG)*0.5</f>
        <v>0.20588235294117649</v>
      </c>
      <c r="G353">
        <f>player_stats[[#This Row],[Clean Sheets]]/MAX('epl_player_stats_24_25 '!AI:AI)*0.5+player_stats[[#This Row],[Clearances]]/MAX('epl_player_stats_24_25 '!AJ:AJ)*0.25+player_stats[[#This Row],[Tackles]]/MAX('epl_player_stats_24_25 '!AM:AM)*0.25</f>
        <v>2.8381905176163548E-2</v>
      </c>
      <c r="H353">
        <f>player_stats[[#This Row],[Touches]]/MAX('epl_player_stats_24_25 '!P:P)</f>
        <v>4.6310128473259639E-2</v>
      </c>
      <c r="I353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353">
        <f>player_stats[[#This Row],[Minutes]]/3420</f>
        <v>5.146198830409357E-2</v>
      </c>
      <c r="K353" s="3" cm="1">
        <f t="array" ref="K353">_xlfn.IFS(
E353="Goalkeeper",(
7*F353 + 2*J353 + H353),
E353="Defender",(
6*G353+3*H353+2*J353),
E353="Midfielder",(
2*G353+3*H353+4*I353+3*J353),
E353="Forward",(
6.25*I353+5*J353)
)</f>
        <v>0.79926048855323928</v>
      </c>
    </row>
    <row r="354" spans="1:11" x14ac:dyDescent="0.3">
      <c r="A354" t="s">
        <v>169</v>
      </c>
      <c r="B354">
        <v>34</v>
      </c>
      <c r="C354" t="s">
        <v>170</v>
      </c>
      <c r="D354" t="s">
        <v>59</v>
      </c>
      <c r="E354" t="s">
        <v>774</v>
      </c>
      <c r="F354">
        <f>player_stats[[#This Row],[Clean Sheets]]/MAX('epl_player_stats_24_25 '!AI:AI)*0.5+player_stats[[#This Row],[Goals Prevented Adjusted]]/MAX('epl_player_stats_24_25 '!BG:BG)*0.5</f>
        <v>0.20588235294117649</v>
      </c>
      <c r="G354">
        <f>player_stats[[#This Row],[Clean Sheets]]/MAX('epl_player_stats_24_25 '!AI:AI)*0.5+player_stats[[#This Row],[Clearances]]/MAX('epl_player_stats_24_25 '!AJ:AJ)*0.25+player_stats[[#This Row],[Tackles]]/MAX('epl_player_stats_24_25 '!AM:AM)*0.25</f>
        <v>1.0990803454918287E-2</v>
      </c>
      <c r="H354">
        <f>player_stats[[#This Row],[Touches]]/MAX('epl_player_stats_24_25 '!P:P)</f>
        <v>4.152972811472961E-2</v>
      </c>
      <c r="I354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54">
        <f>player_stats[[#This Row],[Minutes]]/3420</f>
        <v>5.2923976608187137E-2</v>
      </c>
      <c r="K354" s="3" cm="1">
        <f t="array" ref="K354">_xlfn.IFS(
E354="Goalkeeper",(
7*F354 + 2*J354 + H354),
E354="Defender",(
6*G354+3*H354+2*J354),
E354="Midfielder",(
2*G354+3*H354+4*I354+3*J354),
E354="Forward",(
6.25*I354+5*J354)
)</f>
        <v>0.29638195829007286</v>
      </c>
    </row>
    <row r="355" spans="1:11" x14ac:dyDescent="0.3">
      <c r="A355" t="s">
        <v>177</v>
      </c>
      <c r="B355">
        <v>26</v>
      </c>
      <c r="C355" t="s">
        <v>170</v>
      </c>
      <c r="D355" t="s">
        <v>178</v>
      </c>
      <c r="E355" t="s">
        <v>773</v>
      </c>
      <c r="F355">
        <f>player_stats[[#This Row],[Clean Sheets]]/MAX('epl_player_stats_24_25 '!AI:AI)*0.5+player_stats[[#This Row],[Goals Prevented Adjusted]]/MAX('epl_player_stats_24_25 '!BG:BG)*0.5</f>
        <v>0.20588235294117649</v>
      </c>
      <c r="G355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355">
        <f>player_stats[[#This Row],[Touches]]/MAX('epl_player_stats_24_25 '!P:P)</f>
        <v>3.2865252464893933E-3</v>
      </c>
      <c r="I355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55">
        <f>player_stats[[#This Row],[Minutes]]/3420</f>
        <v>6.7251461988304092E-3</v>
      </c>
      <c r="K355" s="3" cm="1">
        <f t="array" ref="K355">_xlfn.IFS(
E355="Goalkeeper",(
7*F355 + 2*J355 + H355),
E355="Defender",(
6*G355+3*H355+2*J355),
E355="Midfielder",(
2*G355+3*H355+4*I355+3*J355),
E355="Forward",(
6.25*I355+5*J355)
)</f>
        <v>0.43003501433595942</v>
      </c>
    </row>
    <row r="356" spans="1:11" x14ac:dyDescent="0.3">
      <c r="A356" t="s">
        <v>183</v>
      </c>
      <c r="B356">
        <v>18</v>
      </c>
      <c r="C356" t="s">
        <v>170</v>
      </c>
      <c r="D356" t="s">
        <v>59</v>
      </c>
      <c r="E356" t="s">
        <v>774</v>
      </c>
      <c r="F356">
        <f>player_stats[[#This Row],[Clean Sheets]]/MAX('epl_player_stats_24_25 '!AI:AI)*0.5+player_stats[[#This Row],[Goals Prevented Adjusted]]/MAX('epl_player_stats_24_25 '!BG:BG)*0.5</f>
        <v>0.20588235294117649</v>
      </c>
      <c r="G356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356">
        <f>player_stats[[#This Row],[Touches]]/MAX('epl_player_stats_24_25 '!P:P)</f>
        <v>8.9632506722438004E-4</v>
      </c>
      <c r="I35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56">
        <f>player_stats[[#This Row],[Minutes]]/3420</f>
        <v>1.1695906432748538E-3</v>
      </c>
      <c r="K356" s="3" cm="1">
        <f t="array" ref="K356">_xlfn.IFS(
E356="Goalkeeper",(
7*F356 + 2*J356 + H356),
E356="Defender",(
6*G356+3*H356+2*J356),
E356="Midfielder",(
2*G356+3*H356+4*I356+3*J356),
E356="Forward",(
6.25*I356+5*J356)
)</f>
        <v>5.0281564882228482E-3</v>
      </c>
    </row>
    <row r="357" spans="1:11" x14ac:dyDescent="0.3">
      <c r="A357" t="s">
        <v>191</v>
      </c>
      <c r="B357">
        <v>28</v>
      </c>
      <c r="C357" t="s">
        <v>170</v>
      </c>
      <c r="D357" t="s">
        <v>163</v>
      </c>
      <c r="E357" t="s">
        <v>773</v>
      </c>
      <c r="F357">
        <f>player_stats[[#This Row],[Clean Sheets]]/MAX('epl_player_stats_24_25 '!AI:AI)*0.5+player_stats[[#This Row],[Goals Prevented Adjusted]]/MAX('epl_player_stats_24_25 '!BG:BG)*0.5</f>
        <v>0.24159663865546221</v>
      </c>
      <c r="G357">
        <f>player_stats[[#This Row],[Clean Sheets]]/MAX('epl_player_stats_24_25 '!AI:AI)*0.5+player_stats[[#This Row],[Clearances]]/MAX('epl_player_stats_24_25 '!AJ:AJ)*0.25+player_stats[[#This Row],[Tackles]]/MAX('epl_player_stats_24_25 '!AM:AM)*0.25</f>
        <v>7.5459827254085621E-2</v>
      </c>
      <c r="H357">
        <f>player_stats[[#This Row],[Touches]]/MAX('epl_player_stats_24_25 '!P:P)</f>
        <v>0.17956378846728413</v>
      </c>
      <c r="I357">
        <f>player_stats[[#This Row],[Goals]]/MAX('epl_player_stats_24_25 '!H:H)*0.6+player_stats[[#This Row],[Assists]]/MAX('epl_player_stats_24_25 '!I:I)*0.25+player_stats[[#This Row],[Shots]]/MAX('epl_player_stats_24_25 '!K:K)*0.15+0.1</f>
        <v>0.14253187613843352</v>
      </c>
      <c r="J357">
        <f>player_stats[[#This Row],[Minutes]]/3420</f>
        <v>0.24912280701754386</v>
      </c>
      <c r="K357" s="3" cm="1">
        <f t="array" ref="K357">_xlfn.IFS(
E357="Goalkeeper",(
7*F357 + 2*J357 + H357),
E357="Defender",(
6*G357+3*H357+2*J357),
E357="Midfielder",(
2*G357+3*H357+4*I357+3*J357),
E357="Forward",(
6.25*I357+5*J357)
)</f>
        <v>2.0071069455163895</v>
      </c>
    </row>
    <row r="358" spans="1:11" x14ac:dyDescent="0.3">
      <c r="A358" t="s">
        <v>192</v>
      </c>
      <c r="B358">
        <v>20</v>
      </c>
      <c r="C358" t="s">
        <v>170</v>
      </c>
      <c r="D358" t="s">
        <v>72</v>
      </c>
      <c r="E358" t="s">
        <v>774</v>
      </c>
      <c r="F358">
        <f>player_stats[[#This Row],[Clean Sheets]]/MAX('epl_player_stats_24_25 '!AI:AI)*0.5+player_stats[[#This Row],[Goals Prevented Adjusted]]/MAX('epl_player_stats_24_25 '!BG:BG)*0.5</f>
        <v>0.24159663865546221</v>
      </c>
      <c r="G358">
        <f>player_stats[[#This Row],[Clean Sheets]]/MAX('epl_player_stats_24_25 '!AI:AI)*0.5+player_stats[[#This Row],[Clearances]]/MAX('epl_player_stats_24_25 '!AJ:AJ)*0.25+player_stats[[#This Row],[Tackles]]/MAX('epl_player_stats_24_25 '!AM:AM)*0.25</f>
        <v>8.52311564034052E-2</v>
      </c>
      <c r="H358">
        <f>player_stats[[#This Row],[Touches]]/MAX('epl_player_stats_24_25 '!P:P)</f>
        <v>0.10068718255153869</v>
      </c>
      <c r="I358">
        <f>player_stats[[#This Row],[Goals]]/MAX('epl_player_stats_24_25 '!H:H)*0.6+player_stats[[#This Row],[Assists]]/MAX('epl_player_stats_24_25 '!I:I)*0.25+player_stats[[#This Row],[Shots]]/MAX('epl_player_stats_24_25 '!K:K)*0.15+0.1</f>
        <v>0.11880692167577414</v>
      </c>
      <c r="J358">
        <f>player_stats[[#This Row],[Minutes]]/3420</f>
        <v>0.15438596491228071</v>
      </c>
      <c r="K358" s="3" cm="1">
        <f t="array" ref="K358">_xlfn.IFS(
E358="Goalkeeper",(
7*F358 + 2*J358 + H358),
E358="Defender",(
6*G358+3*H358+2*J358),
E358="Midfielder",(
2*G358+3*H358+4*I358+3*J358),
E358="Forward",(
6.25*I358+5*J358)
)</f>
        <v>1.1222204158996087</v>
      </c>
    </row>
    <row r="359" spans="1:11" x14ac:dyDescent="0.3">
      <c r="A359" t="s">
        <v>196</v>
      </c>
      <c r="B359">
        <v>27</v>
      </c>
      <c r="C359" t="s">
        <v>170</v>
      </c>
      <c r="D359" t="s">
        <v>59</v>
      </c>
      <c r="E359" t="s">
        <v>774</v>
      </c>
      <c r="F359">
        <f>player_stats[[#This Row],[Clean Sheets]]/MAX('epl_player_stats_24_25 '!AI:AI)*0.5+player_stats[[#This Row],[Goals Prevented Adjusted]]/MAX('epl_player_stats_24_25 '!BG:BG)*0.5</f>
        <v>0.20588235294117649</v>
      </c>
      <c r="G359">
        <f>player_stats[[#This Row],[Clean Sheets]]/MAX('epl_player_stats_24_25 '!AI:AI)*0.5+player_stats[[#This Row],[Clearances]]/MAX('epl_player_stats_24_25 '!AJ:AJ)*0.25+player_stats[[#This Row],[Tackles]]/MAX('epl_player_stats_24_25 '!AM:AM)*0.25</f>
        <v>5.8255141987199402E-3</v>
      </c>
      <c r="H359">
        <f>player_stats[[#This Row],[Touches]]/MAX('epl_player_stats_24_25 '!P:P)</f>
        <v>2.0316701523752614E-2</v>
      </c>
      <c r="I35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59">
        <f>player_stats[[#This Row],[Minutes]]/3420</f>
        <v>2.7485380116959064E-2</v>
      </c>
      <c r="K359" s="3" cm="1">
        <f t="array" ref="K359">_xlfn.IFS(
E359="Goalkeeper",(
7*F359 + 2*J359 + H359),
E359="Defender",(
6*G359+3*H359+2*J359),
E359="Midfielder",(
2*G359+3*H359+4*I359+3*J359),
E359="Forward",(
6.25*I359+5*J359)
)</f>
        <v>0.15087394999749559</v>
      </c>
    </row>
    <row r="360" spans="1:11" x14ac:dyDescent="0.3">
      <c r="A360" t="s">
        <v>197</v>
      </c>
      <c r="B360">
        <v>21</v>
      </c>
      <c r="C360" t="s">
        <v>170</v>
      </c>
      <c r="D360" t="s">
        <v>59</v>
      </c>
      <c r="E360" t="s">
        <v>773</v>
      </c>
      <c r="F360">
        <f>player_stats[[#This Row],[Clean Sheets]]/MAX('epl_player_stats_24_25 '!AI:AI)*0.5+player_stats[[#This Row],[Goals Prevented Adjusted]]/MAX('epl_player_stats_24_25 '!BG:BG)*0.5</f>
        <v>0.20588235294117649</v>
      </c>
      <c r="G360">
        <f>player_stats[[#This Row],[Clean Sheets]]/MAX('epl_player_stats_24_25 '!AI:AI)*0.5+player_stats[[#This Row],[Clearances]]/MAX('epl_player_stats_24_25 '!AJ:AJ)*0.25+player_stats[[#This Row],[Tackles]]/MAX('epl_player_stats_24_25 '!AM:AM)*0.25</f>
        <v>1.8796992481203006E-3</v>
      </c>
      <c r="H360">
        <f>player_stats[[#This Row],[Touches]]/MAX('epl_player_stats_24_25 '!P:P)</f>
        <v>2.3902001792650133E-3</v>
      </c>
      <c r="I360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60">
        <f>player_stats[[#This Row],[Minutes]]/3420</f>
        <v>8.7719298245614037E-4</v>
      </c>
      <c r="K360" s="3" cm="1">
        <f t="array" ref="K360">_xlfn.IFS(
E360="Goalkeeper",(
7*F360 + 2*J360 + H360),
E360="Defender",(
6*G360+3*H360+2*J360),
E360="Midfielder",(
2*G360+3*H360+4*I360+3*J360),
E360="Forward",(
6.25*I360+5*J360)
)</f>
        <v>0.41356157798140408</v>
      </c>
    </row>
    <row r="361" spans="1:11" x14ac:dyDescent="0.3">
      <c r="A361" t="s">
        <v>204</v>
      </c>
      <c r="B361">
        <v>25</v>
      </c>
      <c r="C361" t="s">
        <v>205</v>
      </c>
      <c r="D361" t="s">
        <v>70</v>
      </c>
      <c r="E361" t="s">
        <v>773</v>
      </c>
      <c r="F361">
        <f>player_stats[[#This Row],[Clean Sheets]]/MAX('epl_player_stats_24_25 '!AI:AI)*0.5+player_stats[[#This Row],[Goals Prevented Adjusted]]/MAX('epl_player_stats_24_25 '!BG:BG)*0.5</f>
        <v>0.20588235294117649</v>
      </c>
      <c r="G361">
        <f>player_stats[[#This Row],[Clean Sheets]]/MAX('epl_player_stats_24_25 '!AI:AI)*0.5+player_stats[[#This Row],[Clearances]]/MAX('epl_player_stats_24_25 '!AJ:AJ)*0.25+player_stats[[#This Row],[Tackles]]/MAX('epl_player_stats_24_25 '!AM:AM)*0.25</f>
        <v>4.978872801839309E-3</v>
      </c>
      <c r="H361">
        <f>player_stats[[#This Row],[Touches]]/MAX('epl_player_stats_24_25 '!P:P)</f>
        <v>8.0669256050194208E-3</v>
      </c>
      <c r="I36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61">
        <f>player_stats[[#This Row],[Minutes]]/3420</f>
        <v>2.631578947368421E-3</v>
      </c>
      <c r="K361" s="3" cm="1">
        <f t="array" ref="K361">_xlfn.IFS(
E361="Goalkeeper",(
7*F361 + 2*J361 + H361),
E361="Defender",(
6*G361+3*H361+2*J361),
E361="Midfielder",(
2*G361+3*H361+4*I361+3*J361),
E361="Forward",(
6.25*I361+5*J361)
)</f>
        <v>0.44205325926084221</v>
      </c>
    </row>
    <row r="362" spans="1:11" x14ac:dyDescent="0.3">
      <c r="A362" t="s">
        <v>206</v>
      </c>
      <c r="B362">
        <v>38</v>
      </c>
      <c r="C362" t="s">
        <v>205</v>
      </c>
      <c r="D362" t="s">
        <v>59</v>
      </c>
      <c r="E362" t="s">
        <v>773</v>
      </c>
      <c r="F362">
        <f>player_stats[[#This Row],[Clean Sheets]]/MAX('epl_player_stats_24_25 '!AI:AI)*0.5+player_stats[[#This Row],[Goals Prevented Adjusted]]/MAX('epl_player_stats_24_25 '!BG:BG)*0.5</f>
        <v>0.20588235294117649</v>
      </c>
      <c r="G362">
        <f>player_stats[[#This Row],[Clean Sheets]]/MAX('epl_player_stats_24_25 '!AI:AI)*0.5+player_stats[[#This Row],[Clearances]]/MAX('epl_player_stats_24_25 '!AJ:AJ)*0.25+player_stats[[#This Row],[Tackles]]/MAX('epl_player_stats_24_25 '!AM:AM)*0.25</f>
        <v>1.1464611943080842E-2</v>
      </c>
      <c r="H362">
        <f>player_stats[[#This Row],[Touches]]/MAX('epl_player_stats_24_25 '!P:P)</f>
        <v>2.8383627128772036E-2</v>
      </c>
      <c r="I362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362">
        <f>player_stats[[#This Row],[Minutes]]/3420</f>
        <v>5.0584795321637427E-2</v>
      </c>
      <c r="K362" s="3" cm="1">
        <f t="array" ref="K362">_xlfn.IFS(
E362="Goalkeeper",(
7*F362 + 2*J362 + H362),
E362="Defender",(
6*G362+3*H362+2*J362),
E362="Midfielder",(
2*G362+3*H362+4*I362+3*J362),
E362="Forward",(
6.25*I362+5*J362)
)</f>
        <v>0.67950662238493109</v>
      </c>
    </row>
    <row r="363" spans="1:11" x14ac:dyDescent="0.3">
      <c r="A363" t="s">
        <v>207</v>
      </c>
      <c r="B363">
        <v>29</v>
      </c>
      <c r="C363" t="s">
        <v>205</v>
      </c>
      <c r="D363" t="s">
        <v>59</v>
      </c>
      <c r="E363" t="s">
        <v>774</v>
      </c>
      <c r="F363">
        <f>player_stats[[#This Row],[Clean Sheets]]/MAX('epl_player_stats_24_25 '!AI:AI)*0.5+player_stats[[#This Row],[Goals Prevented Adjusted]]/MAX('epl_player_stats_24_25 '!BG:BG)*0.5</f>
        <v>0.31302521008403361</v>
      </c>
      <c r="G363">
        <f>player_stats[[#This Row],[Clean Sheets]]/MAX('epl_player_stats_24_25 '!AI:AI)*0.5+player_stats[[#This Row],[Clearances]]/MAX('epl_player_stats_24_25 '!AJ:AJ)*0.25+player_stats[[#This Row],[Tackles]]/MAX('epl_player_stats_24_25 '!AM:AM)*0.25</f>
        <v>0.16726216367364691</v>
      </c>
      <c r="H363">
        <f>player_stats[[#This Row],[Touches]]/MAX('epl_player_stats_24_25 '!P:P)</f>
        <v>0.25097101882282641</v>
      </c>
      <c r="I363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363">
        <f>player_stats[[#This Row],[Minutes]]/3420</f>
        <v>0.25964912280701752</v>
      </c>
      <c r="K363" s="3" cm="1">
        <f t="array" ref="K363">_xlfn.IFS(
E363="Goalkeeper",(
7*F363 + 2*J363 + H363),
E363="Defender",(
6*G363+3*H363+2*J363),
E363="Midfielder",(
2*G363+3*H363+4*I363+3*J363),
E363="Forward",(
6.25*I363+5*J363)
)</f>
        <v>2.2757842841243958</v>
      </c>
    </row>
    <row r="364" spans="1:11" x14ac:dyDescent="0.3">
      <c r="A364" t="s">
        <v>209</v>
      </c>
      <c r="B364">
        <v>23</v>
      </c>
      <c r="C364" t="s">
        <v>205</v>
      </c>
      <c r="D364" t="s">
        <v>78</v>
      </c>
      <c r="E364" t="s">
        <v>773</v>
      </c>
      <c r="F364">
        <f>player_stats[[#This Row],[Clean Sheets]]/MAX('epl_player_stats_24_25 '!AI:AI)*0.5+player_stats[[#This Row],[Goals Prevented Adjusted]]/MAX('epl_player_stats_24_25 '!BG:BG)*0.5</f>
        <v>0.20588235294117649</v>
      </c>
      <c r="G364">
        <f>player_stats[[#This Row],[Clean Sheets]]/MAX('epl_player_stats_24_25 '!AI:AI)*0.5+player_stats[[#This Row],[Clearances]]/MAX('epl_player_stats_24_25 '!AJ:AJ)*0.25+player_stats[[#This Row],[Tackles]]/MAX('epl_player_stats_24_25 '!AM:AM)*0.25</f>
        <v>6.6721555956005714E-3</v>
      </c>
      <c r="H364">
        <f>player_stats[[#This Row],[Touches]]/MAX('epl_player_stats_24_25 '!P:P)</f>
        <v>2.3603226770242007E-2</v>
      </c>
      <c r="I364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64">
        <f>player_stats[[#This Row],[Minutes]]/3420</f>
        <v>2.8362573099415204E-2</v>
      </c>
      <c r="K364" s="3" cm="1">
        <f t="array" ref="K364">_xlfn.IFS(
E364="Goalkeeper",(
7*F364 + 2*J364 + H364),
E364="Defender",(
6*G364+3*H364+2*J364),
E364="Midfielder",(
2*G364+3*H364+4*I364+3*J364),
E364="Forward",(
6.25*I364+5*J364)
)</f>
        <v>0.57907777637394331</v>
      </c>
    </row>
    <row r="365" spans="1:11" x14ac:dyDescent="0.3">
      <c r="A365" t="s">
        <v>215</v>
      </c>
      <c r="B365">
        <v>22</v>
      </c>
      <c r="C365" t="s">
        <v>205</v>
      </c>
      <c r="D365" t="s">
        <v>158</v>
      </c>
      <c r="E365" t="s">
        <v>774</v>
      </c>
      <c r="F365">
        <f>player_stats[[#This Row],[Clean Sheets]]/MAX('epl_player_stats_24_25 '!AI:AI)*0.5+player_stats[[#This Row],[Goals Prevented Adjusted]]/MAX('epl_player_stats_24_25 '!BG:BG)*0.5</f>
        <v>0.20588235294117649</v>
      </c>
      <c r="G365">
        <f>player_stats[[#This Row],[Clean Sheets]]/MAX('epl_player_stats_24_25 '!AI:AI)*0.5+player_stats[[#This Row],[Clearances]]/MAX('epl_player_stats_24_25 '!AJ:AJ)*0.25+player_stats[[#This Row],[Tackles]]/MAX('epl_player_stats_24_25 '!AM:AM)*0.25</f>
        <v>2.0661157024793389E-3</v>
      </c>
      <c r="H365">
        <f>player_stats[[#This Row],[Touches]]/MAX('epl_player_stats_24_25 '!P:P)</f>
        <v>9.5608007170600532E-3</v>
      </c>
      <c r="I365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65">
        <f>player_stats[[#This Row],[Minutes]]/3420</f>
        <v>5.5555555555555558E-3</v>
      </c>
      <c r="K365" s="3" cm="1">
        <f t="array" ref="K365">_xlfn.IFS(
E365="Goalkeeper",(
7*F365 + 2*J365 + H365),
E365="Defender",(
6*G365+3*H365+2*J365),
E365="Midfielder",(
2*G365+3*H365+4*I365+3*J365),
E365="Forward",(
6.25*I365+5*J365)
)</f>
        <v>5.2190207477167308E-2</v>
      </c>
    </row>
    <row r="366" spans="1:11" x14ac:dyDescent="0.3">
      <c r="A366" t="s">
        <v>218</v>
      </c>
      <c r="B366">
        <v>15</v>
      </c>
      <c r="C366" t="s">
        <v>205</v>
      </c>
      <c r="D366" t="s">
        <v>59</v>
      </c>
      <c r="E366" t="s">
        <v>773</v>
      </c>
      <c r="F366">
        <f>player_stats[[#This Row],[Clean Sheets]]/MAX('epl_player_stats_24_25 '!AI:AI)*0.5+player_stats[[#This Row],[Goals Prevented Adjusted]]/MAX('epl_player_stats_24_25 '!BG:BG)*0.5</f>
        <v>0.20588235294117649</v>
      </c>
      <c r="G366">
        <f>player_stats[[#This Row],[Clean Sheets]]/MAX('epl_player_stats_24_25 '!AI:AI)*0.5+player_stats[[#This Row],[Clearances]]/MAX('epl_player_stats_24_25 '!AJ:AJ)*0.25+player_stats[[#This Row],[Tackles]]/MAX('epl_player_stats_24_25 '!AM:AM)*0.25</f>
        <v>1.8796992481203006E-3</v>
      </c>
      <c r="H366">
        <f>player_stats[[#This Row],[Touches]]/MAX('epl_player_stats_24_25 '!P:P)</f>
        <v>3.5853002688975202E-3</v>
      </c>
      <c r="I36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66">
        <f>player_stats[[#This Row],[Minutes]]/3420</f>
        <v>1.7543859649122807E-3</v>
      </c>
      <c r="K366" s="3" cm="1">
        <f t="array" ref="K366">_xlfn.IFS(
E366="Goalkeeper",(
7*F366 + 2*J366 + H366),
E366="Defender",(
6*G366+3*H366+2*J366),
E366="Midfielder",(
2*G366+3*H366+4*I366+3*J366),
E366="Forward",(
6.25*I366+5*J366)
)</f>
        <v>0.41977845719767004</v>
      </c>
    </row>
    <row r="367" spans="1:11" x14ac:dyDescent="0.3">
      <c r="A367" t="s">
        <v>223</v>
      </c>
      <c r="B367">
        <v>22</v>
      </c>
      <c r="C367" t="s">
        <v>205</v>
      </c>
      <c r="D367" t="s">
        <v>224</v>
      </c>
      <c r="E367" t="s">
        <v>773</v>
      </c>
      <c r="F367">
        <f>player_stats[[#This Row],[Clean Sheets]]/MAX('epl_player_stats_24_25 '!AI:AI)*0.5+player_stats[[#This Row],[Goals Prevented Adjusted]]/MAX('epl_player_stats_24_25 '!BG:BG)*0.5</f>
        <v>0.20588235294117649</v>
      </c>
      <c r="G367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367">
        <f>player_stats[[#This Row],[Touches]]/MAX('epl_player_stats_24_25 '!P:P)</f>
        <v>2.3902001792650133E-3</v>
      </c>
      <c r="I367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67">
        <f>player_stats[[#This Row],[Minutes]]/3420</f>
        <v>2.3391812865497076E-3</v>
      </c>
      <c r="K367" s="3" cm="1">
        <f t="array" ref="K367">_xlfn.IFS(
E367="Goalkeeper",(
7*F367 + 2*J367 + H367),
E367="Defender",(
6*G367+3*H367+2*J367),
E367="Midfielder",(
2*G367+3*H367+4*I367+3*J367),
E367="Forward",(
6.25*I367+5*J367)
)</f>
        <v>0.41418814439744422</v>
      </c>
    </row>
    <row r="368" spans="1:11" x14ac:dyDescent="0.3">
      <c r="A368" t="s">
        <v>234</v>
      </c>
      <c r="B368">
        <v>30</v>
      </c>
      <c r="C368" t="s">
        <v>205</v>
      </c>
      <c r="D368" t="s">
        <v>59</v>
      </c>
      <c r="E368" t="s">
        <v>773</v>
      </c>
      <c r="F368">
        <f>player_stats[[#This Row],[Clean Sheets]]/MAX('epl_player_stats_24_25 '!AI:AI)*0.5+player_stats[[#This Row],[Goals Prevented Adjusted]]/MAX('epl_player_stats_24_25 '!BG:BG)*0.5</f>
        <v>0.20588235294117649</v>
      </c>
      <c r="G368">
        <f>player_stats[[#This Row],[Clean Sheets]]/MAX('epl_player_stats_24_25 '!AI:AI)*0.5+player_stats[[#This Row],[Clearances]]/MAX('epl_player_stats_24_25 '!AJ:AJ)*0.25+player_stats[[#This Row],[Tackles]]/MAX('epl_player_stats_24_25 '!AM:AM)*0.25</f>
        <v>1.2311253339961473E-2</v>
      </c>
      <c r="H368">
        <f>player_stats[[#This Row],[Touches]]/MAX('epl_player_stats_24_25 '!P:P)</f>
        <v>3.7645652823423963E-2</v>
      </c>
      <c r="I368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368">
        <f>player_stats[[#This Row],[Minutes]]/3420</f>
        <v>4.736842105263158E-2</v>
      </c>
      <c r="K368" s="3" cm="1">
        <f t="array" ref="K368">_xlfn.IFS(
E368="Goalkeeper",(
7*F368 + 2*J368 + H368),
E368="Defender",(
6*G368+3*H368+2*J368),
E368="Midfielder",(
2*G368+3*H368+4*I368+3*J368),
E368="Forward",(
6.25*I368+5*J368)
)</f>
        <v>0.69933685945563051</v>
      </c>
    </row>
    <row r="369" spans="1:11" x14ac:dyDescent="0.3">
      <c r="A369" t="s">
        <v>239</v>
      </c>
      <c r="B369">
        <v>23</v>
      </c>
      <c r="C369" t="s">
        <v>240</v>
      </c>
      <c r="D369" t="s">
        <v>96</v>
      </c>
      <c r="E369" t="s">
        <v>774</v>
      </c>
      <c r="F369">
        <f>player_stats[[#This Row],[Clean Sheets]]/MAX('epl_player_stats_24_25 '!AI:AI)*0.5+player_stats[[#This Row],[Goals Prevented Adjusted]]/MAX('epl_player_stats_24_25 '!BG:BG)*0.5</f>
        <v>0.20588235294117649</v>
      </c>
      <c r="G369">
        <f>player_stats[[#This Row],[Clean Sheets]]/MAX('epl_player_stats_24_25 '!AI:AI)*0.5+player_stats[[#This Row],[Clearances]]/MAX('epl_player_stats_24_25 '!AJ:AJ)*0.25+player_stats[[#This Row],[Tackles]]/MAX('epl_player_stats_24_25 '!AM:AM)*0.25</f>
        <v>2.9313987447958739E-2</v>
      </c>
      <c r="H369">
        <f>player_stats[[#This Row],[Touches]]/MAX('epl_player_stats_24_25 '!P:P)</f>
        <v>0.10218105766357932</v>
      </c>
      <c r="I36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69">
        <f>player_stats[[#This Row],[Minutes]]/3420</f>
        <v>9.7368421052631576E-2</v>
      </c>
      <c r="K369" s="3" cm="1">
        <f t="array" ref="K369">_xlfn.IFS(
E369="Goalkeeper",(
7*F369 + 2*J369 + H369),
E369="Defender",(
6*G369+3*H369+2*J369),
E369="Midfielder",(
2*G369+3*H369+4*I369+3*J369),
E369="Forward",(
6.25*I369+5*J369)
)</f>
        <v>0.67716393978375355</v>
      </c>
    </row>
    <row r="370" spans="1:11" x14ac:dyDescent="0.3">
      <c r="A370" t="s">
        <v>248</v>
      </c>
      <c r="B370">
        <v>25</v>
      </c>
      <c r="C370" t="s">
        <v>240</v>
      </c>
      <c r="D370" t="s">
        <v>59</v>
      </c>
      <c r="E370" t="s">
        <v>773</v>
      </c>
      <c r="F370">
        <f>player_stats[[#This Row],[Clean Sheets]]/MAX('epl_player_stats_24_25 '!AI:AI)*0.5+player_stats[[#This Row],[Goals Prevented Adjusted]]/MAX('epl_player_stats_24_25 '!BG:BG)*0.5</f>
        <v>0.20588235294117649</v>
      </c>
      <c r="G370">
        <f>player_stats[[#This Row],[Clean Sheets]]/MAX('epl_player_stats_24_25 '!AI:AI)*0.5+player_stats[[#This Row],[Clearances]]/MAX('epl_player_stats_24_25 '!AJ:AJ)*0.25+player_stats[[#This Row],[Tackles]]/MAX('epl_player_stats_24_25 '!AM:AM)*0.25</f>
        <v>2.2268998943640091E-2</v>
      </c>
      <c r="H370">
        <f>player_stats[[#This Row],[Touches]]/MAX('epl_player_stats_24_25 '!P:P)</f>
        <v>5.7663579324768448E-2</v>
      </c>
      <c r="I370">
        <f>player_stats[[#This Row],[Goals]]/MAX('epl_player_stats_24_25 '!H:H)*0.6+player_stats[[#This Row],[Assists]]/MAX('epl_player_stats_24_25 '!I:I)*0.25+player_stats[[#This Row],[Shots]]/MAX('epl_player_stats_24_25 '!K:K)*0.15+0.1</f>
        <v>0.11634790528233152</v>
      </c>
      <c r="J370">
        <f>player_stats[[#This Row],[Minutes]]/3420</f>
        <v>7.5730994152046788E-2</v>
      </c>
      <c r="K370" s="3" cm="1">
        <f t="array" ref="K370">_xlfn.IFS(
E370="Goalkeeper",(
7*F370 + 2*J370 + H370),
E370="Defender",(
6*G370+3*H370+2*J370),
E370="Midfielder",(
2*G370+3*H370+4*I370+3*J370),
E370="Forward",(
6.25*I370+5*J370)
)</f>
        <v>0.91011333944705197</v>
      </c>
    </row>
    <row r="371" spans="1:11" x14ac:dyDescent="0.3">
      <c r="A371" t="s">
        <v>252</v>
      </c>
      <c r="B371">
        <v>18</v>
      </c>
      <c r="C371" t="s">
        <v>240</v>
      </c>
      <c r="D371" t="s">
        <v>62</v>
      </c>
      <c r="E371" t="s">
        <v>774</v>
      </c>
      <c r="F371">
        <f>player_stats[[#This Row],[Clean Sheets]]/MAX('epl_player_stats_24_25 '!AI:AI)*0.5+player_stats[[#This Row],[Goals Prevented Adjusted]]/MAX('epl_player_stats_24_25 '!BG:BG)*0.5</f>
        <v>0.20588235294117649</v>
      </c>
      <c r="G371">
        <f>player_stats[[#This Row],[Clean Sheets]]/MAX('epl_player_stats_24_25 '!AI:AI)*0.5+player_stats[[#This Row],[Clearances]]/MAX('epl_player_stats_24_25 '!AJ:AJ)*0.25+player_stats[[#This Row],[Tackles]]/MAX('epl_player_stats_24_25 '!AM:AM)*0.25</f>
        <v>1.8796992481203006E-3</v>
      </c>
      <c r="H371">
        <f>player_stats[[#This Row],[Touches]]/MAX('epl_player_stats_24_25 '!P:P)</f>
        <v>6.8718255153869135E-3</v>
      </c>
      <c r="I37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71">
        <f>player_stats[[#This Row],[Minutes]]/3420</f>
        <v>2.0760233918128656E-2</v>
      </c>
      <c r="K371" s="3" cm="1">
        <f t="array" ref="K371">_xlfn.IFS(
E371="Goalkeeper",(
7*F371 + 2*J371 + H371),
E371="Defender",(
6*G371+3*H371+2*J371),
E371="Midfielder",(
2*G371+3*H371+4*I371+3*J371),
E371="Forward",(
6.25*I371+5*J371)
)</f>
        <v>7.3414139871139858E-2</v>
      </c>
    </row>
    <row r="372" spans="1:11" x14ac:dyDescent="0.3">
      <c r="A372" t="s">
        <v>253</v>
      </c>
      <c r="B372">
        <v>18</v>
      </c>
      <c r="C372" t="s">
        <v>240</v>
      </c>
      <c r="D372" t="s">
        <v>96</v>
      </c>
      <c r="E372" t="s">
        <v>773</v>
      </c>
      <c r="F372">
        <f>player_stats[[#This Row],[Clean Sheets]]/MAX('epl_player_stats_24_25 '!AI:AI)*0.5+player_stats[[#This Row],[Goals Prevented Adjusted]]/MAX('epl_player_stats_24_25 '!BG:BG)*0.5</f>
        <v>0.20588235294117649</v>
      </c>
      <c r="G372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372">
        <f>player_stats[[#This Row],[Touches]]/MAX('epl_player_stats_24_25 '!P:P)</f>
        <v>2.987750224081267E-3</v>
      </c>
      <c r="I372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72">
        <f>player_stats[[#This Row],[Minutes]]/3420</f>
        <v>2.0467836257309943E-3</v>
      </c>
      <c r="K372" s="3" cm="1">
        <f t="array" ref="K372">_xlfn.IFS(
E372="Goalkeeper",(
7*F372 + 2*J372 + H372),
E372="Defender",(
6*G372+3*H372+2*J372),
E372="Midfielder",(
2*G372+3*H372+4*I372+3*J372),
E372="Forward",(
6.25*I372+5*J372)
)</f>
        <v>0.41510360154943682</v>
      </c>
    </row>
    <row r="373" spans="1:11" x14ac:dyDescent="0.3">
      <c r="A373" t="s">
        <v>255</v>
      </c>
      <c r="B373">
        <v>23</v>
      </c>
      <c r="C373" t="s">
        <v>240</v>
      </c>
      <c r="D373" t="s">
        <v>88</v>
      </c>
      <c r="E373" t="s">
        <v>773</v>
      </c>
      <c r="F373">
        <f>player_stats[[#This Row],[Clean Sheets]]/MAX('epl_player_stats_24_25 '!AI:AI)*0.5+player_stats[[#This Row],[Goals Prevented Adjusted]]/MAX('epl_player_stats_24_25 '!BG:BG)*0.5</f>
        <v>0.20588235294117649</v>
      </c>
      <c r="G373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373">
        <f>player_stats[[#This Row],[Touches]]/MAX('epl_player_stats_24_25 '!P:P)</f>
        <v>2.1810576635793246E-2</v>
      </c>
      <c r="I373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73">
        <f>player_stats[[#This Row],[Minutes]]/3420</f>
        <v>4.2397660818713448E-2</v>
      </c>
      <c r="K373" s="3" cm="1">
        <f t="array" ref="K373">_xlfn.IFS(
E373="Goalkeeper",(
7*F373 + 2*J373 + H373),
E373="Defender",(
6*G373+3*H373+2*J373),
E373="Midfielder",(
2*G373+3*H373+4*I373+3*J373),
E373="Forward",(
6.25*I373+5*J373)
)</f>
        <v>0.61204569063225112</v>
      </c>
    </row>
    <row r="374" spans="1:11" x14ac:dyDescent="0.3">
      <c r="A374" t="s">
        <v>261</v>
      </c>
      <c r="B374">
        <v>21</v>
      </c>
      <c r="C374" t="s">
        <v>240</v>
      </c>
      <c r="D374" t="s">
        <v>176</v>
      </c>
      <c r="E374" t="s">
        <v>773</v>
      </c>
      <c r="F374">
        <f>player_stats[[#This Row],[Clean Sheets]]/MAX('epl_player_stats_24_25 '!AI:AI)*0.5+player_stats[[#This Row],[Goals Prevented Adjusted]]/MAX('epl_player_stats_24_25 '!BG:BG)*0.5</f>
        <v>0.24159663865546221</v>
      </c>
      <c r="G374">
        <f>player_stats[[#This Row],[Clean Sheets]]/MAX('epl_player_stats_24_25 '!AI:AI)*0.5+player_stats[[#This Row],[Clearances]]/MAX('epl_player_stats_24_25 '!AJ:AJ)*0.25+player_stats[[#This Row],[Tackles]]/MAX('epl_player_stats_24_25 '!AM:AM)*0.25</f>
        <v>5.4697694649847757E-2</v>
      </c>
      <c r="H374">
        <f>player_stats[[#This Row],[Touches]]/MAX('epl_player_stats_24_25 '!P:P)</f>
        <v>5.1389303854197786E-2</v>
      </c>
      <c r="I374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374">
        <f>player_stats[[#This Row],[Minutes]]/3420</f>
        <v>5.1754385964912282E-2</v>
      </c>
      <c r="K374" s="3" cm="1">
        <f t="array" ref="K374">_xlfn.IFS(
E374="Goalkeeper",(
7*F374 + 2*J374 + H374),
E374="Defender",(
6*G374+3*H374+2*J374),
E374="Midfielder",(
2*G374+3*H374+4*I374+3*J374),
E374="Forward",(
6.25*I374+5*J374)
)</f>
        <v>0.8483346554783372</v>
      </c>
    </row>
    <row r="375" spans="1:11" x14ac:dyDescent="0.3">
      <c r="A375" t="s">
        <v>263</v>
      </c>
      <c r="B375">
        <v>20</v>
      </c>
      <c r="C375" t="s">
        <v>240</v>
      </c>
      <c r="D375" t="s">
        <v>80</v>
      </c>
      <c r="E375" t="s">
        <v>773</v>
      </c>
      <c r="F375">
        <f>player_stats[[#This Row],[Clean Sheets]]/MAX('epl_player_stats_24_25 '!AI:AI)*0.5+player_stats[[#This Row],[Goals Prevented Adjusted]]/MAX('epl_player_stats_24_25 '!BG:BG)*0.5</f>
        <v>0.20588235294117649</v>
      </c>
      <c r="G375">
        <f>player_stats[[#This Row],[Clean Sheets]]/MAX('epl_player_stats_24_25 '!AI:AI)*0.5+player_stats[[#This Row],[Clearances]]/MAX('epl_player_stats_24_25 '!AJ:AJ)*0.25+player_stats[[#This Row],[Tackles]]/MAX('epl_player_stats_24_25 '!AM:AM)*0.25</f>
        <v>5.1683961971043309E-2</v>
      </c>
      <c r="H375">
        <f>player_stats[[#This Row],[Touches]]/MAX('epl_player_stats_24_25 '!P:P)</f>
        <v>0.15715566178667464</v>
      </c>
      <c r="I375">
        <f>player_stats[[#This Row],[Goals]]/MAX('epl_player_stats_24_25 '!H:H)*0.6+player_stats[[#This Row],[Assists]]/MAX('epl_player_stats_24_25 '!I:I)*0.25+player_stats[[#This Row],[Shots]]/MAX('epl_player_stats_24_25 '!K:K)*0.15+0.1</f>
        <v>0.11880692167577414</v>
      </c>
      <c r="J375">
        <f>player_stats[[#This Row],[Minutes]]/3420</f>
        <v>0.23421052631578948</v>
      </c>
      <c r="K375" s="3" cm="1">
        <f t="array" ref="K375">_xlfn.IFS(
E375="Goalkeeper",(
7*F375 + 2*J375 + H375),
E375="Defender",(
6*G375+3*H375+2*J375),
E375="Midfielder",(
2*G375+3*H375+4*I375+3*J375),
E375="Forward",(
6.25*I375+5*J375)
)</f>
        <v>1.7526941749525755</v>
      </c>
    </row>
    <row r="376" spans="1:11" x14ac:dyDescent="0.3">
      <c r="A376" t="s">
        <v>273</v>
      </c>
      <c r="B376">
        <v>18</v>
      </c>
      <c r="C376" t="s">
        <v>270</v>
      </c>
      <c r="D376" t="s">
        <v>59</v>
      </c>
      <c r="E376" t="s">
        <v>774</v>
      </c>
      <c r="F376">
        <f>player_stats[[#This Row],[Clean Sheets]]/MAX('epl_player_stats_24_25 '!AI:AI)*0.5+player_stats[[#This Row],[Goals Prevented Adjusted]]/MAX('epl_player_stats_24_25 '!BG:BG)*0.5</f>
        <v>0.20588235294117649</v>
      </c>
      <c r="G376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376">
        <f>player_stats[[#This Row],[Touches]]/MAX('epl_player_stats_24_25 '!P:P)</f>
        <v>3.884075291305647E-3</v>
      </c>
      <c r="I37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76">
        <f>player_stats[[#This Row],[Minutes]]/3420</f>
        <v>3.2163742690058481E-3</v>
      </c>
      <c r="K376" s="3" cm="1">
        <f t="array" ref="K376">_xlfn.IFS(
E376="Goalkeeper",(
7*F376 + 2*J376 + H376),
E376="Defender",(
6*G376+3*H376+2*J376),
E376="Midfielder",(
2*G376+3*H376+4*I376+3*J376),
E376="Forward",(
6.25*I376+5*J376)
)</f>
        <v>4.6839712496810265E-2</v>
      </c>
    </row>
    <row r="377" spans="1:11" x14ac:dyDescent="0.3">
      <c r="A377" t="s">
        <v>274</v>
      </c>
      <c r="B377">
        <v>21</v>
      </c>
      <c r="C377" t="s">
        <v>270</v>
      </c>
      <c r="D377" t="s">
        <v>275</v>
      </c>
      <c r="E377" t="s">
        <v>774</v>
      </c>
      <c r="F377">
        <f>player_stats[[#This Row],[Clean Sheets]]/MAX('epl_player_stats_24_25 '!AI:AI)*0.5+player_stats[[#This Row],[Goals Prevented Adjusted]]/MAX('epl_player_stats_24_25 '!BG:BG)*0.5</f>
        <v>0.20588235294117649</v>
      </c>
      <c r="G377">
        <f>player_stats[[#This Row],[Clean Sheets]]/MAX('epl_player_stats_24_25 '!AI:AI)*0.5+player_stats[[#This Row],[Clearances]]/MAX('epl_player_stats_24_25 '!AJ:AJ)*0.25+player_stats[[#This Row],[Tackles]]/MAX('epl_player_stats_24_25 '!AM:AM)*0.25</f>
        <v>9.3984962406015032E-3</v>
      </c>
      <c r="H377">
        <f>player_stats[[#This Row],[Touches]]/MAX('epl_player_stats_24_25 '!P:P)</f>
        <v>2.7188527039139529E-2</v>
      </c>
      <c r="I377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77">
        <f>player_stats[[#This Row],[Minutes]]/3420</f>
        <v>2.6315789473684209E-2</v>
      </c>
      <c r="K377" s="3" cm="1">
        <f t="array" ref="K377">_xlfn.IFS(
E377="Goalkeeper",(
7*F377 + 2*J377 + H377),
E377="Defender",(
6*G377+3*H377+2*J377),
E377="Midfielder",(
2*G377+3*H377+4*I377+3*J377),
E377="Forward",(
6.25*I377+5*J377)
)</f>
        <v>0.19058813750839604</v>
      </c>
    </row>
    <row r="378" spans="1:11" x14ac:dyDescent="0.3">
      <c r="A378" t="s">
        <v>276</v>
      </c>
      <c r="B378">
        <v>24</v>
      </c>
      <c r="C378" t="s">
        <v>270</v>
      </c>
      <c r="D378" t="s">
        <v>277</v>
      </c>
      <c r="E378" t="s">
        <v>773</v>
      </c>
      <c r="F378">
        <f>player_stats[[#This Row],[Clean Sheets]]/MAX('epl_player_stats_24_25 '!AI:AI)*0.5+player_stats[[#This Row],[Goals Prevented Adjusted]]/MAX('epl_player_stats_24_25 '!BG:BG)*0.5</f>
        <v>0.20588235294117649</v>
      </c>
      <c r="G378">
        <f>player_stats[[#This Row],[Clean Sheets]]/MAX('epl_player_stats_24_25 '!AI:AI)*0.5+player_stats[[#This Row],[Clearances]]/MAX('epl_player_stats_24_25 '!AJ:AJ)*0.25+player_stats[[#This Row],[Tackles]]/MAX('epl_player_stats_24_25 '!AM:AM)*0.25</f>
        <v>4.0405766482321505E-2</v>
      </c>
      <c r="H378">
        <f>player_stats[[#This Row],[Touches]]/MAX('epl_player_stats_24_25 '!P:P)</f>
        <v>8.5449656408724234E-2</v>
      </c>
      <c r="I378">
        <f>player_stats[[#This Row],[Goals]]/MAX('epl_player_stats_24_25 '!H:H)*0.6+player_stats[[#This Row],[Assists]]/MAX('epl_player_stats_24_25 '!I:I)*0.25+player_stats[[#This Row],[Shots]]/MAX('epl_player_stats_24_25 '!K:K)*0.15+0.1</f>
        <v>0.11721311475409837</v>
      </c>
      <c r="J378">
        <f>player_stats[[#This Row],[Minutes]]/3420</f>
        <v>0.13011695906432749</v>
      </c>
      <c r="K378" s="3" cm="1">
        <f t="array" ref="K378">_xlfn.IFS(
E378="Goalkeeper",(
7*F378 + 2*J378 + H378),
E378="Defender",(
6*G378+3*H378+2*J378),
E378="Midfielder",(
2*G378+3*H378+4*I378+3*J378),
E378="Forward",(
6.25*I378+5*J378)
)</f>
        <v>1.1963638384001916</v>
      </c>
    </row>
    <row r="379" spans="1:11" x14ac:dyDescent="0.3">
      <c r="A379" t="s">
        <v>287</v>
      </c>
      <c r="B379">
        <v>31</v>
      </c>
      <c r="C379" t="s">
        <v>270</v>
      </c>
      <c r="D379" t="s">
        <v>94</v>
      </c>
      <c r="E379" t="s">
        <v>773</v>
      </c>
      <c r="F379">
        <f>player_stats[[#This Row],[Clean Sheets]]/MAX('epl_player_stats_24_25 '!AI:AI)*0.5+player_stats[[#This Row],[Goals Prevented Adjusted]]/MAX('epl_player_stats_24_25 '!BG:BG)*0.5</f>
        <v>0.20588235294117649</v>
      </c>
      <c r="G379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379">
        <f>player_stats[[#This Row],[Touches]]/MAX('epl_player_stats_24_25 '!P:P)</f>
        <v>2.3902001792650136E-2</v>
      </c>
      <c r="I379">
        <f>player_stats[[#This Row],[Goals]]/MAX('epl_player_stats_24_25 '!H:H)*0.6+player_stats[[#This Row],[Assists]]/MAX('epl_player_stats_24_25 '!I:I)*0.25+player_stats[[#This Row],[Shots]]/MAX('epl_player_stats_24_25 '!K:K)*0.15+0.1</f>
        <v>0.1098360655737705</v>
      </c>
      <c r="J379">
        <f>player_stats[[#This Row],[Minutes]]/3420</f>
        <v>2.7777777777777776E-2</v>
      </c>
      <c r="K379" s="3" cm="1">
        <f t="array" ref="K379">_xlfn.IFS(
E379="Goalkeeper",(
7*F379 + 2*J379 + H379),
E379="Defender",(
6*G379+3*H379+2*J379),
E379="Midfielder",(
2*G379+3*H379+4*I379+3*J379),
E379="Forward",(
6.25*I379+5*J379)
)</f>
        <v>0.60396851370132631</v>
      </c>
    </row>
    <row r="380" spans="1:11" x14ac:dyDescent="0.3">
      <c r="A380" t="s">
        <v>288</v>
      </c>
      <c r="B380">
        <v>34</v>
      </c>
      <c r="C380" t="s">
        <v>270</v>
      </c>
      <c r="D380" t="s">
        <v>59</v>
      </c>
      <c r="E380" t="s">
        <v>774</v>
      </c>
      <c r="F380">
        <f>player_stats[[#This Row],[Clean Sheets]]/MAX('epl_player_stats_24_25 '!AI:AI)*0.5+player_stats[[#This Row],[Goals Prevented Adjusted]]/MAX('epl_player_stats_24_25 '!BG:BG)*0.5</f>
        <v>0.20588235294117649</v>
      </c>
      <c r="G380">
        <f>player_stats[[#This Row],[Clean Sheets]]/MAX('epl_player_stats_24_25 '!AI:AI)*0.5+player_stats[[#This Row],[Clearances]]/MAX('epl_player_stats_24_25 '!AJ:AJ)*0.25+player_stats[[#This Row],[Tackles]]/MAX('epl_player_stats_24_25 '!AM:AM)*0.25</f>
        <v>6.8585720499596096E-3</v>
      </c>
      <c r="H380">
        <f>player_stats[[#This Row],[Touches]]/MAX('epl_player_stats_24_25 '!P:P)</f>
        <v>9.5608007170600532E-3</v>
      </c>
      <c r="I380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80">
        <f>player_stats[[#This Row],[Minutes]]/3420</f>
        <v>2.1052631578947368E-2</v>
      </c>
      <c r="K380" s="3" cm="1">
        <f t="array" ref="K380">_xlfn.IFS(
E380="Goalkeeper",(
7*F380 + 2*J380 + H380),
E380="Defender",(
6*G380+3*H380+2*J380),
E380="Midfielder",(
2*G380+3*H380+4*I380+3*J380),
E380="Forward",(
6.25*I380+5*J380)
)</f>
        <v>0.11193909760883256</v>
      </c>
    </row>
    <row r="381" spans="1:11" x14ac:dyDescent="0.3">
      <c r="A381" t="s">
        <v>295</v>
      </c>
      <c r="B381">
        <v>33</v>
      </c>
      <c r="C381" t="s">
        <v>270</v>
      </c>
      <c r="D381" t="s">
        <v>59</v>
      </c>
      <c r="E381" t="s">
        <v>774</v>
      </c>
      <c r="F381">
        <f>player_stats[[#This Row],[Clean Sheets]]/MAX('epl_player_stats_24_25 '!AI:AI)*0.5+player_stats[[#This Row],[Goals Prevented Adjusted]]/MAX('epl_player_stats_24_25 '!BG:BG)*0.5</f>
        <v>0.20588235294117649</v>
      </c>
      <c r="G381">
        <f>player_stats[[#This Row],[Clean Sheets]]/MAX('epl_player_stats_24_25 '!AI:AI)*0.5+player_stats[[#This Row],[Clearances]]/MAX('epl_player_stats_24_25 '!AJ:AJ)*0.25+player_stats[[#This Row],[Tackles]]/MAX('epl_player_stats_24_25 '!AM:AM)*0.25</f>
        <v>3.5986143043559307E-2</v>
      </c>
      <c r="H381">
        <f>player_stats[[#This Row],[Touches]]/MAX('epl_player_stats_24_25 '!P:P)</f>
        <v>8.2461906184642969E-2</v>
      </c>
      <c r="I381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381">
        <f>player_stats[[#This Row],[Minutes]]/3420</f>
        <v>0.14064327485380118</v>
      </c>
      <c r="K381" s="3" cm="1">
        <f t="array" ref="K381">_xlfn.IFS(
E381="Goalkeeper",(
7*F381 + 2*J381 + H381),
E381="Defender",(
6*G381+3*H381+2*J381),
E381="Midfielder",(
2*G381+3*H381+4*I381+3*J381),
E381="Forward",(
6.25*I381+5*J381)
)</f>
        <v>0.74458912652288711</v>
      </c>
    </row>
    <row r="382" spans="1:11" x14ac:dyDescent="0.3">
      <c r="A382" t="s">
        <v>310</v>
      </c>
      <c r="B382">
        <v>17</v>
      </c>
      <c r="C382" t="s">
        <v>300</v>
      </c>
      <c r="D382" t="s">
        <v>59</v>
      </c>
      <c r="E382" t="s">
        <v>773</v>
      </c>
      <c r="F382">
        <f>player_stats[[#This Row],[Clean Sheets]]/MAX('epl_player_stats_24_25 '!AI:AI)*0.5+player_stats[[#This Row],[Goals Prevented Adjusted]]/MAX('epl_player_stats_24_25 '!BG:BG)*0.5</f>
        <v>0.20588235294117649</v>
      </c>
      <c r="G382">
        <f>player_stats[[#This Row],[Clean Sheets]]/MAX('epl_player_stats_24_25 '!AI:AI)*0.5+player_stats[[#This Row],[Clearances]]/MAX('epl_player_stats_24_25 '!AJ:AJ)*0.25+player_stats[[#This Row],[Tackles]]/MAX('epl_player_stats_24_25 '!AM:AM)*0.25</f>
        <v>1.0330578512396695E-3</v>
      </c>
      <c r="H382">
        <f>player_stats[[#This Row],[Touches]]/MAX('epl_player_stats_24_25 '!P:P)</f>
        <v>7.768150582611294E-3</v>
      </c>
      <c r="I382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82">
        <f>player_stats[[#This Row],[Minutes]]/3420</f>
        <v>1.3742690058479532E-2</v>
      </c>
      <c r="K382" s="3" cm="1">
        <f t="array" ref="K382">_xlfn.IFS(
E382="Goalkeeper",(
7*F382 + 2*J382 + H382),
E382="Defender",(
6*G382+3*H382+2*J382),
E382="Midfielder",(
2*G382+3*H382+4*I382+3*J382),
E382="Forward",(
6.25*I382+5*J382)
)</f>
        <v>0.47643470319952236</v>
      </c>
    </row>
    <row r="383" spans="1:11" x14ac:dyDescent="0.3">
      <c r="A383" t="s">
        <v>321</v>
      </c>
      <c r="B383">
        <v>22</v>
      </c>
      <c r="C383" t="s">
        <v>300</v>
      </c>
      <c r="D383" t="s">
        <v>78</v>
      </c>
      <c r="E383" t="s">
        <v>774</v>
      </c>
      <c r="F383">
        <f>player_stats[[#This Row],[Clean Sheets]]/MAX('epl_player_stats_24_25 '!AI:AI)*0.5+player_stats[[#This Row],[Goals Prevented Adjusted]]/MAX('epl_player_stats_24_25 '!BG:BG)*0.5</f>
        <v>0.20588235294117649</v>
      </c>
      <c r="G383">
        <f>player_stats[[#This Row],[Clean Sheets]]/MAX('epl_player_stats_24_25 '!AI:AI)*0.5+player_stats[[#This Row],[Clearances]]/MAX('epl_player_stats_24_25 '!AJ:AJ)*0.25+player_stats[[#This Row],[Tackles]]/MAX('epl_player_stats_24_25 '!AM:AM)*0.25</f>
        <v>2.5841980985521654E-2</v>
      </c>
      <c r="H383">
        <f>player_stats[[#This Row],[Touches]]/MAX('epl_player_stats_24_25 '!P:P)</f>
        <v>6.7523155064236631E-2</v>
      </c>
      <c r="I383">
        <f>player_stats[[#This Row],[Goals]]/MAX('epl_player_stats_24_25 '!H:H)*0.6+player_stats[[#This Row],[Assists]]/MAX('epl_player_stats_24_25 '!I:I)*0.25+player_stats[[#This Row],[Shots]]/MAX('epl_player_stats_24_25 '!K:K)*0.15+0.1</f>
        <v>0.11634790528233152</v>
      </c>
      <c r="J383">
        <f>player_stats[[#This Row],[Minutes]]/3420</f>
        <v>0.10087719298245613</v>
      </c>
      <c r="K383" s="3" cm="1">
        <f t="array" ref="K383">_xlfn.IFS(
E383="Goalkeeper",(
7*F383 + 2*J383 + H383),
E383="Defender",(
6*G383+3*H383+2*J383),
E383="Midfielder",(
2*G383+3*H383+4*I383+3*J383),
E383="Forward",(
6.25*I383+5*J383)
)</f>
        <v>0.55937573707075205</v>
      </c>
    </row>
    <row r="384" spans="1:11" x14ac:dyDescent="0.3">
      <c r="A384" t="s">
        <v>323</v>
      </c>
      <c r="B384">
        <v>19</v>
      </c>
      <c r="C384" t="s">
        <v>300</v>
      </c>
      <c r="D384" t="s">
        <v>59</v>
      </c>
      <c r="E384" t="s">
        <v>774</v>
      </c>
      <c r="F384">
        <f>player_stats[[#This Row],[Clean Sheets]]/MAX('epl_player_stats_24_25 '!AI:AI)*0.5+player_stats[[#This Row],[Goals Prevented Adjusted]]/MAX('epl_player_stats_24_25 '!BG:BG)*0.5</f>
        <v>0.20588235294117649</v>
      </c>
      <c r="G384">
        <f>player_stats[[#This Row],[Clean Sheets]]/MAX('epl_player_stats_24_25 '!AI:AI)*0.5+player_stats[[#This Row],[Clearances]]/MAX('epl_player_stats_24_25 '!AJ:AJ)*0.25+player_stats[[#This Row],[Tackles]]/MAX('epl_player_stats_24_25 '!AM:AM)*0.25</f>
        <v>1.1464611943080842E-2</v>
      </c>
      <c r="H384">
        <f>player_stats[[#This Row],[Touches]]/MAX('epl_player_stats_24_25 '!P:P)</f>
        <v>1.1353450851508814E-2</v>
      </c>
      <c r="I384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84">
        <f>player_stats[[#This Row],[Minutes]]/3420</f>
        <v>2.6315789473684209E-2</v>
      </c>
      <c r="K384" s="3" cm="1">
        <f t="array" ref="K384">_xlfn.IFS(
E384="Goalkeeper",(
7*F384 + 2*J384 + H384),
E384="Defender",(
6*G384+3*H384+2*J384),
E384="Midfielder",(
2*G384+3*H384+4*I384+3*J384),
E384="Forward",(
6.25*I384+5*J384)
)</f>
        <v>0.1554796031603799</v>
      </c>
    </row>
    <row r="385" spans="1:11" x14ac:dyDescent="0.3">
      <c r="A385" t="s">
        <v>324</v>
      </c>
      <c r="B385">
        <v>35</v>
      </c>
      <c r="C385" t="s">
        <v>300</v>
      </c>
      <c r="D385" t="s">
        <v>158</v>
      </c>
      <c r="E385" t="s">
        <v>774</v>
      </c>
      <c r="F385">
        <f>player_stats[[#This Row],[Clean Sheets]]/MAX('epl_player_stats_24_25 '!AI:AI)*0.5+player_stats[[#This Row],[Goals Prevented Adjusted]]/MAX('epl_player_stats_24_25 '!BG:BG)*0.5</f>
        <v>0.20588235294117649</v>
      </c>
      <c r="G385">
        <f>player_stats[[#This Row],[Clean Sheets]]/MAX('epl_player_stats_24_25 '!AI:AI)*0.5+player_stats[[#This Row],[Clearances]]/MAX('epl_player_stats_24_25 '!AJ:AJ)*0.25+player_stats[[#This Row],[Tackles]]/MAX('epl_player_stats_24_25 '!AM:AM)*0.25</f>
        <v>1.2870502703038588E-2</v>
      </c>
      <c r="H385">
        <f>player_stats[[#This Row],[Touches]]/MAX('epl_player_stats_24_25 '!P:P)</f>
        <v>3.7944427845832088E-2</v>
      </c>
      <c r="I385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85">
        <f>player_stats[[#This Row],[Minutes]]/3420</f>
        <v>6.2865497076023388E-2</v>
      </c>
      <c r="K385" s="3" cm="1">
        <f t="array" ref="K385">_xlfn.IFS(
E385="Goalkeeper",(
7*F385 + 2*J385 + H385),
E385="Defender",(
6*G385+3*H385+2*J385),
E385="Midfielder",(
2*G385+3*H385+4*I385+3*J385),
E385="Forward",(
6.25*I385+5*J385)
)</f>
        <v>0.3167872939077746</v>
      </c>
    </row>
    <row r="386" spans="1:11" x14ac:dyDescent="0.3">
      <c r="A386" t="s">
        <v>325</v>
      </c>
      <c r="B386">
        <v>21</v>
      </c>
      <c r="C386" t="s">
        <v>300</v>
      </c>
      <c r="D386" t="s">
        <v>59</v>
      </c>
      <c r="E386" t="s">
        <v>773</v>
      </c>
      <c r="F386">
        <f>player_stats[[#This Row],[Clean Sheets]]/MAX('epl_player_stats_24_25 '!AI:AI)*0.5+player_stats[[#This Row],[Goals Prevented Adjusted]]/MAX('epl_player_stats_24_25 '!BG:BG)*0.5</f>
        <v>0.20588235294117649</v>
      </c>
      <c r="G386">
        <f>player_stats[[#This Row],[Clean Sheets]]/MAX('epl_player_stats_24_25 '!AI:AI)*0.5+player_stats[[#This Row],[Clearances]]/MAX('epl_player_stats_24_25 '!AJ:AJ)*0.25+player_stats[[#This Row],[Tackles]]/MAX('epl_player_stats_24_25 '!AM:AM)*0.25</f>
        <v>6.5874914559125086E-2</v>
      </c>
      <c r="H386">
        <f>player_stats[[#This Row],[Touches]]/MAX('epl_player_stats_24_25 '!P:P)</f>
        <v>9.2919031968927396E-2</v>
      </c>
      <c r="I386">
        <f>player_stats[[#This Row],[Goals]]/MAX('epl_player_stats_24_25 '!H:H)*0.6+player_stats[[#This Row],[Assists]]/MAX('epl_player_stats_24_25 '!I:I)*0.25+player_stats[[#This Row],[Shots]]/MAX('epl_player_stats_24_25 '!K:K)*0.15+0.1</f>
        <v>0.126183970856102</v>
      </c>
      <c r="J386">
        <f>player_stats[[#This Row],[Minutes]]/3420</f>
        <v>0.1649122807017544</v>
      </c>
      <c r="K386" s="3" cm="1">
        <f t="array" ref="K386">_xlfn.IFS(
E386="Goalkeeper",(
7*F386 + 2*J386 + H386),
E386="Defender",(
6*G386+3*H386+2*J386),
E386="Midfielder",(
2*G386+3*H386+4*I386+3*J386),
E386="Forward",(
6.25*I386+5*J386)
)</f>
        <v>1.4099796505547035</v>
      </c>
    </row>
    <row r="387" spans="1:11" x14ac:dyDescent="0.3">
      <c r="A387" t="s">
        <v>335</v>
      </c>
      <c r="B387">
        <v>29</v>
      </c>
      <c r="C387" t="s">
        <v>329</v>
      </c>
      <c r="D387" t="s">
        <v>66</v>
      </c>
      <c r="E387" t="s">
        <v>773</v>
      </c>
      <c r="F387">
        <f>player_stats[[#This Row],[Clean Sheets]]/MAX('epl_player_stats_24_25 '!AI:AI)*0.5+player_stats[[#This Row],[Goals Prevented Adjusted]]/MAX('epl_player_stats_24_25 '!BG:BG)*0.5</f>
        <v>0.20588235294117649</v>
      </c>
      <c r="G387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387">
        <f>player_stats[[#This Row],[Touches]]/MAX('epl_player_stats_24_25 '!P:P)</f>
        <v>2.987750224081267E-3</v>
      </c>
      <c r="I387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87">
        <f>player_stats[[#This Row],[Minutes]]/3420</f>
        <v>3.8011695906432748E-3</v>
      </c>
      <c r="K387" s="3" cm="1">
        <f t="array" ref="K387">_xlfn.IFS(
E387="Goalkeeper",(
7*F387 + 2*J387 + H387),
E387="Defender",(
6*G387+3*H387+2*J387),
E387="Midfielder",(
2*G387+3*H387+4*I387+3*J387),
E387="Forward",(
6.25*I387+5*J387)
)</f>
        <v>0.4302028250179441</v>
      </c>
    </row>
    <row r="388" spans="1:11" x14ac:dyDescent="0.3">
      <c r="A388" t="s">
        <v>337</v>
      </c>
      <c r="B388">
        <v>29</v>
      </c>
      <c r="C388" t="s">
        <v>329</v>
      </c>
      <c r="D388" t="s">
        <v>59</v>
      </c>
      <c r="E388" t="s">
        <v>773</v>
      </c>
      <c r="F388">
        <f>player_stats[[#This Row],[Clean Sheets]]/MAX('epl_player_stats_24_25 '!AI:AI)*0.5+player_stats[[#This Row],[Goals Prevented Adjusted]]/MAX('epl_player_stats_24_25 '!BG:BG)*0.5</f>
        <v>0.20588235294117649</v>
      </c>
      <c r="G388">
        <f>player_stats[[#This Row],[Clean Sheets]]/MAX('epl_player_stats_24_25 '!AI:AI)*0.5+player_stats[[#This Row],[Clearances]]/MAX('epl_player_stats_24_25 '!AJ:AJ)*0.25+player_stats[[#This Row],[Tackles]]/MAX('epl_player_stats_24_25 '!AM:AM)*0.25</f>
        <v>1.3344311191201143E-2</v>
      </c>
      <c r="H388">
        <f>player_stats[[#This Row],[Touches]]/MAX('epl_player_stats_24_25 '!P:P)</f>
        <v>2.4200776815058261E-2</v>
      </c>
      <c r="I388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388">
        <f>player_stats[[#This Row],[Minutes]]/3420</f>
        <v>2.6900584795321637E-2</v>
      </c>
      <c r="K388" s="3" cm="1">
        <f t="array" ref="K388">_xlfn.IFS(
E388="Goalkeeper",(
7*F388 + 2*J388 + H388),
E388="Defender",(
6*G388+3*H388+2*J388),
E388="Midfielder",(
2*G388+3*H388+4*I388+3*J388),
E388="Forward",(
6.25*I388+5*J388)
)</f>
        <v>0.60950090393485357</v>
      </c>
    </row>
    <row r="389" spans="1:11" x14ac:dyDescent="0.3">
      <c r="A389" t="s">
        <v>342</v>
      </c>
      <c r="B389">
        <v>24</v>
      </c>
      <c r="C389" t="s">
        <v>329</v>
      </c>
      <c r="D389" t="s">
        <v>62</v>
      </c>
      <c r="E389" t="s">
        <v>774</v>
      </c>
      <c r="F389">
        <f>player_stats[[#This Row],[Clean Sheets]]/MAX('epl_player_stats_24_25 '!AI:AI)*0.5+player_stats[[#This Row],[Goals Prevented Adjusted]]/MAX('epl_player_stats_24_25 '!BG:BG)*0.5</f>
        <v>0.20588235294117649</v>
      </c>
      <c r="G389">
        <f>player_stats[[#This Row],[Clean Sheets]]/MAX('epl_player_stats_24_25 '!AI:AI)*0.5+player_stats[[#This Row],[Clearances]]/MAX('epl_player_stats_24_25 '!AJ:AJ)*0.25+player_stats[[#This Row],[Tackles]]/MAX('epl_player_stats_24_25 '!AM:AM)*0.25</f>
        <v>3.813769962095321E-2</v>
      </c>
      <c r="H389">
        <f>player_stats[[#This Row],[Touches]]/MAX('epl_player_stats_24_25 '!P:P)</f>
        <v>6.5132954884971617E-2</v>
      </c>
      <c r="I389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89">
        <f>player_stats[[#This Row],[Minutes]]/3420</f>
        <v>0.1023391812865497</v>
      </c>
      <c r="K389" s="3" cm="1">
        <f t="array" ref="K389">_xlfn.IFS(
E389="Goalkeeper",(
7*F389 + 2*J389 + H389),
E389="Defender",(
6*G389+3*H389+2*J389),
E389="Midfielder",(
2*G389+3*H389+4*I389+3*J389),
E389="Forward",(
6.25*I389+5*J389)
)</f>
        <v>0.62890342495373353</v>
      </c>
    </row>
    <row r="390" spans="1:11" x14ac:dyDescent="0.3">
      <c r="A390" t="s">
        <v>347</v>
      </c>
      <c r="B390">
        <v>24</v>
      </c>
      <c r="C390" t="s">
        <v>329</v>
      </c>
      <c r="D390" t="s">
        <v>59</v>
      </c>
      <c r="E390" t="s">
        <v>773</v>
      </c>
      <c r="F390">
        <f>player_stats[[#This Row],[Clean Sheets]]/MAX('epl_player_stats_24_25 '!AI:AI)*0.5+player_stats[[#This Row],[Goals Prevented Adjusted]]/MAX('epl_player_stats_24_25 '!BG:BG)*0.5</f>
        <v>0.20588235294117649</v>
      </c>
      <c r="G390">
        <f>player_stats[[#This Row],[Clean Sheets]]/MAX('epl_player_stats_24_25 '!AI:AI)*0.5+player_stats[[#This Row],[Clearances]]/MAX('epl_player_stats_24_25 '!AJ:AJ)*0.25+player_stats[[#This Row],[Tackles]]/MAX('epl_player_stats_24_25 '!AM:AM)*0.25</f>
        <v>1.8983408935562045E-2</v>
      </c>
      <c r="H390">
        <f>player_stats[[#This Row],[Touches]]/MAX('epl_player_stats_24_25 '!P:P)</f>
        <v>0.11233940842545563</v>
      </c>
      <c r="I390">
        <f>player_stats[[#This Row],[Goals]]/MAX('epl_player_stats_24_25 '!H:H)*0.6+player_stats[[#This Row],[Assists]]/MAX('epl_player_stats_24_25 '!I:I)*0.25+player_stats[[#This Row],[Shots]]/MAX('epl_player_stats_24_25 '!K:K)*0.15+0.1</f>
        <v>0.12950819672131147</v>
      </c>
      <c r="J390">
        <f>player_stats[[#This Row],[Minutes]]/3420</f>
        <v>0.14269005847953217</v>
      </c>
      <c r="K390" s="3" cm="1">
        <f t="array" ref="K390">_xlfn.IFS(
E390="Goalkeeper",(
7*F390 + 2*J390 + H390),
E390="Defender",(
6*G390+3*H390+2*J390),
E390="Midfielder",(
2*G390+3*H390+4*I390+3*J390),
E390="Forward",(
6.25*I390+5*J390)
)</f>
        <v>1.3210880054713334</v>
      </c>
    </row>
    <row r="391" spans="1:11" x14ac:dyDescent="0.3">
      <c r="A391" t="s">
        <v>362</v>
      </c>
      <c r="B391">
        <v>26</v>
      </c>
      <c r="C391" t="s">
        <v>356</v>
      </c>
      <c r="D391" t="s">
        <v>59</v>
      </c>
      <c r="E391" t="s">
        <v>774</v>
      </c>
      <c r="F391">
        <f>player_stats[[#This Row],[Clean Sheets]]/MAX('epl_player_stats_24_25 '!AI:AI)*0.5+player_stats[[#This Row],[Goals Prevented Adjusted]]/MAX('epl_player_stats_24_25 '!BG:BG)*0.5</f>
        <v>0.20588235294117649</v>
      </c>
      <c r="G391">
        <f>player_stats[[#This Row],[Clean Sheets]]/MAX('epl_player_stats_24_25 '!AI:AI)*0.5+player_stats[[#This Row],[Clearances]]/MAX('epl_player_stats_24_25 '!AJ:AJ)*0.25+player_stats[[#This Row],[Tackles]]/MAX('epl_player_stats_24_25 '!AM:AM)*0.25</f>
        <v>4.978872801839309E-3</v>
      </c>
      <c r="H391">
        <f>player_stats[[#This Row],[Touches]]/MAX('epl_player_stats_24_25 '!P:P)</f>
        <v>2.0615476546160742E-2</v>
      </c>
      <c r="I39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91">
        <f>player_stats[[#This Row],[Minutes]]/3420</f>
        <v>4.6491228070175437E-2</v>
      </c>
      <c r="K391" s="3" cm="1">
        <f t="array" ref="K391">_xlfn.IFS(
E391="Goalkeeper",(
7*F391 + 2*J391 + H391),
E391="Defender",(
6*G391+3*H391+2*J391),
E391="Midfielder",(
2*G391+3*H391+4*I391+3*J391),
E391="Forward",(
6.25*I391+5*J391)
)</f>
        <v>0.18470212258986896</v>
      </c>
    </row>
    <row r="392" spans="1:11" x14ac:dyDescent="0.3">
      <c r="A392" t="s">
        <v>368</v>
      </c>
      <c r="B392">
        <v>31</v>
      </c>
      <c r="C392" t="s">
        <v>356</v>
      </c>
      <c r="D392" t="s">
        <v>59</v>
      </c>
      <c r="E392" t="s">
        <v>774</v>
      </c>
      <c r="F392">
        <f>player_stats[[#This Row],[Clean Sheets]]/MAX('epl_player_stats_24_25 '!AI:AI)*0.5+player_stats[[#This Row],[Goals Prevented Adjusted]]/MAX('epl_player_stats_24_25 '!BG:BG)*0.5</f>
        <v>0.20588235294117649</v>
      </c>
      <c r="G392">
        <f>player_stats[[#This Row],[Clean Sheets]]/MAX('epl_player_stats_24_25 '!AI:AI)*0.5+player_stats[[#This Row],[Clearances]]/MAX('epl_player_stats_24_25 '!AJ:AJ)*0.25+player_stats[[#This Row],[Tackles]]/MAX('epl_player_stats_24_25 '!AM:AM)*0.25</f>
        <v>3.5139501646678679E-2</v>
      </c>
      <c r="H392">
        <f>player_stats[[#This Row],[Touches]]/MAX('epl_player_stats_24_25 '!P:P)</f>
        <v>5.3779504033462801E-2</v>
      </c>
      <c r="I392">
        <f>player_stats[[#This Row],[Goals]]/MAX('epl_player_stats_24_25 '!H:H)*0.6+player_stats[[#This Row],[Assists]]/MAX('epl_player_stats_24_25 '!I:I)*0.25+player_stats[[#This Row],[Shots]]/MAX('epl_player_stats_24_25 '!K:K)*0.15</f>
        <v>1.6347905282331512E-2</v>
      </c>
      <c r="J392">
        <f>player_stats[[#This Row],[Minutes]]/3420</f>
        <v>9.7953216374269E-2</v>
      </c>
      <c r="K392" s="3" cm="1">
        <f t="array" ref="K392">_xlfn.IFS(
E392="Goalkeeper",(
7*F392 + 2*J392 + H392),
E392="Defender",(
6*G392+3*H392+2*J392),
E392="Midfielder",(
2*G392+3*H392+4*I392+3*J392),
E392="Forward",(
6.25*I392+5*J392)
)</f>
        <v>0.56808195472899847</v>
      </c>
    </row>
    <row r="393" spans="1:11" x14ac:dyDescent="0.3">
      <c r="A393" t="s">
        <v>370</v>
      </c>
      <c r="B393">
        <v>26</v>
      </c>
      <c r="C393" t="s">
        <v>356</v>
      </c>
      <c r="D393" t="s">
        <v>59</v>
      </c>
      <c r="E393" t="s">
        <v>774</v>
      </c>
      <c r="F393">
        <f>player_stats[[#This Row],[Clean Sheets]]/MAX('epl_player_stats_24_25 '!AI:AI)*0.5+player_stats[[#This Row],[Goals Prevented Adjusted]]/MAX('epl_player_stats_24_25 '!BG:BG)*0.5</f>
        <v>0.20588235294117649</v>
      </c>
      <c r="G393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393">
        <f>player_stats[[#This Row],[Touches]]/MAX('epl_player_stats_24_25 '!P:P)</f>
        <v>8.9632506722438004E-4</v>
      </c>
      <c r="I393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93">
        <f>player_stats[[#This Row],[Minutes]]/3420</f>
        <v>2.9239766081871346E-4</v>
      </c>
      <c r="K393" s="3" cm="1">
        <f t="array" ref="K393">_xlfn.IFS(
E393="Goalkeeper",(
7*F393 + 2*J393 + H393),
E393="Defender",(
6*G393+3*H393+2*J393),
E393="Midfielder",(
2*G393+3*H393+4*I393+3*J393),
E393="Forward",(
6.25*I393+5*J393)
)</f>
        <v>3.2737705233105673E-3</v>
      </c>
    </row>
    <row r="394" spans="1:11" x14ac:dyDescent="0.3">
      <c r="A394" t="s">
        <v>372</v>
      </c>
      <c r="B394">
        <v>23</v>
      </c>
      <c r="C394" t="s">
        <v>356</v>
      </c>
      <c r="D394" t="s">
        <v>59</v>
      </c>
      <c r="E394" t="s">
        <v>774</v>
      </c>
      <c r="F394">
        <f>player_stats[[#This Row],[Clean Sheets]]/MAX('epl_player_stats_24_25 '!AI:AI)*0.5+player_stats[[#This Row],[Goals Prevented Adjusted]]/MAX('epl_player_stats_24_25 '!BG:BG)*0.5</f>
        <v>0.20588235294117649</v>
      </c>
      <c r="G394">
        <f>player_stats[[#This Row],[Clean Sheets]]/MAX('epl_player_stats_24_25 '!AI:AI)*0.5+player_stats[[#This Row],[Clearances]]/MAX('epl_player_stats_24_25 '!AJ:AJ)*0.25+player_stats[[#This Row],[Tackles]]/MAX('epl_player_stats_24_25 '!AM:AM)*0.25</f>
        <v>2.1795190455477537E-2</v>
      </c>
      <c r="H394">
        <f>player_stats[[#This Row],[Touches]]/MAX('epl_player_stats_24_25 '!P:P)</f>
        <v>8.3059456229459219E-2</v>
      </c>
      <c r="I394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94">
        <f>player_stats[[#This Row],[Minutes]]/3420</f>
        <v>0.11052631578947368</v>
      </c>
      <c r="K394" s="3" cm="1">
        <f t="array" ref="K394">_xlfn.IFS(
E394="Goalkeeper",(
7*F394 + 2*J394 + H394),
E394="Defender",(
6*G394+3*H394+2*J394),
E394="Midfielder",(
2*G394+3*H394+4*I394+3*J394),
E394="Forward",(
6.25*I394+5*J394)
)</f>
        <v>0.60100214300019028</v>
      </c>
    </row>
    <row r="395" spans="1:11" x14ac:dyDescent="0.3">
      <c r="A395" t="s">
        <v>383</v>
      </c>
      <c r="B395">
        <v>28</v>
      </c>
      <c r="C395" t="s">
        <v>356</v>
      </c>
      <c r="D395" t="s">
        <v>158</v>
      </c>
      <c r="E395" t="s">
        <v>773</v>
      </c>
      <c r="F395">
        <f>player_stats[[#This Row],[Clean Sheets]]/MAX('epl_player_stats_24_25 '!AI:AI)*0.5+player_stats[[#This Row],[Goals Prevented Adjusted]]/MAX('epl_player_stats_24_25 '!BG:BG)*0.5</f>
        <v>0.20588235294117649</v>
      </c>
      <c r="G395">
        <f>player_stats[[#This Row],[Clean Sheets]]/MAX('epl_player_stats_24_25 '!AI:AI)*0.5+player_stats[[#This Row],[Clearances]]/MAX('epl_player_stats_24_25 '!AJ:AJ)*0.25+player_stats[[#This Row],[Tackles]]/MAX('epl_player_stats_24_25 '!AM:AM)*0.25</f>
        <v>2.9127570993599701E-3</v>
      </c>
      <c r="H395">
        <f>player_stats[[#This Row],[Touches]]/MAX('epl_player_stats_24_25 '!P:P)</f>
        <v>6.5730504929787867E-3</v>
      </c>
      <c r="I395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95">
        <f>player_stats[[#This Row],[Minutes]]/3420</f>
        <v>1.2573099415204679E-2</v>
      </c>
      <c r="K395" s="3" cm="1">
        <f t="array" ref="K395">_xlfn.IFS(
E395="Goalkeeper",(
7*F395 + 2*J395 + H395),
E395="Defender",(
6*G395+3*H395+2*J395),
E395="Midfielder",(
2*G395+3*H395+4*I395+3*J395),
E395="Forward",(
6.25*I395+5*J395)
)</f>
        <v>0.46326396392327035</v>
      </c>
    </row>
    <row r="396" spans="1:11" x14ac:dyDescent="0.3">
      <c r="A396" t="s">
        <v>384</v>
      </c>
      <c r="B396">
        <v>31</v>
      </c>
      <c r="C396" t="s">
        <v>356</v>
      </c>
      <c r="D396" t="s">
        <v>365</v>
      </c>
      <c r="E396" t="s">
        <v>773</v>
      </c>
      <c r="F396">
        <f>player_stats[[#This Row],[Clean Sheets]]/MAX('epl_player_stats_24_25 '!AI:AI)*0.5+player_stats[[#This Row],[Goals Prevented Adjusted]]/MAX('epl_player_stats_24_25 '!BG:BG)*0.5</f>
        <v>0.20588235294117649</v>
      </c>
      <c r="G396">
        <f>player_stats[[#This Row],[Clean Sheets]]/MAX('epl_player_stats_24_25 '!AI:AI)*0.5+player_stats[[#This Row],[Clearances]]/MAX('epl_player_stats_24_25 '!AJ:AJ)*0.25+player_stats[[#This Row],[Tackles]]/MAX('epl_player_stats_24_25 '!AM:AM)*0.25</f>
        <v>1.8983408935562045E-2</v>
      </c>
      <c r="H396">
        <f>player_stats[[#This Row],[Touches]]/MAX('epl_player_stats_24_25 '!P:P)</f>
        <v>2.7786077083955783E-2</v>
      </c>
      <c r="I39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96">
        <f>player_stats[[#This Row],[Minutes]]/3420</f>
        <v>5.7602339181286551E-2</v>
      </c>
      <c r="K396" s="3" cm="1">
        <f t="array" ref="K396">_xlfn.IFS(
E396="Goalkeeper",(
7*F396 + 2*J396 + H396),
E396="Defender",(
6*G396+3*H396+2*J396),
E396="Midfielder",(
2*G396+3*H396+4*I396+3*J396),
E396="Forward",(
6.25*I396+5*J396)
)</f>
        <v>0.69413206666685112</v>
      </c>
    </row>
    <row r="397" spans="1:11" x14ac:dyDescent="0.3">
      <c r="A397" t="s">
        <v>399</v>
      </c>
      <c r="B397">
        <v>26</v>
      </c>
      <c r="C397" t="s">
        <v>391</v>
      </c>
      <c r="D397" t="s">
        <v>400</v>
      </c>
      <c r="E397" t="s">
        <v>773</v>
      </c>
      <c r="F397">
        <f>player_stats[[#This Row],[Clean Sheets]]/MAX('epl_player_stats_24_25 '!AI:AI)*0.5+player_stats[[#This Row],[Goals Prevented Adjusted]]/MAX('epl_player_stats_24_25 '!BG:BG)*0.5</f>
        <v>0.20588235294117649</v>
      </c>
      <c r="G397">
        <f>player_stats[[#This Row],[Clean Sheets]]/MAX('epl_player_stats_24_25 '!AI:AI)*0.5+player_stats[[#This Row],[Clearances]]/MAX('epl_player_stats_24_25 '!AJ:AJ)*0.25+player_stats[[#This Row],[Tackles]]/MAX('epl_player_stats_24_25 '!AM:AM)*0.25</f>
        <v>3.9458149505996395E-3</v>
      </c>
      <c r="H397">
        <f>player_stats[[#This Row],[Touches]]/MAX('epl_player_stats_24_25 '!P:P)</f>
        <v>3.0773827308037047E-2</v>
      </c>
      <c r="I397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97">
        <f>player_stats[[#This Row],[Minutes]]/3420</f>
        <v>3.8011695906432746E-2</v>
      </c>
      <c r="K397" s="3" cm="1">
        <f t="array" ref="K397">_xlfn.IFS(
E397="Goalkeeper",(
7*F397 + 2*J397 + H397),
E397="Defender",(
6*G397+3*H397+2*J397),
E397="Midfielder",(
2*G397+3*H397+4*I397+3*J397),
E397="Forward",(
6.25*I397+5*J397)
)</f>
        <v>0.61424819954460874</v>
      </c>
    </row>
    <row r="398" spans="1:11" x14ac:dyDescent="0.3">
      <c r="A398" t="s">
        <v>411</v>
      </c>
      <c r="B398">
        <v>18</v>
      </c>
      <c r="C398" t="s">
        <v>391</v>
      </c>
      <c r="D398" t="s">
        <v>59</v>
      </c>
      <c r="E398" t="s">
        <v>773</v>
      </c>
      <c r="F398">
        <f>player_stats[[#This Row],[Clean Sheets]]/MAX('epl_player_stats_24_25 '!AI:AI)*0.5+player_stats[[#This Row],[Goals Prevented Adjusted]]/MAX('epl_player_stats_24_25 '!BG:BG)*0.5</f>
        <v>0.20588235294117649</v>
      </c>
      <c r="G398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398">
        <f>player_stats[[#This Row],[Touches]]/MAX('epl_player_stats_24_25 '!P:P)</f>
        <v>0</v>
      </c>
      <c r="I39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98">
        <f>player_stats[[#This Row],[Minutes]]/3420</f>
        <v>2.9239766081871346E-4</v>
      </c>
      <c r="K398" s="3" cm="1">
        <f t="array" ref="K398">_xlfn.IFS(
E398="Goalkeeper",(
7*F398 + 2*J398 + H398),
E398="Defender",(
6*G398+3*H398+2*J398),
E398="Midfielder",(
2*G398+3*H398+4*I398+3*J398),
E398="Forward",(
6.25*I398+5*J398)
)</f>
        <v>0.40087719298245617</v>
      </c>
    </row>
    <row r="399" spans="1:11" x14ac:dyDescent="0.3">
      <c r="A399" t="s">
        <v>413</v>
      </c>
      <c r="B399">
        <v>18</v>
      </c>
      <c r="C399" t="s">
        <v>391</v>
      </c>
      <c r="D399" t="s">
        <v>59</v>
      </c>
      <c r="E399" t="s">
        <v>774</v>
      </c>
      <c r="F399">
        <f>player_stats[[#This Row],[Clean Sheets]]/MAX('epl_player_stats_24_25 '!AI:AI)*0.5+player_stats[[#This Row],[Goals Prevented Adjusted]]/MAX('epl_player_stats_24_25 '!BG:BG)*0.5</f>
        <v>0.20588235294117649</v>
      </c>
      <c r="G399">
        <f>player_stats[[#This Row],[Clean Sheets]]/MAX('epl_player_stats_24_25 '!AI:AI)*0.5+player_stats[[#This Row],[Clearances]]/MAX('epl_player_stats_24_25 '!AJ:AJ)*0.25+player_stats[[#This Row],[Tackles]]/MAX('epl_player_stats_24_25 '!AM:AM)*0.25</f>
        <v>1.8796992481203006E-3</v>
      </c>
      <c r="H399">
        <f>player_stats[[#This Row],[Touches]]/MAX('epl_player_stats_24_25 '!P:P)</f>
        <v>2.6889752016731401E-3</v>
      </c>
      <c r="I39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99">
        <f>player_stats[[#This Row],[Minutes]]/3420</f>
        <v>2.9239766081871346E-4</v>
      </c>
      <c r="K399" s="3" cm="1">
        <f t="array" ref="K399">_xlfn.IFS(
E399="Goalkeeper",(
7*F399 + 2*J399 + H399),
E399="Defender",(
6*G399+3*H399+2*J399),
E399="Midfielder",(
2*G399+3*H399+4*I399+3*J399),
E399="Forward",(
6.25*I399+5*J399)
)</f>
        <v>1.9929916415378651E-2</v>
      </c>
    </row>
    <row r="400" spans="1:11" x14ac:dyDescent="0.3">
      <c r="A400" t="s">
        <v>417</v>
      </c>
      <c r="B400">
        <v>30</v>
      </c>
      <c r="C400" t="s">
        <v>391</v>
      </c>
      <c r="D400" t="s">
        <v>176</v>
      </c>
      <c r="E400" t="s">
        <v>774</v>
      </c>
      <c r="F400">
        <f>player_stats[[#This Row],[Clean Sheets]]/MAX('epl_player_stats_24_25 '!AI:AI)*0.5+player_stats[[#This Row],[Goals Prevented Adjusted]]/MAX('epl_player_stats_24_25 '!BG:BG)*0.5</f>
        <v>0.20588235294117649</v>
      </c>
      <c r="G400">
        <f>player_stats[[#This Row],[Clean Sheets]]/MAX('epl_player_stats_24_25 '!AI:AI)*0.5+player_stats[[#This Row],[Clearances]]/MAX('epl_player_stats_24_25 '!AJ:AJ)*0.25+player_stats[[#This Row],[Tackles]]/MAX('epl_player_stats_24_25 '!AM:AM)*0.25</f>
        <v>3.5799726589200276E-2</v>
      </c>
      <c r="H400">
        <f>player_stats[[#This Row],[Touches]]/MAX('epl_player_stats_24_25 '!P:P)</f>
        <v>9.471168210337616E-2</v>
      </c>
      <c r="I400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400">
        <f>player_stats[[#This Row],[Minutes]]/3420</f>
        <v>0.11257309941520467</v>
      </c>
      <c r="K400" s="3" cm="1">
        <f t="array" ref="K400">_xlfn.IFS(
E400="Goalkeeper",(
7*F400 + 2*J400 + H400),
E400="Defender",(
6*G400+3*H400+2*J400),
E400="Midfielder",(
2*G400+3*H400+4*I400+3*J400),
E400="Forward",(
6.25*I400+5*J400)
)</f>
        <v>0.72407960467573951</v>
      </c>
    </row>
    <row r="401" spans="1:11" x14ac:dyDescent="0.3">
      <c r="A401" t="s">
        <v>423</v>
      </c>
      <c r="B401">
        <v>25</v>
      </c>
      <c r="C401" t="s">
        <v>391</v>
      </c>
      <c r="D401" t="s">
        <v>96</v>
      </c>
      <c r="E401" t="s">
        <v>774</v>
      </c>
      <c r="F401">
        <f>player_stats[[#This Row],[Clean Sheets]]/MAX('epl_player_stats_24_25 '!AI:AI)*0.5+player_stats[[#This Row],[Goals Prevented Adjusted]]/MAX('epl_player_stats_24_25 '!BG:BG)*0.5</f>
        <v>0.20588235294117649</v>
      </c>
      <c r="G401">
        <f>player_stats[[#This Row],[Clean Sheets]]/MAX('epl_player_stats_24_25 '!AI:AI)*0.5+player_stats[[#This Row],[Clearances]]/MAX('epl_player_stats_24_25 '!AJ:AJ)*0.25+player_stats[[#This Row],[Tackles]]/MAX('epl_player_stats_24_25 '!AM:AM)*0.25</f>
        <v>1.2311253339961473E-2</v>
      </c>
      <c r="H401">
        <f>player_stats[[#This Row],[Touches]]/MAX('epl_player_stats_24_25 '!P:P)</f>
        <v>2.4200776815058261E-2</v>
      </c>
      <c r="I401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401">
        <f>player_stats[[#This Row],[Minutes]]/3420</f>
        <v>3.1286549707602342E-2</v>
      </c>
      <c r="K401" s="3" cm="1">
        <f t="array" ref="K401">_xlfn.IFS(
E401="Goalkeeper",(
7*F401 + 2*J401 + H401),
E401="Defender",(
6*G401+3*H401+2*J401),
E401="Midfielder",(
2*G401+3*H401+4*I401+3*J401),
E401="Forward",(
6.25*I401+5*J401)
)</f>
        <v>0.20904294990014832</v>
      </c>
    </row>
    <row r="402" spans="1:11" x14ac:dyDescent="0.3">
      <c r="A402" t="s">
        <v>430</v>
      </c>
      <c r="B402">
        <v>21</v>
      </c>
      <c r="C402" t="s">
        <v>425</v>
      </c>
      <c r="D402" t="s">
        <v>291</v>
      </c>
      <c r="E402" t="s">
        <v>774</v>
      </c>
      <c r="F402">
        <f>player_stats[[#This Row],[Clean Sheets]]/MAX('epl_player_stats_24_25 '!AI:AI)*0.5+player_stats[[#This Row],[Goals Prevented Adjusted]]/MAX('epl_player_stats_24_25 '!BG:BG)*0.5</f>
        <v>0.20588235294117649</v>
      </c>
      <c r="G402">
        <f>player_stats[[#This Row],[Clean Sheets]]/MAX('epl_player_stats_24_25 '!AI:AI)*0.5+player_stats[[#This Row],[Clearances]]/MAX('epl_player_stats_24_25 '!AJ:AJ)*0.25+player_stats[[#This Row],[Tackles]]/MAX('epl_player_stats_24_25 '!AM:AM)*0.25</f>
        <v>5.2142235754675942E-2</v>
      </c>
      <c r="H402">
        <f>player_stats[[#This Row],[Touches]]/MAX('epl_player_stats_24_25 '!P:P)</f>
        <v>0.20794741559605617</v>
      </c>
      <c r="I402">
        <f>player_stats[[#This Row],[Goals]]/MAX('epl_player_stats_24_25 '!H:H)*0.6+player_stats[[#This Row],[Assists]]/MAX('epl_player_stats_24_25 '!I:I)*0.25+player_stats[[#This Row],[Shots]]/MAX('epl_player_stats_24_25 '!K:K)*0.15+0.1</f>
        <v>0.15236794171220402</v>
      </c>
      <c r="J402">
        <f>player_stats[[#This Row],[Minutes]]/3420</f>
        <v>0.21871345029239767</v>
      </c>
      <c r="K402" s="3" cm="1">
        <f t="array" ref="K402">_xlfn.IFS(
E402="Goalkeeper",(
7*F402 + 2*J402 + H402),
E402="Defender",(
6*G402+3*H402+2*J402),
E402="Midfielder",(
2*G402+3*H402+4*I402+3*J402),
E402="Forward",(
6.25*I402+5*J402)
)</f>
        <v>1.3741225619010196</v>
      </c>
    </row>
    <row r="403" spans="1:11" x14ac:dyDescent="0.3">
      <c r="A403" t="s">
        <v>439</v>
      </c>
      <c r="B403">
        <v>21</v>
      </c>
      <c r="C403" t="s">
        <v>425</v>
      </c>
      <c r="D403" t="s">
        <v>59</v>
      </c>
      <c r="E403" t="s">
        <v>774</v>
      </c>
      <c r="F403">
        <f>player_stats[[#This Row],[Clean Sheets]]/MAX('epl_player_stats_24_25 '!AI:AI)*0.5+player_stats[[#This Row],[Goals Prevented Adjusted]]/MAX('epl_player_stats_24_25 '!BG:BG)*0.5</f>
        <v>0.20588235294117649</v>
      </c>
      <c r="G403">
        <f>player_stats[[#This Row],[Clean Sheets]]/MAX('epl_player_stats_24_25 '!AI:AI)*0.5+player_stats[[#This Row],[Clearances]]/MAX('epl_player_stats_24_25 '!AJ:AJ)*0.25+player_stats[[#This Row],[Tackles]]/MAX('epl_player_stats_24_25 '!AM:AM)*0.25</f>
        <v>5.0448952960914686E-2</v>
      </c>
      <c r="H403">
        <f>player_stats[[#This Row],[Touches]]/MAX('epl_player_stats_24_25 '!P:P)</f>
        <v>0.14042426053181953</v>
      </c>
      <c r="I403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03">
        <f>player_stats[[#This Row],[Minutes]]/3420</f>
        <v>0.14269005847953217</v>
      </c>
      <c r="K403" s="3" cm="1">
        <f t="array" ref="K403">_xlfn.IFS(
E403="Goalkeeper",(
7*F403 + 2*J403 + H403),
E403="Defender",(
6*G403+3*H403+2*J403),
E403="Midfielder",(
2*G403+3*H403+4*I403+3*J403),
E403="Forward",(
6.25*I403+5*J403)
)</f>
        <v>1.0093466163200111</v>
      </c>
    </row>
    <row r="404" spans="1:11" x14ac:dyDescent="0.3">
      <c r="A404" t="s">
        <v>440</v>
      </c>
      <c r="B404">
        <v>18</v>
      </c>
      <c r="C404" t="s">
        <v>425</v>
      </c>
      <c r="D404" t="s">
        <v>59</v>
      </c>
      <c r="E404" t="s">
        <v>773</v>
      </c>
      <c r="F404">
        <f>player_stats[[#This Row],[Clean Sheets]]/MAX('epl_player_stats_24_25 '!AI:AI)*0.5+player_stats[[#This Row],[Goals Prevented Adjusted]]/MAX('epl_player_stats_24_25 '!BG:BG)*0.5</f>
        <v>0.20588235294117649</v>
      </c>
      <c r="G404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04">
        <f>player_stats[[#This Row],[Touches]]/MAX('epl_player_stats_24_25 '!P:P)</f>
        <v>8.9632506722438004E-4</v>
      </c>
      <c r="I404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04">
        <f>player_stats[[#This Row],[Minutes]]/3420</f>
        <v>2.9239766081871343E-3</v>
      </c>
      <c r="K404" s="3" cm="1">
        <f t="array" ref="K404">_xlfn.IFS(
E404="Goalkeeper",(
7*F404 + 2*J404 + H404),
E404="Defender",(
6*G404+3*H404+2*J404),
E404="Midfielder",(
2*G404+3*H404+4*I404+3*J404),
E404="Forward",(
6.25*I404+5*J404)
)</f>
        <v>0.41146090502623456</v>
      </c>
    </row>
    <row r="405" spans="1:11" x14ac:dyDescent="0.3">
      <c r="A405" t="s">
        <v>441</v>
      </c>
      <c r="B405">
        <v>27</v>
      </c>
      <c r="C405" t="s">
        <v>425</v>
      </c>
      <c r="D405" t="s">
        <v>59</v>
      </c>
      <c r="E405" t="s">
        <v>774</v>
      </c>
      <c r="F405">
        <f>player_stats[[#This Row],[Clean Sheets]]/MAX('epl_player_stats_24_25 '!AI:AI)*0.5+player_stats[[#This Row],[Goals Prevented Adjusted]]/MAX('epl_player_stats_24_25 '!BG:BG)*0.5</f>
        <v>0.24159663865546221</v>
      </c>
      <c r="G405">
        <f>player_stats[[#This Row],[Clean Sheets]]/MAX('epl_player_stats_24_25 '!AI:AI)*0.5+player_stats[[#This Row],[Clearances]]/MAX('epl_player_stats_24_25 '!AJ:AJ)*0.25+player_stats[[#This Row],[Tackles]]/MAX('epl_player_stats_24_25 '!AM:AM)*0.25</f>
        <v>7.9778475113403344E-2</v>
      </c>
      <c r="H405">
        <f>player_stats[[#This Row],[Touches]]/MAX('epl_player_stats_24_25 '!P:P)</f>
        <v>0.14669853600239019</v>
      </c>
      <c r="I405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405">
        <f>player_stats[[#This Row],[Minutes]]/3420</f>
        <v>0.15175438596491228</v>
      </c>
      <c r="K405" s="3" cm="1">
        <f t="array" ref="K405">_xlfn.IFS(
E405="Goalkeeper",(
7*F405 + 2*J405 + H405),
E405="Defender",(
6*G405+3*H405+2*J405),
E405="Midfielder",(
2*G405+3*H405+4*I405+3*J405),
E405="Forward",(
6.25*I405+5*J405)
)</f>
        <v>1.2222752306174152</v>
      </c>
    </row>
    <row r="406" spans="1:11" x14ac:dyDescent="0.3">
      <c r="A406" t="s">
        <v>442</v>
      </c>
      <c r="B406">
        <v>28</v>
      </c>
      <c r="C406" t="s">
        <v>425</v>
      </c>
      <c r="D406" t="s">
        <v>443</v>
      </c>
      <c r="E406" t="s">
        <v>774</v>
      </c>
      <c r="F406">
        <f>player_stats[[#This Row],[Clean Sheets]]/MAX('epl_player_stats_24_25 '!AI:AI)*0.5+player_stats[[#This Row],[Goals Prevented Adjusted]]/MAX('epl_player_stats_24_25 '!BG:BG)*0.5</f>
        <v>0.27731092436974791</v>
      </c>
      <c r="G406">
        <f>player_stats[[#This Row],[Clean Sheets]]/MAX('epl_player_stats_24_25 '!AI:AI)*0.5+player_stats[[#This Row],[Clearances]]/MAX('epl_player_stats_24_25 '!AJ:AJ)*0.25+player_stats[[#This Row],[Tackles]]/MAX('epl_player_stats_24_25 '!AM:AM)*0.25</f>
        <v>0.14726123159137511</v>
      </c>
      <c r="H406">
        <f>player_stats[[#This Row],[Touches]]/MAX('epl_player_stats_24_25 '!P:P)</f>
        <v>0.22856289214221692</v>
      </c>
      <c r="I406">
        <f>player_stats[[#This Row],[Goals]]/MAX('epl_player_stats_24_25 '!H:H)*0.6+player_stats[[#This Row],[Assists]]/MAX('epl_player_stats_24_25 '!I:I)*0.25+player_stats[[#This Row],[Shots]]/MAX('epl_player_stats_24_25 '!K:K)*0.15+0.1</f>
        <v>0.12372495446265938</v>
      </c>
      <c r="J406">
        <f>player_stats[[#This Row],[Minutes]]/3420</f>
        <v>0.24356725146198829</v>
      </c>
      <c r="K406" s="3" cm="1">
        <f t="array" ref="K406">_xlfn.IFS(
E406="Goalkeeper",(
7*F406 + 2*J406 + H406),
E406="Defender",(
6*G406+3*H406+2*J406),
E406="Midfielder",(
2*G406+3*H406+4*I406+3*J406),
E406="Forward",(
6.25*I406+5*J406)
)</f>
        <v>2.0563905688988777</v>
      </c>
    </row>
    <row r="407" spans="1:11" x14ac:dyDescent="0.3">
      <c r="A407" t="s">
        <v>451</v>
      </c>
      <c r="B407">
        <v>31</v>
      </c>
      <c r="C407" t="s">
        <v>425</v>
      </c>
      <c r="D407" t="s">
        <v>92</v>
      </c>
      <c r="E407" t="s">
        <v>773</v>
      </c>
      <c r="F407">
        <f>player_stats[[#This Row],[Clean Sheets]]/MAX('epl_player_stats_24_25 '!AI:AI)*0.5+player_stats[[#This Row],[Goals Prevented Adjusted]]/MAX('epl_player_stats_24_25 '!BG:BG)*0.5</f>
        <v>0.20588235294117649</v>
      </c>
      <c r="G407">
        <f>player_stats[[#This Row],[Clean Sheets]]/MAX('epl_player_stats_24_25 '!AI:AI)*0.5+player_stats[[#This Row],[Clearances]]/MAX('epl_player_stats_24_25 '!AJ:AJ)*0.25+player_stats[[#This Row],[Tackles]]/MAX('epl_player_stats_24_25 '!AM:AM)*0.25</f>
        <v>3.0820853787360963E-2</v>
      </c>
      <c r="H407">
        <f>player_stats[[#This Row],[Touches]]/MAX('epl_player_stats_24_25 '!P:P)</f>
        <v>7.5590080669256043E-2</v>
      </c>
      <c r="I407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07">
        <f>player_stats[[#This Row],[Minutes]]/3420</f>
        <v>7.6315789473684212E-2</v>
      </c>
      <c r="K407" s="3" cm="1">
        <f t="array" ref="K407">_xlfn.IFS(
E407="Goalkeeper",(
7*F407 + 2*J407 + H407),
E407="Defender",(
6*G407+3*H407+2*J407),
E407="Midfielder",(
2*G407+3*H407+4*I407+3*J407),
E407="Forward",(
6.25*I407+5*J407)
)</f>
        <v>0.91735931800354265</v>
      </c>
    </row>
    <row r="408" spans="1:11" x14ac:dyDescent="0.3">
      <c r="A408" t="s">
        <v>452</v>
      </c>
      <c r="B408">
        <v>20</v>
      </c>
      <c r="C408" t="s">
        <v>453</v>
      </c>
      <c r="D408" t="s">
        <v>454</v>
      </c>
      <c r="E408" t="s">
        <v>774</v>
      </c>
      <c r="F408">
        <f>player_stats[[#This Row],[Clean Sheets]]/MAX('epl_player_stats_24_25 '!AI:AI)*0.5+player_stats[[#This Row],[Goals Prevented Adjusted]]/MAX('epl_player_stats_24_25 '!BG:BG)*0.5</f>
        <v>0.27731092436974791</v>
      </c>
      <c r="G408">
        <f>player_stats[[#This Row],[Clean Sheets]]/MAX('epl_player_stats_24_25 '!AI:AI)*0.5+player_stats[[#This Row],[Clearances]]/MAX('epl_player_stats_24_25 '!AJ:AJ)*0.25+player_stats[[#This Row],[Tackles]]/MAX('epl_player_stats_24_25 '!AM:AM)*0.25</f>
        <v>0.10975268750388367</v>
      </c>
      <c r="H408">
        <f>player_stats[[#This Row],[Touches]]/MAX('epl_player_stats_24_25 '!P:P)</f>
        <v>0.134448760083657</v>
      </c>
      <c r="I408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08">
        <f>player_stats[[#This Row],[Minutes]]/3420</f>
        <v>0.14736842105263157</v>
      </c>
      <c r="K408" s="3" cm="1">
        <f t="array" ref="K408">_xlfn.IFS(
E408="Goalkeeper",(
7*F408 + 2*J408 + H408),
E408="Defender",(
6*G408+3*H408+2*J408),
E408="Midfielder",(
2*G408+3*H408+4*I408+3*J408),
E408="Forward",(
6.25*I408+5*J408)
)</f>
        <v>1.3565992473795361</v>
      </c>
    </row>
    <row r="409" spans="1:11" x14ac:dyDescent="0.3">
      <c r="A409" t="s">
        <v>462</v>
      </c>
      <c r="B409">
        <v>18</v>
      </c>
      <c r="C409" t="s">
        <v>453</v>
      </c>
      <c r="D409" t="s">
        <v>59</v>
      </c>
      <c r="E409" t="s">
        <v>774</v>
      </c>
      <c r="F409">
        <f>player_stats[[#This Row],[Clean Sheets]]/MAX('epl_player_stats_24_25 '!AI:AI)*0.5+player_stats[[#This Row],[Goals Prevented Adjusted]]/MAX('epl_player_stats_24_25 '!BG:BG)*0.5</f>
        <v>0.20588235294117649</v>
      </c>
      <c r="G409">
        <f>player_stats[[#This Row],[Clean Sheets]]/MAX('epl_player_stats_24_25 '!AI:AI)*0.5+player_stats[[#This Row],[Clearances]]/MAX('epl_player_stats_24_25 '!AJ:AJ)*0.25+player_stats[[#This Row],[Tackles]]/MAX('epl_player_stats_24_25 '!AM:AM)*0.25</f>
        <v>3.9458149505996395E-3</v>
      </c>
      <c r="H409">
        <f>player_stats[[#This Row],[Touches]]/MAX('epl_player_stats_24_25 '!P:P)</f>
        <v>3.7346877801015838E-2</v>
      </c>
      <c r="I40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09">
        <f>player_stats[[#This Row],[Minutes]]/3420</f>
        <v>2.7777777777777776E-2</v>
      </c>
      <c r="K409" s="3" cm="1">
        <f t="array" ref="K409">_xlfn.IFS(
E409="Goalkeeper",(
7*F409 + 2*J409 + H409),
E409="Defender",(
6*G409+3*H409+2*J409),
E409="Midfielder",(
2*G409+3*H409+4*I409+3*J409),
E409="Forward",(
6.25*I409+5*J409)
)</f>
        <v>0.19127107866220092</v>
      </c>
    </row>
    <row r="410" spans="1:11" x14ac:dyDescent="0.3">
      <c r="A410" t="s">
        <v>474</v>
      </c>
      <c r="B410">
        <v>29</v>
      </c>
      <c r="C410" t="s">
        <v>453</v>
      </c>
      <c r="D410" t="s">
        <v>74</v>
      </c>
      <c r="E410" t="s">
        <v>774</v>
      </c>
      <c r="F410">
        <f>player_stats[[#This Row],[Clean Sheets]]/MAX('epl_player_stats_24_25 '!AI:AI)*0.5+player_stats[[#This Row],[Goals Prevented Adjusted]]/MAX('epl_player_stats_24_25 '!BG:BG)*0.5</f>
        <v>0.20588235294117649</v>
      </c>
      <c r="G410">
        <f>player_stats[[#This Row],[Clean Sheets]]/MAX('epl_player_stats_24_25 '!AI:AI)*0.5+player_stats[[#This Row],[Clearances]]/MAX('epl_player_stats_24_25 '!AJ:AJ)*0.25+player_stats[[#This Row],[Tackles]]/MAX('epl_player_stats_24_25 '!AM:AM)*0.25</f>
        <v>3.9644565960355434E-2</v>
      </c>
      <c r="H410">
        <f>player_stats[[#This Row],[Touches]]/MAX('epl_player_stats_24_25 '!P:P)</f>
        <v>0.17986256348969226</v>
      </c>
      <c r="I410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410">
        <f>player_stats[[#This Row],[Minutes]]/3420</f>
        <v>0.19941520467836257</v>
      </c>
      <c r="K410" s="3" cm="1">
        <f t="array" ref="K410">_xlfn.IFS(
E410="Goalkeeper",(
7*F410 + 2*J410 + H410),
E410="Defender",(
6*G410+3*H410+2*J410),
E410="Midfielder",(
2*G410+3*H410+4*I410+3*J410),
E410="Forward",(
6.25*I410+5*J410)
)</f>
        <v>1.1762854955879347</v>
      </c>
    </row>
    <row r="411" spans="1:11" x14ac:dyDescent="0.3">
      <c r="A411" t="s">
        <v>478</v>
      </c>
      <c r="B411">
        <v>21</v>
      </c>
      <c r="C411" t="s">
        <v>453</v>
      </c>
      <c r="D411" t="s">
        <v>82</v>
      </c>
      <c r="E411" t="s">
        <v>773</v>
      </c>
      <c r="F411">
        <f>player_stats[[#This Row],[Clean Sheets]]/MAX('epl_player_stats_24_25 '!AI:AI)*0.5+player_stats[[#This Row],[Goals Prevented Adjusted]]/MAX('epl_player_stats_24_25 '!BG:BG)*0.5</f>
        <v>0.20588235294117649</v>
      </c>
      <c r="G411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11">
        <f>player_stats[[#This Row],[Touches]]/MAX('epl_player_stats_24_25 '!P:P)</f>
        <v>5.3779504033462803E-3</v>
      </c>
      <c r="I41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11">
        <f>player_stats[[#This Row],[Minutes]]/3420</f>
        <v>4.0935672514619886E-3</v>
      </c>
      <c r="K411" s="3" cm="1">
        <f t="array" ref="K411">_xlfn.IFS(
E411="Goalkeeper",(
7*F411 + 2*J411 + H411),
E411="Defender",(
6*G411+3*H411+2*J411),
E411="Midfielder",(
2*G411+3*H411+4*I411+3*J411),
E411="Forward",(
6.25*I411+5*J411)
)</f>
        <v>0.42841455296442482</v>
      </c>
    </row>
    <row r="412" spans="1:11" x14ac:dyDescent="0.3">
      <c r="A412" t="s">
        <v>481</v>
      </c>
      <c r="B412">
        <v>28</v>
      </c>
      <c r="C412" t="s">
        <v>453</v>
      </c>
      <c r="D412" t="s">
        <v>62</v>
      </c>
      <c r="E412" t="s">
        <v>773</v>
      </c>
      <c r="F412">
        <f>player_stats[[#This Row],[Clean Sheets]]/MAX('epl_player_stats_24_25 '!AI:AI)*0.5+player_stats[[#This Row],[Goals Prevented Adjusted]]/MAX('epl_player_stats_24_25 '!BG:BG)*0.5</f>
        <v>0.20588235294117649</v>
      </c>
      <c r="G412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412">
        <f>player_stats[[#This Row],[Touches]]/MAX('epl_player_stats_24_25 '!P:P)</f>
        <v>2.3005676725425753E-2</v>
      </c>
      <c r="I412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12">
        <f>player_stats[[#This Row],[Minutes]]/3420</f>
        <v>2.1345029239766083E-2</v>
      </c>
      <c r="K412" s="3" cm="1">
        <f t="array" ref="K412">_xlfn.IFS(
E412="Goalkeeper",(
7*F412 + 2*J412 + H412),
E412="Defender",(
6*G412+3*H412+2*J412),
E412="Midfielder",(
2*G412+3*H412+4*I412+3*J412),
E412="Forward",(
6.25*I412+5*J412)
)</f>
        <v>0.54263703059053603</v>
      </c>
    </row>
    <row r="413" spans="1:11" x14ac:dyDescent="0.3">
      <c r="A413" t="s">
        <v>485</v>
      </c>
      <c r="B413">
        <v>18</v>
      </c>
      <c r="C413" t="s">
        <v>453</v>
      </c>
      <c r="D413" t="s">
        <v>66</v>
      </c>
      <c r="E413" t="s">
        <v>774</v>
      </c>
      <c r="F413">
        <f>player_stats[[#This Row],[Clean Sheets]]/MAX('epl_player_stats_24_25 '!AI:AI)*0.5+player_stats[[#This Row],[Goals Prevented Adjusted]]/MAX('epl_player_stats_24_25 '!BG:BG)*0.5</f>
        <v>0.20588235294117649</v>
      </c>
      <c r="G413">
        <f>player_stats[[#This Row],[Clean Sheets]]/MAX('epl_player_stats_24_25 '!AI:AI)*0.5+player_stats[[#This Row],[Clearances]]/MAX('epl_player_stats_24_25 '!AJ:AJ)*0.25+player_stats[[#This Row],[Tackles]]/MAX('epl_player_stats_24_25 '!AM:AM)*0.25</f>
        <v>1.0330578512396695E-3</v>
      </c>
      <c r="H413">
        <f>player_stats[[#This Row],[Touches]]/MAX('epl_player_stats_24_25 '!P:P)</f>
        <v>1.1951000896325067E-3</v>
      </c>
      <c r="I413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13">
        <f>player_stats[[#This Row],[Minutes]]/3420</f>
        <v>2.9239766081871346E-4</v>
      </c>
      <c r="K413" s="3" cm="1">
        <f t="array" ref="K413">_xlfn.IFS(
E413="Goalkeeper",(
7*F413 + 2*J413 + H413),
E413="Defender",(
6*G413+3*H413+2*J413),
E413="Midfielder",(
2*G413+3*H413+4*I413+3*J413),
E413="Forward",(
6.25*I413+5*J413)
)</f>
        <v>1.0368442697972964E-2</v>
      </c>
    </row>
    <row r="414" spans="1:11" x14ac:dyDescent="0.3">
      <c r="A414" t="s">
        <v>491</v>
      </c>
      <c r="B414">
        <v>24</v>
      </c>
      <c r="C414" t="s">
        <v>790</v>
      </c>
      <c r="D414" t="s">
        <v>66</v>
      </c>
      <c r="E414" t="s">
        <v>774</v>
      </c>
      <c r="F414">
        <f>player_stats[[#This Row],[Clean Sheets]]/MAX('epl_player_stats_24_25 '!AI:AI)*0.5+player_stats[[#This Row],[Goals Prevented Adjusted]]/MAX('epl_player_stats_24_25 '!BG:BG)*0.5</f>
        <v>0.20588235294117649</v>
      </c>
      <c r="G414">
        <f>player_stats[[#This Row],[Clean Sheets]]/MAX('epl_player_stats_24_25 '!AI:AI)*0.5+player_stats[[#This Row],[Clearances]]/MAX('epl_player_stats_24_25 '!AJ:AJ)*0.25+player_stats[[#This Row],[Tackles]]/MAX('epl_player_stats_24_25 '!AM:AM)*0.25</f>
        <v>1.1278195488721804E-2</v>
      </c>
      <c r="H414">
        <f>player_stats[[#This Row],[Touches]]/MAX('epl_player_stats_24_25 '!P:P)</f>
        <v>3.2566477442485808E-2</v>
      </c>
      <c r="I414">
        <f>player_stats[[#This Row],[Goals]]/MAX('epl_player_stats_24_25 '!H:H)*0.6+player_stats[[#This Row],[Assists]]/MAX('epl_player_stats_24_25 '!I:I)*0.25+player_stats[[#This Row],[Shots]]/MAX('epl_player_stats_24_25 '!K:K)*0.15+0.1</f>
        <v>0.11475409836065574</v>
      </c>
      <c r="J414">
        <f>player_stats[[#This Row],[Minutes]]/3420</f>
        <v>3.9473684210526314E-2</v>
      </c>
      <c r="K414" s="3" cm="1">
        <f t="array" ref="K414">_xlfn.IFS(
E414="Goalkeeper",(
7*F414 + 2*J414 + H414),
E414="Defender",(
6*G414+3*H414+2*J414),
E414="Midfielder",(
2*G414+3*H414+4*I414+3*J414),
E414="Forward",(
6.25*I414+5*J414)
)</f>
        <v>0.24431597368084088</v>
      </c>
    </row>
    <row r="415" spans="1:11" x14ac:dyDescent="0.3">
      <c r="A415" t="s">
        <v>492</v>
      </c>
      <c r="B415">
        <v>17</v>
      </c>
      <c r="C415" t="s">
        <v>790</v>
      </c>
      <c r="D415" t="s">
        <v>59</v>
      </c>
      <c r="E415" t="s">
        <v>774</v>
      </c>
      <c r="F415">
        <f>player_stats[[#This Row],[Clean Sheets]]/MAX('epl_player_stats_24_25 '!AI:AI)*0.5+player_stats[[#This Row],[Goals Prevented Adjusted]]/MAX('epl_player_stats_24_25 '!BG:BG)*0.5</f>
        <v>0.20588235294117649</v>
      </c>
      <c r="G415">
        <f>player_stats[[#This Row],[Clean Sheets]]/MAX('epl_player_stats_24_25 '!AI:AI)*0.5+player_stats[[#This Row],[Clearances]]/MAX('epl_player_stats_24_25 '!AJ:AJ)*0.25+player_stats[[#This Row],[Tackles]]/MAX('epl_player_stats_24_25 '!AM:AM)*0.25</f>
        <v>1.5783259802398558E-2</v>
      </c>
      <c r="H415">
        <f>player_stats[[#This Row],[Touches]]/MAX('epl_player_stats_24_25 '!P:P)</f>
        <v>4.3023603226770242E-2</v>
      </c>
      <c r="I415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415">
        <f>player_stats[[#This Row],[Minutes]]/3420</f>
        <v>0.05</v>
      </c>
      <c r="K415" s="3" cm="1">
        <f t="array" ref="K415">_xlfn.IFS(
E415="Goalkeeper",(
7*F415 + 2*J415 + H415),
E415="Defender",(
6*G415+3*H415+2*J415),
E415="Midfielder",(
2*G415+3*H415+4*I415+3*J415),
E415="Forward",(
6.25*I415+5*J415)
)</f>
        <v>0.32377036849470209</v>
      </c>
    </row>
    <row r="416" spans="1:11" x14ac:dyDescent="0.3">
      <c r="A416" t="s">
        <v>498</v>
      </c>
      <c r="B416">
        <v>17</v>
      </c>
      <c r="C416" t="s">
        <v>790</v>
      </c>
      <c r="D416" t="s">
        <v>59</v>
      </c>
      <c r="E416" t="s">
        <v>774</v>
      </c>
      <c r="F416">
        <f>player_stats[[#This Row],[Clean Sheets]]/MAX('epl_player_stats_24_25 '!AI:AI)*0.5+player_stats[[#This Row],[Goals Prevented Adjusted]]/MAX('epl_player_stats_24_25 '!BG:BG)*0.5</f>
        <v>0.20588235294117649</v>
      </c>
      <c r="G416">
        <f>player_stats[[#This Row],[Clean Sheets]]/MAX('epl_player_stats_24_25 '!AI:AI)*0.5+player_stats[[#This Row],[Clearances]]/MAX('epl_player_stats_24_25 '!AJ:AJ)*0.25+player_stats[[#This Row],[Tackles]]/MAX('epl_player_stats_24_25 '!AM:AM)*0.25</f>
        <v>2.0575716149878829E-2</v>
      </c>
      <c r="H416">
        <f>player_stats[[#This Row],[Touches]]/MAX('epl_player_stats_24_25 '!P:P)</f>
        <v>7.8577830893337322E-2</v>
      </c>
      <c r="I416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416">
        <f>player_stats[[#This Row],[Minutes]]/3420</f>
        <v>0.10116959064327485</v>
      </c>
      <c r="K416" s="3" cm="1">
        <f t="array" ref="K416">_xlfn.IFS(
E416="Goalkeeper",(
7*F416 + 2*J416 + H416),
E416="Defender",(
6*G416+3*H416+2*J416),
E416="Midfielder",(
2*G416+3*H416+4*I416+3*J416),
E416="Forward",(
6.25*I416+5*J416)
)</f>
        <v>0.5615269708658347</v>
      </c>
    </row>
    <row r="417" spans="1:11" x14ac:dyDescent="0.3">
      <c r="A417" t="s">
        <v>500</v>
      </c>
      <c r="B417">
        <v>36</v>
      </c>
      <c r="C417" t="s">
        <v>790</v>
      </c>
      <c r="D417" t="s">
        <v>291</v>
      </c>
      <c r="E417" t="s">
        <v>774</v>
      </c>
      <c r="F417">
        <f>player_stats[[#This Row],[Clean Sheets]]/MAX('epl_player_stats_24_25 '!AI:AI)*0.5+player_stats[[#This Row],[Goals Prevented Adjusted]]/MAX('epl_player_stats_24_25 '!BG:BG)*0.5</f>
        <v>0.24159663865546221</v>
      </c>
      <c r="G417">
        <f>player_stats[[#This Row],[Clean Sheets]]/MAX('epl_player_stats_24_25 '!AI:AI)*0.5+player_stats[[#This Row],[Clearances]]/MAX('epl_player_stats_24_25 '!AJ:AJ)*0.25+player_stats[[#This Row],[Tackles]]/MAX('epl_player_stats_24_25 '!AM:AM)*0.25</f>
        <v>6.6247747467843163E-2</v>
      </c>
      <c r="H417">
        <f>player_stats[[#This Row],[Touches]]/MAX('epl_player_stats_24_25 '!P:P)</f>
        <v>7.768150582611294E-2</v>
      </c>
      <c r="I417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417">
        <f>player_stats[[#This Row],[Minutes]]/3420</f>
        <v>9.1812865497076027E-2</v>
      </c>
      <c r="K417" s="3" cm="1">
        <f t="array" ref="K417">_xlfn.IFS(
E417="Goalkeeper",(
7*F417 + 2*J417 + H417),
E417="Defender",(
6*G417+3*H417+2*J417),
E417="Midfielder",(
2*G417+3*H417+4*I417+3*J417),
E417="Forward",(
6.25*I417+5*J417)
)</f>
        <v>0.81415673327954985</v>
      </c>
    </row>
    <row r="418" spans="1:11" x14ac:dyDescent="0.3">
      <c r="A418" t="s">
        <v>505</v>
      </c>
      <c r="B418">
        <v>29</v>
      </c>
      <c r="C418" t="s">
        <v>790</v>
      </c>
      <c r="D418" t="s">
        <v>59</v>
      </c>
      <c r="E418" t="s">
        <v>774</v>
      </c>
      <c r="F418">
        <f>player_stats[[#This Row],[Clean Sheets]]/MAX('epl_player_stats_24_25 '!AI:AI)*0.5+player_stats[[#This Row],[Goals Prevented Adjusted]]/MAX('epl_player_stats_24_25 '!BG:BG)*0.5</f>
        <v>0.20588235294117649</v>
      </c>
      <c r="G418">
        <f>player_stats[[#This Row],[Clean Sheets]]/MAX('epl_player_stats_24_25 '!AI:AI)*0.5+player_stats[[#This Row],[Clearances]]/MAX('epl_player_stats_24_25 '!AJ:AJ)*0.25+player_stats[[#This Row],[Tackles]]/MAX('epl_player_stats_24_25 '!AM:AM)*0.25</f>
        <v>1.4750201951158889E-2</v>
      </c>
      <c r="H418">
        <f>player_stats[[#This Row],[Touches]]/MAX('epl_player_stats_24_25 '!P:P)</f>
        <v>9.5906782193008661E-2</v>
      </c>
      <c r="I418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18">
        <f>player_stats[[#This Row],[Minutes]]/3420</f>
        <v>0.10175438596491228</v>
      </c>
      <c r="K418" s="3" cm="1">
        <f t="array" ref="K418">_xlfn.IFS(
E418="Goalkeeper",(
7*F418 + 2*J418 + H418),
E418="Defender",(
6*G418+3*H418+2*J418),
E418="Midfielder",(
2*G418+3*H418+4*I418+3*J418),
E418="Forward",(
6.25*I418+5*J418)
)</f>
        <v>0.57973033021580389</v>
      </c>
    </row>
    <row r="419" spans="1:11" x14ac:dyDescent="0.3">
      <c r="A419" t="s">
        <v>510</v>
      </c>
      <c r="B419">
        <v>19</v>
      </c>
      <c r="C419" t="s">
        <v>790</v>
      </c>
      <c r="D419" t="s">
        <v>163</v>
      </c>
      <c r="E419" t="s">
        <v>774</v>
      </c>
      <c r="F419">
        <f>player_stats[[#This Row],[Clean Sheets]]/MAX('epl_player_stats_24_25 '!AI:AI)*0.5+player_stats[[#This Row],[Goals Prevented Adjusted]]/MAX('epl_player_stats_24_25 '!BG:BG)*0.5</f>
        <v>0.27731092436974791</v>
      </c>
      <c r="G419">
        <f>player_stats[[#This Row],[Clean Sheets]]/MAX('epl_player_stats_24_25 '!AI:AI)*0.5+player_stats[[#This Row],[Clearances]]/MAX('epl_player_stats_24_25 '!AJ:AJ)*0.25+player_stats[[#This Row],[Tackles]]/MAX('epl_player_stats_24_25 '!AM:AM)*0.25</f>
        <v>0.14932734729385447</v>
      </c>
      <c r="H419">
        <f>player_stats[[#This Row],[Touches]]/MAX('epl_player_stats_24_25 '!P:P)</f>
        <v>0.19360621452046609</v>
      </c>
      <c r="I419">
        <f>player_stats[[#This Row],[Goals]]/MAX('epl_player_stats_24_25 '!H:H)*0.6+player_stats[[#This Row],[Assists]]/MAX('epl_player_stats_24_25 '!I:I)*0.25+player_stats[[#This Row],[Shots]]/MAX('epl_player_stats_24_25 '!K:K)*0.15+0.1</f>
        <v>0.12459016393442623</v>
      </c>
      <c r="J419">
        <f>player_stats[[#This Row],[Minutes]]/3420</f>
        <v>0.24619883040935672</v>
      </c>
      <c r="K419" s="3" cm="1">
        <f t="array" ref="K419">_xlfn.IFS(
E419="Goalkeeper",(
7*F419 + 2*J419 + H419),
E419="Defender",(
6*G419+3*H419+2*J419),
E419="Midfielder",(
2*G419+3*H419+4*I419+3*J419),
E419="Forward",(
6.25*I419+5*J419)
)</f>
        <v>1.9691803881432386</v>
      </c>
    </row>
    <row r="420" spans="1:11" x14ac:dyDescent="0.3">
      <c r="A420" t="s">
        <v>512</v>
      </c>
      <c r="B420">
        <v>27</v>
      </c>
      <c r="C420" t="s">
        <v>790</v>
      </c>
      <c r="D420" t="s">
        <v>78</v>
      </c>
      <c r="E420" t="s">
        <v>773</v>
      </c>
      <c r="F420">
        <f>player_stats[[#This Row],[Clean Sheets]]/MAX('epl_player_stats_24_25 '!AI:AI)*0.5+player_stats[[#This Row],[Goals Prevented Adjusted]]/MAX('epl_player_stats_24_25 '!BG:BG)*0.5</f>
        <v>0.20588235294117649</v>
      </c>
      <c r="G420">
        <f>player_stats[[#This Row],[Clean Sheets]]/MAX('epl_player_stats_24_25 '!AI:AI)*0.5+player_stats[[#This Row],[Clearances]]/MAX('epl_player_stats_24_25 '!AJ:AJ)*0.25+player_stats[[#This Row],[Tackles]]/MAX('epl_player_stats_24_25 '!AM:AM)*0.25</f>
        <v>1.0330578512396695E-3</v>
      </c>
      <c r="H420">
        <f>player_stats[[#This Row],[Touches]]/MAX('epl_player_stats_24_25 '!P:P)</f>
        <v>4.4816253361218998E-3</v>
      </c>
      <c r="I420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20">
        <f>player_stats[[#This Row],[Minutes]]/3420</f>
        <v>4.9707602339181291E-3</v>
      </c>
      <c r="K420" s="3" cm="1">
        <f t="array" ref="K420">_xlfn.IFS(
E420="Goalkeeper",(
7*F420 + 2*J420 + H420),
E420="Defender",(
6*G420+3*H420+2*J420),
E420="Midfielder",(
2*G420+3*H420+4*I420+3*J420),
E420="Forward",(
6.25*I420+5*J420)
)</f>
        <v>0.4402593379863699</v>
      </c>
    </row>
    <row r="421" spans="1:11" x14ac:dyDescent="0.3">
      <c r="A421" t="s">
        <v>513</v>
      </c>
      <c r="B421">
        <v>20</v>
      </c>
      <c r="C421" t="s">
        <v>790</v>
      </c>
      <c r="D421" t="s">
        <v>59</v>
      </c>
      <c r="E421" t="s">
        <v>773</v>
      </c>
      <c r="F421">
        <f>player_stats[[#This Row],[Clean Sheets]]/MAX('epl_player_stats_24_25 '!AI:AI)*0.5+player_stats[[#This Row],[Goals Prevented Adjusted]]/MAX('epl_player_stats_24_25 '!BG:BG)*0.5</f>
        <v>0.20588235294117649</v>
      </c>
      <c r="G421">
        <f>player_stats[[#This Row],[Clean Sheets]]/MAX('epl_player_stats_24_25 '!AI:AI)*0.5+player_stats[[#This Row],[Clearances]]/MAX('epl_player_stats_24_25 '!AJ:AJ)*0.25+player_stats[[#This Row],[Tackles]]/MAX('epl_player_stats_24_25 '!AM:AM)*0.25</f>
        <v>2.5655564531162616E-2</v>
      </c>
      <c r="H421">
        <f>player_stats[[#This Row],[Touches]]/MAX('epl_player_stats_24_25 '!P:P)</f>
        <v>4.0633403047505227E-2</v>
      </c>
      <c r="I421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21">
        <f>player_stats[[#This Row],[Minutes]]/3420</f>
        <v>5.1169590643274851E-2</v>
      </c>
      <c r="K421" s="3" cm="1">
        <f t="array" ref="K421">_xlfn.IFS(
E421="Goalkeeper",(
7*F421 + 2*J421 + H421),
E421="Defender",(
6*G421+3*H421+2*J421),
E421="Midfielder",(
2*G421+3*H421+4*I421+3*J421),
E421="Forward",(
6.25*I421+5*J421)
)</f>
        <v>0.73655617570843601</v>
      </c>
    </row>
    <row r="422" spans="1:11" x14ac:dyDescent="0.3">
      <c r="A422" t="s">
        <v>514</v>
      </c>
      <c r="B422">
        <v>19</v>
      </c>
      <c r="C422" t="s">
        <v>790</v>
      </c>
      <c r="D422" t="s">
        <v>59</v>
      </c>
      <c r="E422" t="s">
        <v>774</v>
      </c>
      <c r="F422">
        <f>player_stats[[#This Row],[Clean Sheets]]/MAX('epl_player_stats_24_25 '!AI:AI)*0.5+player_stats[[#This Row],[Goals Prevented Adjusted]]/MAX('epl_player_stats_24_25 '!BG:BG)*0.5</f>
        <v>0.20588235294117649</v>
      </c>
      <c r="G422">
        <f>player_stats[[#This Row],[Clean Sheets]]/MAX('epl_player_stats_24_25 '!AI:AI)*0.5+player_stats[[#This Row],[Clearances]]/MAX('epl_player_stats_24_25 '!AJ:AJ)*0.25+player_stats[[#This Row],[Tackles]]/MAX('epl_player_stats_24_25 '!AM:AM)*0.25</f>
        <v>2.0762132604237867E-2</v>
      </c>
      <c r="H422">
        <f>player_stats[[#This Row],[Touches]]/MAX('epl_player_stats_24_25 '!P:P)</f>
        <v>4.4517478338810874E-2</v>
      </c>
      <c r="I422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22">
        <f>player_stats[[#This Row],[Minutes]]/3420</f>
        <v>4.8538011695906436E-2</v>
      </c>
      <c r="K422" s="3" cm="1">
        <f t="array" ref="K422">_xlfn.IFS(
E422="Goalkeeper",(
7*F422 + 2*J422 + H422),
E422="Defender",(
6*G422+3*H422+2*J422),
E422="Midfielder",(
2*G422+3*H422+4*I422+3*J422),
E422="Forward",(
6.25*I422+5*J422)
)</f>
        <v>0.3552012540336727</v>
      </c>
    </row>
    <row r="423" spans="1:11" x14ac:dyDescent="0.3">
      <c r="A423" t="s">
        <v>515</v>
      </c>
      <c r="B423">
        <v>24</v>
      </c>
      <c r="C423" t="s">
        <v>790</v>
      </c>
      <c r="D423" t="s">
        <v>74</v>
      </c>
      <c r="E423" t="s">
        <v>774</v>
      </c>
      <c r="F423">
        <f>player_stats[[#This Row],[Clean Sheets]]/MAX('epl_player_stats_24_25 '!AI:AI)*0.5+player_stats[[#This Row],[Goals Prevented Adjusted]]/MAX('epl_player_stats_24_25 '!BG:BG)*0.5</f>
        <v>0.20588235294117649</v>
      </c>
      <c r="G423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423">
        <f>player_stats[[#This Row],[Touches]]/MAX('epl_player_stats_24_25 '!P:P)</f>
        <v>2.0017926501344489E-2</v>
      </c>
      <c r="I423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23">
        <f>player_stats[[#This Row],[Minutes]]/3420</f>
        <v>2.8947368421052631E-2</v>
      </c>
      <c r="K423" s="3" cm="1">
        <f t="array" ref="K423">_xlfn.IFS(
E423="Goalkeeper",(
7*F423 + 2*J423 + H423),
E423="Defender",(
6*G423+3*H423+2*J423),
E423="Midfielder",(
2*G423+3*H423+4*I423+3*J423),
E423="Forward",(
6.25*I423+5*J423)
)</f>
        <v>0.14670325443102034</v>
      </c>
    </row>
    <row r="424" spans="1:11" x14ac:dyDescent="0.3">
      <c r="A424" t="s">
        <v>516</v>
      </c>
      <c r="B424">
        <v>30</v>
      </c>
      <c r="C424" t="s">
        <v>790</v>
      </c>
      <c r="D424" t="s">
        <v>126</v>
      </c>
      <c r="E424" t="s">
        <v>774</v>
      </c>
      <c r="F424">
        <f>player_stats[[#This Row],[Clean Sheets]]/MAX('epl_player_stats_24_25 '!AI:AI)*0.5+player_stats[[#This Row],[Goals Prevented Adjusted]]/MAX('epl_player_stats_24_25 '!BG:BG)*0.5</f>
        <v>0.27731092436974791</v>
      </c>
      <c r="G424">
        <f>player_stats[[#This Row],[Clean Sheets]]/MAX('epl_player_stats_24_25 '!AI:AI)*0.5+player_stats[[#This Row],[Clearances]]/MAX('epl_player_stats_24_25 '!AJ:AJ)*0.25+player_stats[[#This Row],[Tackles]]/MAX('epl_player_stats_24_25 '!AM:AM)*0.25</f>
        <v>0.12177654881004163</v>
      </c>
      <c r="H424">
        <f>player_stats[[#This Row],[Touches]]/MAX('epl_player_stats_24_25 '!P:P)</f>
        <v>0.13564386017328953</v>
      </c>
      <c r="I424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24">
        <f>player_stats[[#This Row],[Minutes]]/3420</f>
        <v>0.20380116959064329</v>
      </c>
      <c r="K424" s="3" cm="1">
        <f t="array" ref="K424">_xlfn.IFS(
E424="Goalkeeper",(
7*F424 + 2*J424 + H424),
E424="Defender",(
6*G424+3*H424+2*J424),
E424="Midfielder",(
2*G424+3*H424+4*I424+3*J424),
E424="Forward",(
6.25*I424+5*J424)
)</f>
        <v>1.545193212561405</v>
      </c>
    </row>
    <row r="425" spans="1:11" x14ac:dyDescent="0.3">
      <c r="A425" t="s">
        <v>522</v>
      </c>
      <c r="B425">
        <v>29</v>
      </c>
      <c r="C425" t="s">
        <v>789</v>
      </c>
      <c r="D425" t="s">
        <v>126</v>
      </c>
      <c r="E425" t="s">
        <v>774</v>
      </c>
      <c r="F425">
        <f>player_stats[[#This Row],[Clean Sheets]]/MAX('epl_player_stats_24_25 '!AI:AI)*0.5+player_stats[[#This Row],[Goals Prevented Adjusted]]/MAX('epl_player_stats_24_25 '!BG:BG)*0.5</f>
        <v>0.20588235294117649</v>
      </c>
      <c r="G425">
        <f>player_stats[[#This Row],[Clean Sheets]]/MAX('epl_player_stats_24_25 '!AI:AI)*0.5+player_stats[[#This Row],[Clearances]]/MAX('epl_player_stats_24_25 '!AJ:AJ)*0.25+player_stats[[#This Row],[Tackles]]/MAX('epl_player_stats_24_25 '!AM:AM)*0.25</f>
        <v>2.4047722612315914E-2</v>
      </c>
      <c r="H425">
        <f>player_stats[[#This Row],[Touches]]/MAX('epl_player_stats_24_25 '!P:P)</f>
        <v>6.124887959366597E-2</v>
      </c>
      <c r="I425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25">
        <f>player_stats[[#This Row],[Minutes]]/3420</f>
        <v>9.7660818713450295E-2</v>
      </c>
      <c r="K425" s="3" cm="1">
        <f t="array" ref="K425">_xlfn.IFS(
E425="Goalkeeper",(
7*F425 + 2*J425 + H425),
E425="Defender",(
6*G425+3*H425+2*J425),
E425="Midfielder",(
2*G425+3*H425+4*I425+3*J425),
E425="Forward",(
6.25*I425+5*J425)
)</f>
        <v>0.523354611881794</v>
      </c>
    </row>
    <row r="426" spans="1:11" x14ac:dyDescent="0.3">
      <c r="A426" t="s">
        <v>533</v>
      </c>
      <c r="B426">
        <v>28</v>
      </c>
      <c r="C426" t="s">
        <v>789</v>
      </c>
      <c r="D426" t="s">
        <v>59</v>
      </c>
      <c r="E426" t="s">
        <v>774</v>
      </c>
      <c r="F426">
        <f>player_stats[[#This Row],[Clean Sheets]]/MAX('epl_player_stats_24_25 '!AI:AI)*0.5+player_stats[[#This Row],[Goals Prevented Adjusted]]/MAX('epl_player_stats_24_25 '!BG:BG)*0.5</f>
        <v>0.20588235294117649</v>
      </c>
      <c r="G426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26">
        <f>player_stats[[#This Row],[Touches]]/MAX('epl_player_stats_24_25 '!P:P)</f>
        <v>5.3779504033462803E-3</v>
      </c>
      <c r="I42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26">
        <f>player_stats[[#This Row],[Minutes]]/3420</f>
        <v>5.8479532163742687E-3</v>
      </c>
      <c r="K426" s="3" cm="1">
        <f t="array" ref="K426">_xlfn.IFS(
E426="Goalkeeper",(
7*F426 + 2*J426 + H426),
E426="Defender",(
6*G426+3*H426+2*J426),
E426="Midfielder",(
2*G426+3*H426+4*I426+3*J426),
E426="Forward",(
6.25*I426+5*J426)
)</f>
        <v>2.7829757642787379E-2</v>
      </c>
    </row>
    <row r="427" spans="1:11" x14ac:dyDescent="0.3">
      <c r="A427" t="s">
        <v>534</v>
      </c>
      <c r="B427">
        <v>30</v>
      </c>
      <c r="C427" t="s">
        <v>789</v>
      </c>
      <c r="D427" t="s">
        <v>214</v>
      </c>
      <c r="E427" t="s">
        <v>773</v>
      </c>
      <c r="F427">
        <f>player_stats[[#This Row],[Clean Sheets]]/MAX('epl_player_stats_24_25 '!AI:AI)*0.5+player_stats[[#This Row],[Goals Prevented Adjusted]]/MAX('epl_player_stats_24_25 '!BG:BG)*0.5</f>
        <v>0.20588235294117649</v>
      </c>
      <c r="G427">
        <f>player_stats[[#This Row],[Clean Sheets]]/MAX('epl_player_stats_24_25 '!AI:AI)*0.5+player_stats[[#This Row],[Clearances]]/MAX('epl_player_stats_24_25 '!AJ:AJ)*0.25+player_stats[[#This Row],[Tackles]]/MAX('epl_player_stats_24_25 '!AM:AM)*0.25</f>
        <v>5.6390977443609019E-3</v>
      </c>
      <c r="H427">
        <f>player_stats[[#This Row],[Touches]]/MAX('epl_player_stats_24_25 '!P:P)</f>
        <v>2.6292201971915147E-2</v>
      </c>
      <c r="I427">
        <f>player_stats[[#This Row],[Goals]]/MAX('epl_player_stats_24_25 '!H:H)*0.6+player_stats[[#This Row],[Assists]]/MAX('epl_player_stats_24_25 '!I:I)*0.25+player_stats[[#This Row],[Shots]]/MAX('epl_player_stats_24_25 '!K:K)*0.15+0.1</f>
        <v>0.11475409836065574</v>
      </c>
      <c r="J427">
        <f>player_stats[[#This Row],[Minutes]]/3420</f>
        <v>4.4152046783625734E-2</v>
      </c>
      <c r="K427" s="3" cm="1">
        <f t="array" ref="K427">_xlfn.IFS(
E427="Goalkeeper",(
7*F427 + 2*J427 + H427),
E427="Defender",(
6*G427+3*H427+2*J427),
E427="Midfielder",(
2*G427+3*H427+4*I427+3*J427),
E427="Forward",(
6.25*I427+5*J427)
)</f>
        <v>0.68162733519796737</v>
      </c>
    </row>
    <row r="428" spans="1:11" x14ac:dyDescent="0.3">
      <c r="A428" t="s">
        <v>537</v>
      </c>
      <c r="B428">
        <v>26</v>
      </c>
      <c r="C428" t="s">
        <v>789</v>
      </c>
      <c r="D428" t="s">
        <v>59</v>
      </c>
      <c r="E428" t="s">
        <v>773</v>
      </c>
      <c r="F428">
        <f>player_stats[[#This Row],[Clean Sheets]]/MAX('epl_player_stats_24_25 '!AI:AI)*0.5+player_stats[[#This Row],[Goals Prevented Adjusted]]/MAX('epl_player_stats_24_25 '!BG:BG)*0.5</f>
        <v>0.27731092436974791</v>
      </c>
      <c r="G428">
        <f>player_stats[[#This Row],[Clean Sheets]]/MAX('epl_player_stats_24_25 '!AI:AI)*0.5+player_stats[[#This Row],[Clearances]]/MAX('epl_player_stats_24_25 '!AJ:AJ)*0.25+player_stats[[#This Row],[Tackles]]/MAX('epl_player_stats_24_25 '!AM:AM)*0.25</f>
        <v>0.13044491393773688</v>
      </c>
      <c r="H428">
        <f>player_stats[[#This Row],[Touches]]/MAX('epl_player_stats_24_25 '!P:P)</f>
        <v>0.13594263519569763</v>
      </c>
      <c r="I428">
        <f>player_stats[[#This Row],[Goals]]/MAX('epl_player_stats_24_25 '!H:H)*0.6+player_stats[[#This Row],[Assists]]/MAX('epl_player_stats_24_25 '!I:I)*0.25+player_stats[[#This Row],[Shots]]/MAX('epl_player_stats_24_25 '!K:K)*0.15+0.1</f>
        <v>0.11475409836065574</v>
      </c>
      <c r="J428">
        <f>player_stats[[#This Row],[Minutes]]/3420</f>
        <v>0.22982456140350876</v>
      </c>
      <c r="K428" s="3" cm="1">
        <f t="array" ref="K428">_xlfn.IFS(
E428="Goalkeeper",(
7*F428 + 2*J428 + H428),
E428="Defender",(
6*G428+3*H428+2*J428),
E428="Midfielder",(
2*G428+3*H428+4*I428+3*J428),
E428="Forward",(
6.25*I428+5*J428)
)</f>
        <v>1.8172078111157159</v>
      </c>
    </row>
    <row r="429" spans="1:11" x14ac:dyDescent="0.3">
      <c r="A429" t="s">
        <v>538</v>
      </c>
      <c r="B429">
        <v>24</v>
      </c>
      <c r="C429" t="s">
        <v>789</v>
      </c>
      <c r="D429" t="s">
        <v>74</v>
      </c>
      <c r="E429" t="s">
        <v>774</v>
      </c>
      <c r="F429">
        <f>player_stats[[#This Row],[Clean Sheets]]/MAX('epl_player_stats_24_25 '!AI:AI)*0.5+player_stats[[#This Row],[Goals Prevented Adjusted]]/MAX('epl_player_stats_24_25 '!BG:BG)*0.5</f>
        <v>0.24159663865546221</v>
      </c>
      <c r="G429">
        <f>player_stats[[#This Row],[Clean Sheets]]/MAX('epl_player_stats_24_25 '!AI:AI)*0.5+player_stats[[#This Row],[Clearances]]/MAX('epl_player_stats_24_25 '!AJ:AJ)*0.25+player_stats[[#This Row],[Tackles]]/MAX('epl_player_stats_24_25 '!AM:AM)*0.25</f>
        <v>8.4097122972721053E-2</v>
      </c>
      <c r="H429">
        <f>player_stats[[#This Row],[Touches]]/MAX('epl_player_stats_24_25 '!P:P)</f>
        <v>9.411413205855991E-2</v>
      </c>
      <c r="I429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429">
        <f>player_stats[[#This Row],[Minutes]]/3420</f>
        <v>0.12105263157894737</v>
      </c>
      <c r="K429" s="3" cm="1">
        <f t="array" ref="K429">_xlfn.IFS(
E429="Goalkeeper",(
7*F429 + 2*J429 + H429),
E429="Defender",(
6*G429+3*H429+2*J429),
E429="Midfielder",(
2*G429+3*H429+4*I429+3*J429),
E429="Forward",(
6.25*I429+5*J429)
)</f>
        <v>1.0290303971699009</v>
      </c>
    </row>
    <row r="430" spans="1:11" x14ac:dyDescent="0.3">
      <c r="A430" t="s">
        <v>546</v>
      </c>
      <c r="B430">
        <v>23</v>
      </c>
      <c r="C430" t="s">
        <v>788</v>
      </c>
      <c r="D430" t="s">
        <v>66</v>
      </c>
      <c r="E430" t="s">
        <v>773</v>
      </c>
      <c r="F430">
        <f>player_stats[[#This Row],[Clean Sheets]]/MAX('epl_player_stats_24_25 '!AI:AI)*0.5+player_stats[[#This Row],[Goals Prevented Adjusted]]/MAX('epl_player_stats_24_25 '!BG:BG)*0.5</f>
        <v>0.20588235294117649</v>
      </c>
      <c r="G430">
        <f>player_stats[[#This Row],[Clean Sheets]]/MAX('epl_player_stats_24_25 '!AI:AI)*0.5+player_stats[[#This Row],[Clearances]]/MAX('epl_player_stats_24_25 '!AJ:AJ)*0.25+player_stats[[#This Row],[Tackles]]/MAX('epl_player_stats_24_25 '!AM:AM)*0.25</f>
        <v>1.7103709687441744E-2</v>
      </c>
      <c r="H430">
        <f>player_stats[[#This Row],[Touches]]/MAX('epl_player_stats_24_25 '!P:P)</f>
        <v>4.6608903495667764E-2</v>
      </c>
      <c r="I430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30">
        <f>player_stats[[#This Row],[Minutes]]/3420</f>
        <v>8.0409356725146194E-2</v>
      </c>
      <c r="K430" s="3" cm="1">
        <f t="array" ref="K430">_xlfn.IFS(
E430="Goalkeeper",(
7*F430 + 2*J430 + H430),
E430="Defender",(
6*G430+3*H430+2*J430),
E430="Midfielder",(
2*G430+3*H430+4*I430+3*J430),
E430="Forward",(
6.25*I430+5*J430)
)</f>
        <v>0.8152622000373253</v>
      </c>
    </row>
    <row r="431" spans="1:11" x14ac:dyDescent="0.3">
      <c r="A431" t="s">
        <v>548</v>
      </c>
      <c r="B431">
        <v>18</v>
      </c>
      <c r="C431" t="s">
        <v>788</v>
      </c>
      <c r="D431" t="s">
        <v>76</v>
      </c>
      <c r="E431" t="s">
        <v>773</v>
      </c>
      <c r="F431">
        <f>player_stats[[#This Row],[Clean Sheets]]/MAX('epl_player_stats_24_25 '!AI:AI)*0.5+player_stats[[#This Row],[Goals Prevented Adjusted]]/MAX('epl_player_stats_24_25 '!BG:BG)*0.5</f>
        <v>0.20588235294117649</v>
      </c>
      <c r="G431">
        <f>player_stats[[#This Row],[Clean Sheets]]/MAX('epl_player_stats_24_25 '!AI:AI)*0.5+player_stats[[#This Row],[Clearances]]/MAX('epl_player_stats_24_25 '!AJ:AJ)*0.25+player_stats[[#This Row],[Tackles]]/MAX('epl_player_stats_24_25 '!AM:AM)*0.25</f>
        <v>3.7593984962406013E-3</v>
      </c>
      <c r="H431">
        <f>player_stats[[#This Row],[Touches]]/MAX('epl_player_stats_24_25 '!P:P)</f>
        <v>3.884075291305647E-3</v>
      </c>
      <c r="I43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31">
        <f>player_stats[[#This Row],[Minutes]]/3420</f>
        <v>8.1871345029239772E-3</v>
      </c>
      <c r="K431" s="3" cm="1">
        <f t="array" ref="K431">_xlfn.IFS(
E431="Goalkeeper",(
7*F431 + 2*J431 + H431),
E431="Defender",(
6*G431+3*H431+2*J431),
E431="Midfielder",(
2*G431+3*H431+4*I431+3*J431),
E431="Forward",(
6.25*I431+5*J431)
)</f>
        <v>0.44373242637517013</v>
      </c>
    </row>
    <row r="432" spans="1:11" x14ac:dyDescent="0.3">
      <c r="A432" t="s">
        <v>549</v>
      </c>
      <c r="B432">
        <v>28</v>
      </c>
      <c r="C432" t="s">
        <v>788</v>
      </c>
      <c r="D432" t="s">
        <v>59</v>
      </c>
      <c r="E432" t="s">
        <v>774</v>
      </c>
      <c r="F432">
        <f>player_stats[[#This Row],[Clean Sheets]]/MAX('epl_player_stats_24_25 '!AI:AI)*0.5+player_stats[[#This Row],[Goals Prevented Adjusted]]/MAX('epl_player_stats_24_25 '!BG:BG)*0.5</f>
        <v>0.20588235294117649</v>
      </c>
      <c r="G432">
        <f>player_stats[[#This Row],[Clean Sheets]]/MAX('epl_player_stats_24_25 '!AI:AI)*0.5+player_stats[[#This Row],[Clearances]]/MAX('epl_player_stats_24_25 '!AJ:AJ)*0.25+player_stats[[#This Row],[Tackles]]/MAX('epl_player_stats_24_25 '!AM:AM)*0.25</f>
        <v>1.9729074752998198E-2</v>
      </c>
      <c r="H432">
        <f>player_stats[[#This Row],[Touches]]/MAX('epl_player_stats_24_25 '!P:P)</f>
        <v>2.68897520167314E-2</v>
      </c>
      <c r="I432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32">
        <f>player_stats[[#This Row],[Minutes]]/3420</f>
        <v>3.9473684210526314E-2</v>
      </c>
      <c r="K432" s="3" cm="1">
        <f t="array" ref="K432">_xlfn.IFS(
E432="Goalkeeper",(
7*F432 + 2*J432 + H432),
E432="Defender",(
6*G432+3*H432+2*J432),
E432="Midfielder",(
2*G432+3*H432+4*I432+3*J432),
E432="Forward",(
6.25*I432+5*J432)
)</f>
        <v>0.27799107298923598</v>
      </c>
    </row>
    <row r="433" spans="1:11" x14ac:dyDescent="0.3">
      <c r="A433" t="s">
        <v>550</v>
      </c>
      <c r="B433">
        <v>26</v>
      </c>
      <c r="C433" t="s">
        <v>788</v>
      </c>
      <c r="D433" t="s">
        <v>233</v>
      </c>
      <c r="E433" t="s">
        <v>773</v>
      </c>
      <c r="F433">
        <f>player_stats[[#This Row],[Clean Sheets]]/MAX('epl_player_stats_24_25 '!AI:AI)*0.5+player_stats[[#This Row],[Goals Prevented Adjusted]]/MAX('epl_player_stats_24_25 '!BG:BG)*0.5</f>
        <v>0.20588235294117649</v>
      </c>
      <c r="G433">
        <f>player_stats[[#This Row],[Clean Sheets]]/MAX('epl_player_stats_24_25 '!AI:AI)*0.5+player_stats[[#This Row],[Clearances]]/MAX('epl_player_stats_24_25 '!AJ:AJ)*0.25+player_stats[[#This Row],[Tackles]]/MAX('epl_player_stats_24_25 '!AM:AM)*0.25</f>
        <v>1.3429752066115703E-2</v>
      </c>
      <c r="H433">
        <f>player_stats[[#This Row],[Touches]]/MAX('epl_player_stats_24_25 '!P:P)</f>
        <v>0.12578428443382134</v>
      </c>
      <c r="I433">
        <f>player_stats[[#This Row],[Goals]]/MAX('epl_player_stats_24_25 '!H:H)*0.6+player_stats[[#This Row],[Assists]]/MAX('epl_player_stats_24_25 '!I:I)*0.25+player_stats[[#This Row],[Shots]]/MAX('epl_player_stats_24_25 '!K:K)*0.15+0.1</f>
        <v>0.11634790528233152</v>
      </c>
      <c r="J433">
        <f>player_stats[[#This Row],[Minutes]]/3420</f>
        <v>0.17251461988304093</v>
      </c>
      <c r="K433" s="3" cm="1">
        <f t="array" ref="K433">_xlfn.IFS(
E433="Goalkeeper",(
7*F433 + 2*J433 + H433),
E433="Defender",(
6*G433+3*H433+2*J433),
E433="Midfielder",(
2*G433+3*H433+4*I433+3*J433),
E433="Forward",(
6.25*I433+5*J433)
)</f>
        <v>1.3871478382121443</v>
      </c>
    </row>
    <row r="434" spans="1:11" x14ac:dyDescent="0.3">
      <c r="A434" t="s">
        <v>553</v>
      </c>
      <c r="B434">
        <v>23</v>
      </c>
      <c r="C434" t="s">
        <v>788</v>
      </c>
      <c r="D434" t="s">
        <v>66</v>
      </c>
      <c r="E434" t="s">
        <v>774</v>
      </c>
      <c r="F434">
        <f>player_stats[[#This Row],[Clean Sheets]]/MAX('epl_player_stats_24_25 '!AI:AI)*0.5+player_stats[[#This Row],[Goals Prevented Adjusted]]/MAX('epl_player_stats_24_25 '!BG:BG)*0.5</f>
        <v>0.31302521008403361</v>
      </c>
      <c r="G434">
        <f>player_stats[[#This Row],[Clean Sheets]]/MAX('epl_player_stats_24_25 '!AI:AI)*0.5+player_stats[[#This Row],[Clearances]]/MAX('epl_player_stats_24_25 '!AJ:AJ)*0.25+player_stats[[#This Row],[Tackles]]/MAX('epl_player_stats_24_25 '!AM:AM)*0.25</f>
        <v>0.22597557944447896</v>
      </c>
      <c r="H434">
        <f>player_stats[[#This Row],[Touches]]/MAX('epl_player_stats_24_25 '!P:P)</f>
        <v>0.13952793546459516</v>
      </c>
      <c r="I434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434">
        <f>player_stats[[#This Row],[Minutes]]/3420</f>
        <v>0.26111111111111113</v>
      </c>
      <c r="K434" s="3" cm="1">
        <f t="array" ref="K434">_xlfn.IFS(
E434="Goalkeeper",(
7*F434 + 2*J434 + H434),
E434="Defender",(
6*G434+3*H434+2*J434),
E434="Midfielder",(
2*G434+3*H434+4*I434+3*J434),
E434="Forward",(
6.25*I434+5*J434)
)</f>
        <v>2.2966595052828813</v>
      </c>
    </row>
    <row r="435" spans="1:11" x14ac:dyDescent="0.3">
      <c r="A435" t="s">
        <v>567</v>
      </c>
      <c r="B435">
        <v>36</v>
      </c>
      <c r="C435" t="s">
        <v>566</v>
      </c>
      <c r="D435" t="s">
        <v>59</v>
      </c>
      <c r="E435" t="s">
        <v>773</v>
      </c>
      <c r="F435">
        <f>player_stats[[#This Row],[Clean Sheets]]/MAX('epl_player_stats_24_25 '!AI:AI)*0.5+player_stats[[#This Row],[Goals Prevented Adjusted]]/MAX('epl_player_stats_24_25 '!BG:BG)*0.5</f>
        <v>0.20588235294117649</v>
      </c>
      <c r="G435">
        <f>player_stats[[#This Row],[Clean Sheets]]/MAX('epl_player_stats_24_25 '!AI:AI)*0.5+player_stats[[#This Row],[Clearances]]/MAX('epl_player_stats_24_25 '!AJ:AJ)*0.25+player_stats[[#This Row],[Tackles]]/MAX('epl_player_stats_24_25 '!AM:AM)*0.25</f>
        <v>2.0202883241160752E-2</v>
      </c>
      <c r="H435">
        <f>player_stats[[#This Row],[Touches]]/MAX('epl_player_stats_24_25 '!P:P)</f>
        <v>9.9492082461906189E-2</v>
      </c>
      <c r="I435">
        <f>player_stats[[#This Row],[Goals]]/MAX('epl_player_stats_24_25 '!H:H)*0.6+player_stats[[#This Row],[Assists]]/MAX('epl_player_stats_24_25 '!I:I)*0.25+player_stats[[#This Row],[Shots]]/MAX('epl_player_stats_24_25 '!K:K)*0.15+0.1</f>
        <v>0.13515482695810566</v>
      </c>
      <c r="J435">
        <f>player_stats[[#This Row],[Minutes]]/3420</f>
        <v>0.10409356725146199</v>
      </c>
      <c r="K435" s="3" cm="1">
        <f t="array" ref="K435">_xlfn.IFS(
E435="Goalkeeper",(
7*F435 + 2*J435 + H435),
E435="Defender",(
6*G435+3*H435+2*J435),
E435="Midfielder",(
2*G435+3*H435+4*I435+3*J435),
E435="Forward",(
6.25*I435+5*J435)
)</f>
        <v>1.1917820234548486</v>
      </c>
    </row>
    <row r="436" spans="1:11" x14ac:dyDescent="0.3">
      <c r="A436" t="s">
        <v>574</v>
      </c>
      <c r="B436">
        <v>30</v>
      </c>
      <c r="C436" t="s">
        <v>566</v>
      </c>
      <c r="D436" t="s">
        <v>59</v>
      </c>
      <c r="E436" t="s">
        <v>774</v>
      </c>
      <c r="F436">
        <f>player_stats[[#This Row],[Clean Sheets]]/MAX('epl_player_stats_24_25 '!AI:AI)*0.5+player_stats[[#This Row],[Goals Prevented Adjusted]]/MAX('epl_player_stats_24_25 '!BG:BG)*0.5</f>
        <v>0.20588235294117649</v>
      </c>
      <c r="G436">
        <f>player_stats[[#This Row],[Clean Sheets]]/MAX('epl_player_stats_24_25 '!AI:AI)*0.5+player_stats[[#This Row],[Clearances]]/MAX('epl_player_stats_24_25 '!AJ:AJ)*0.25+player_stats[[#This Row],[Tackles]]/MAX('epl_player_stats_24_25 '!AM:AM)*0.25</f>
        <v>1.3157894736842105E-2</v>
      </c>
      <c r="H436">
        <f>player_stats[[#This Row],[Touches]]/MAX('epl_player_stats_24_25 '!P:P)</f>
        <v>8.5150881386316102E-2</v>
      </c>
      <c r="I43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36">
        <f>player_stats[[#This Row],[Minutes]]/3420</f>
        <v>0.10321637426900584</v>
      </c>
      <c r="K436" s="3" cm="1">
        <f t="array" ref="K436">_xlfn.IFS(
E436="Goalkeeper",(
7*F436 + 2*J436 + H436),
E436="Defender",(
6*G436+3*H436+2*J436),
E436="Midfielder",(
2*G436+3*H436+4*I436+3*J436),
E436="Forward",(
6.25*I436+5*J436)
)</f>
        <v>0.54083276111801259</v>
      </c>
    </row>
    <row r="437" spans="1:11" x14ac:dyDescent="0.3">
      <c r="A437" t="s">
        <v>580</v>
      </c>
      <c r="B437">
        <v>17</v>
      </c>
      <c r="C437" t="s">
        <v>566</v>
      </c>
      <c r="D437" t="s">
        <v>59</v>
      </c>
      <c r="E437" t="s">
        <v>773</v>
      </c>
      <c r="F437">
        <f>player_stats[[#This Row],[Clean Sheets]]/MAX('epl_player_stats_24_25 '!AI:AI)*0.5+player_stats[[#This Row],[Goals Prevented Adjusted]]/MAX('epl_player_stats_24_25 '!BG:BG)*0.5</f>
        <v>0.20588235294117649</v>
      </c>
      <c r="G437">
        <f>player_stats[[#This Row],[Clean Sheets]]/MAX('epl_player_stats_24_25 '!AI:AI)*0.5+player_stats[[#This Row],[Clearances]]/MAX('epl_player_stats_24_25 '!AJ:AJ)*0.25+player_stats[[#This Row],[Tackles]]/MAX('epl_player_stats_24_25 '!AM:AM)*0.25</f>
        <v>8.551854843720872E-3</v>
      </c>
      <c r="H437">
        <f>player_stats[[#This Row],[Touches]]/MAX('epl_player_stats_24_25 '!P:P)</f>
        <v>2.0017926501344489E-2</v>
      </c>
      <c r="I437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37">
        <f>player_stats[[#This Row],[Minutes]]/3420</f>
        <v>3.9473684210526314E-2</v>
      </c>
      <c r="K437" s="3" cm="1">
        <f t="array" ref="K437">_xlfn.IFS(
E437="Goalkeeper",(
7*F437 + 2*J437 + H437),
E437="Defender",(
6*G437+3*H437+2*J437),
E437="Midfielder",(
2*G437+3*H437+4*I437+3*J437),
E437="Forward",(
6.25*I437+5*J437)
)</f>
        <v>0.60541460739682473</v>
      </c>
    </row>
    <row r="438" spans="1:11" x14ac:dyDescent="0.3">
      <c r="A438" t="s">
        <v>587</v>
      </c>
      <c r="B438">
        <v>27</v>
      </c>
      <c r="C438" t="s">
        <v>566</v>
      </c>
      <c r="D438" t="s">
        <v>117</v>
      </c>
      <c r="E438" t="s">
        <v>774</v>
      </c>
      <c r="F438">
        <f>player_stats[[#This Row],[Clean Sheets]]/MAX('epl_player_stats_24_25 '!AI:AI)*0.5+player_stats[[#This Row],[Goals Prevented Adjusted]]/MAX('epl_player_stats_24_25 '!BG:BG)*0.5</f>
        <v>0.20588235294117649</v>
      </c>
      <c r="G438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38">
        <f>player_stats[[#This Row],[Touches]]/MAX('epl_player_stats_24_25 '!P:P)</f>
        <v>8.9632506722438004E-4</v>
      </c>
      <c r="I43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38">
        <f>player_stats[[#This Row],[Minutes]]/3420</f>
        <v>1.4619883040935672E-3</v>
      </c>
      <c r="K438" s="3" cm="1">
        <f t="array" ref="K438">_xlfn.IFS(
E438="Goalkeeper",(
7*F438 + 2*J438 + H438),
E438="Defender",(
6*G438+3*H438+2*J438),
E438="Midfielder",(
2*G438+3*H438+4*I438+3*J438),
E438="Forward",(
6.25*I438+5*J438)
)</f>
        <v>5.612951809860274E-3</v>
      </c>
    </row>
    <row r="439" spans="1:11" x14ac:dyDescent="0.3">
      <c r="A439" t="s">
        <v>590</v>
      </c>
      <c r="B439">
        <v>21</v>
      </c>
      <c r="C439" t="s">
        <v>566</v>
      </c>
      <c r="D439" t="s">
        <v>59</v>
      </c>
      <c r="E439" t="s">
        <v>774</v>
      </c>
      <c r="F439">
        <f>player_stats[[#This Row],[Clean Sheets]]/MAX('epl_player_stats_24_25 '!AI:AI)*0.5+player_stats[[#This Row],[Goals Prevented Adjusted]]/MAX('epl_player_stats_24_25 '!BG:BG)*0.5</f>
        <v>0.20588235294117649</v>
      </c>
      <c r="G439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39">
        <f>player_stats[[#This Row],[Touches]]/MAX('epl_player_stats_24_25 '!P:P)</f>
        <v>1.7926501344487601E-3</v>
      </c>
      <c r="I43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39">
        <f>player_stats[[#This Row],[Minutes]]/3420</f>
        <v>3.5087719298245615E-3</v>
      </c>
      <c r="K439" s="3" cm="1">
        <f t="array" ref="K439">_xlfn.IFS(
E439="Goalkeeper",(
7*F439 + 2*J439 + H439),
E439="Defender",(
6*G439+3*H439+2*J439),
E439="Midfielder",(
2*G439+3*H439+4*I439+3*J439),
E439="Forward",(
6.25*I439+5*J439)
)</f>
        <v>1.2395494262995403E-2</v>
      </c>
    </row>
    <row r="440" spans="1:11" x14ac:dyDescent="0.3">
      <c r="A440" t="s">
        <v>592</v>
      </c>
      <c r="B440">
        <v>30</v>
      </c>
      <c r="C440" t="s">
        <v>566</v>
      </c>
      <c r="D440" t="s">
        <v>78</v>
      </c>
      <c r="E440" t="s">
        <v>773</v>
      </c>
      <c r="F440">
        <f>player_stats[[#This Row],[Clean Sheets]]/MAX('epl_player_stats_24_25 '!AI:AI)*0.5+player_stats[[#This Row],[Goals Prevented Adjusted]]/MAX('epl_player_stats_24_25 '!BG:BG)*0.5</f>
        <v>0.20588235294117649</v>
      </c>
      <c r="G440">
        <f>player_stats[[#This Row],[Clean Sheets]]/MAX('epl_player_stats_24_25 '!AI:AI)*0.5+player_stats[[#This Row],[Clearances]]/MAX('epl_player_stats_24_25 '!AJ:AJ)*0.25+player_stats[[#This Row],[Tackles]]/MAX('epl_player_stats_24_25 '!AM:AM)*0.25</f>
        <v>1.9542658298639159E-2</v>
      </c>
      <c r="H440">
        <f>player_stats[[#This Row],[Touches]]/MAX('epl_player_stats_24_25 '!P:P)</f>
        <v>4.1230953092321485E-2</v>
      </c>
      <c r="I440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40">
        <f>player_stats[[#This Row],[Minutes]]/3420</f>
        <v>8.9473684210526316E-2</v>
      </c>
      <c r="K440" s="3" cm="1">
        <f t="array" ref="K440">_xlfn.IFS(
E440="Goalkeeper",(
7*F440 + 2*J440 + H440),
E440="Defender",(
6*G440+3*H440+2*J440),
E440="Midfielder",(
2*G440+3*H440+4*I440+3*J440),
E440="Forward",(
6.25*I440+5*J440)
)</f>
        <v>0.84103529407959221</v>
      </c>
    </row>
    <row r="441" spans="1:11" x14ac:dyDescent="0.3">
      <c r="A441" t="s">
        <v>595</v>
      </c>
      <c r="B441">
        <v>21</v>
      </c>
      <c r="C441" t="s">
        <v>566</v>
      </c>
      <c r="D441" t="s">
        <v>59</v>
      </c>
      <c r="E441" t="s">
        <v>773</v>
      </c>
      <c r="F441">
        <f>player_stats[[#This Row],[Clean Sheets]]/MAX('epl_player_stats_24_25 '!AI:AI)*0.5+player_stats[[#This Row],[Goals Prevented Adjusted]]/MAX('epl_player_stats_24_25 '!BG:BG)*0.5</f>
        <v>0.20588235294117649</v>
      </c>
      <c r="G441">
        <f>player_stats[[#This Row],[Clean Sheets]]/MAX('epl_player_stats_24_25 '!AI:AI)*0.5+player_stats[[#This Row],[Clearances]]/MAX('epl_player_stats_24_25 '!AJ:AJ)*0.25+player_stats[[#This Row],[Tackles]]/MAX('epl_player_stats_24_25 '!AM:AM)*0.25</f>
        <v>5.6390977443609019E-3</v>
      </c>
      <c r="H441">
        <f>player_stats[[#This Row],[Touches]]/MAX('epl_player_stats_24_25 '!P:P)</f>
        <v>1.3743651030773827E-2</v>
      </c>
      <c r="I44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41">
        <f>player_stats[[#This Row],[Minutes]]/3420</f>
        <v>1.8713450292397661E-2</v>
      </c>
      <c r="K441" s="3" cm="1">
        <f t="array" ref="K441">_xlfn.IFS(
E441="Goalkeeper",(
7*F441 + 2*J441 + H441),
E441="Defender",(
6*G441+3*H441+2*J441),
E441="Midfielder",(
2*G441+3*H441+4*I441+3*J441),
E441="Forward",(
6.25*I441+5*J441)
)</f>
        <v>0.50864949945823623</v>
      </c>
    </row>
    <row r="442" spans="1:11" x14ac:dyDescent="0.3">
      <c r="A442" t="s">
        <v>598</v>
      </c>
      <c r="B442">
        <v>23</v>
      </c>
      <c r="C442" t="s">
        <v>566</v>
      </c>
      <c r="D442" t="s">
        <v>66</v>
      </c>
      <c r="E442" t="s">
        <v>774</v>
      </c>
      <c r="F442">
        <f>player_stats[[#This Row],[Clean Sheets]]/MAX('epl_player_stats_24_25 '!AI:AI)*0.5+player_stats[[#This Row],[Goals Prevented Adjusted]]/MAX('epl_player_stats_24_25 '!BG:BG)*0.5</f>
        <v>0.20588235294117649</v>
      </c>
      <c r="G442">
        <f>player_stats[[#This Row],[Clean Sheets]]/MAX('epl_player_stats_24_25 '!AI:AI)*0.5+player_stats[[#This Row],[Clearances]]/MAX('epl_player_stats_24_25 '!AJ:AJ)*0.25+player_stats[[#This Row],[Tackles]]/MAX('epl_player_stats_24_25 '!AM:AM)*0.25</f>
        <v>7.3564593301435402E-2</v>
      </c>
      <c r="H442">
        <f>player_stats[[#This Row],[Touches]]/MAX('epl_player_stats_24_25 '!P:P)</f>
        <v>8.7541081565581116E-2</v>
      </c>
      <c r="I442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442">
        <f>player_stats[[#This Row],[Minutes]]/3420</f>
        <v>0.14035087719298245</v>
      </c>
      <c r="K442" s="3" cm="1">
        <f t="array" ref="K442">_xlfn.IFS(
E442="Goalkeeper",(
7*F442 + 2*J442 + H442),
E442="Defender",(
6*G442+3*H442+2*J442),
E442="Midfielder",(
2*G442+3*H442+4*I442+3*J442),
E442="Forward",(
6.25*I442+5*J442)
)</f>
        <v>0.9847125588913207</v>
      </c>
    </row>
    <row r="443" spans="1:11" x14ac:dyDescent="0.3">
      <c r="A443" t="s">
        <v>601</v>
      </c>
      <c r="B443">
        <v>19</v>
      </c>
      <c r="C443" t="s">
        <v>787</v>
      </c>
      <c r="D443" t="s">
        <v>59</v>
      </c>
      <c r="E443" t="s">
        <v>774</v>
      </c>
      <c r="F443">
        <f>player_stats[[#This Row],[Clean Sheets]]/MAX('epl_player_stats_24_25 '!AI:AI)*0.5+player_stats[[#This Row],[Goals Prevented Adjusted]]/MAX('epl_player_stats_24_25 '!BG:BG)*0.5</f>
        <v>0.20588235294117649</v>
      </c>
      <c r="G443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43">
        <f>player_stats[[#This Row],[Touches]]/MAX('epl_player_stats_24_25 '!P:P)</f>
        <v>4.7804003585300266E-3</v>
      </c>
      <c r="I443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43">
        <f>player_stats[[#This Row],[Minutes]]/3420</f>
        <v>3.8011695906432748E-3</v>
      </c>
      <c r="K443" s="3" cm="1">
        <f t="array" ref="K443">_xlfn.IFS(
E443="Goalkeeper",(
7*F443 + 2*J443 + H443),
E443="Defender",(
6*G443+3*H443+2*J443),
E443="Midfielder",(
2*G443+3*H443+4*I443+3*J443),
E443="Forward",(
6.25*I443+5*J443)
)</f>
        <v>2.1943540256876629E-2</v>
      </c>
    </row>
    <row r="444" spans="1:11" x14ac:dyDescent="0.3">
      <c r="A444" t="s">
        <v>616</v>
      </c>
      <c r="B444">
        <v>25</v>
      </c>
      <c r="C444" t="s">
        <v>787</v>
      </c>
      <c r="D444" t="s">
        <v>617</v>
      </c>
      <c r="E444" t="s">
        <v>774</v>
      </c>
      <c r="F444">
        <f>player_stats[[#This Row],[Clean Sheets]]/MAX('epl_player_stats_24_25 '!AI:AI)*0.5+player_stats[[#This Row],[Goals Prevented Adjusted]]/MAX('epl_player_stats_24_25 '!BG:BG)*0.5</f>
        <v>0.20588235294117649</v>
      </c>
      <c r="G444">
        <f>player_stats[[#This Row],[Clean Sheets]]/MAX('epl_player_stats_24_25 '!AI:AI)*0.5+player_stats[[#This Row],[Clearances]]/MAX('epl_player_stats_24_25 '!AJ:AJ)*0.25+player_stats[[#This Row],[Tackles]]/MAX('epl_player_stats_24_25 '!AM:AM)*0.25</f>
        <v>8.5471944323618959E-2</v>
      </c>
      <c r="H444">
        <f>player_stats[[#This Row],[Touches]]/MAX('epl_player_stats_24_25 '!P:P)</f>
        <v>0.20884374066328054</v>
      </c>
      <c r="I444">
        <f>player_stats[[#This Row],[Goals]]/MAX('epl_player_stats_24_25 '!H:H)*0.6+player_stats[[#This Row],[Assists]]/MAX('epl_player_stats_24_25 '!I:I)*0.25+player_stats[[#This Row],[Shots]]/MAX('epl_player_stats_24_25 '!K:K)*0.15+0.1</f>
        <v>0.11721311475409837</v>
      </c>
      <c r="J444">
        <f>player_stats[[#This Row],[Minutes]]/3420</f>
        <v>0.24649122807017543</v>
      </c>
      <c r="K444" s="3" cm="1">
        <f t="array" ref="K444">_xlfn.IFS(
E444="Goalkeeper",(
7*F444 + 2*J444 + H444),
E444="Defender",(
6*G444+3*H444+2*J444),
E444="Midfielder",(
2*G444+3*H444+4*I444+3*J444),
E444="Forward",(
6.25*I444+5*J444)
)</f>
        <v>1.6323453440719062</v>
      </c>
    </row>
    <row r="445" spans="1:11" x14ac:dyDescent="0.3">
      <c r="A445" t="s">
        <v>628</v>
      </c>
      <c r="B445">
        <v>27</v>
      </c>
      <c r="C445" t="s">
        <v>787</v>
      </c>
      <c r="D445" t="s">
        <v>62</v>
      </c>
      <c r="E445" t="s">
        <v>774</v>
      </c>
      <c r="F445">
        <f>player_stats[[#This Row],[Clean Sheets]]/MAX('epl_player_stats_24_25 '!AI:AI)*0.5+player_stats[[#This Row],[Goals Prevented Adjusted]]/MAX('epl_player_stats_24_25 '!BG:BG)*0.5</f>
        <v>0.20588235294117649</v>
      </c>
      <c r="G445">
        <f>player_stats[[#This Row],[Clean Sheets]]/MAX('epl_player_stats_24_25 '!AI:AI)*0.5+player_stats[[#This Row],[Clearances]]/MAX('epl_player_stats_24_25 '!AJ:AJ)*0.25+player_stats[[#This Row],[Tackles]]/MAX('epl_player_stats_24_25 '!AM:AM)*0.25</f>
        <v>1.3717144099919219E-2</v>
      </c>
      <c r="H445">
        <f>player_stats[[#This Row],[Touches]]/MAX('epl_player_stats_24_25 '!P:P)</f>
        <v>5.2883178966238426E-2</v>
      </c>
      <c r="I445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445">
        <f>player_stats[[#This Row],[Minutes]]/3420</f>
        <v>5.701754385964912E-2</v>
      </c>
      <c r="K445" s="3" cm="1">
        <f t="array" ref="K445">_xlfn.IFS(
E445="Goalkeeper",(
7*F445 + 2*J445 + H445),
E445="Defender",(
6*G445+3*H445+2*J445),
E445="Midfielder",(
2*G445+3*H445+4*I445+3*J445),
E445="Forward",(
6.25*I445+5*J445)
)</f>
        <v>0.35498748921752887</v>
      </c>
    </row>
    <row r="446" spans="1:11" x14ac:dyDescent="0.3">
      <c r="A446" t="s">
        <v>630</v>
      </c>
      <c r="B446">
        <v>28</v>
      </c>
      <c r="C446" t="s">
        <v>787</v>
      </c>
      <c r="D446" t="s">
        <v>76</v>
      </c>
      <c r="E446" t="s">
        <v>773</v>
      </c>
      <c r="F446">
        <f>player_stats[[#This Row],[Clean Sheets]]/MAX('epl_player_stats_24_25 '!AI:AI)*0.5+player_stats[[#This Row],[Goals Prevented Adjusted]]/MAX('epl_player_stats_24_25 '!BG:BG)*0.5</f>
        <v>0.20588235294117649</v>
      </c>
      <c r="G446">
        <f>player_stats[[#This Row],[Clean Sheets]]/MAX('epl_player_stats_24_25 '!AI:AI)*0.5+player_stats[[#This Row],[Clearances]]/MAX('epl_player_stats_24_25 '!AJ:AJ)*0.25+player_stats[[#This Row],[Tackles]]/MAX('epl_player_stats_24_25 '!AM:AM)*0.25</f>
        <v>1.7476542596159821E-2</v>
      </c>
      <c r="H446">
        <f>player_stats[[#This Row],[Touches]]/MAX('epl_player_stats_24_25 '!P:P)</f>
        <v>9.7400657305049293E-2</v>
      </c>
      <c r="I446">
        <f>player_stats[[#This Row],[Goals]]/MAX('epl_player_stats_24_25 '!H:H)*0.6+player_stats[[#This Row],[Assists]]/MAX('epl_player_stats_24_25 '!I:I)*0.25+player_stats[[#This Row],[Shots]]/MAX('epl_player_stats_24_25 '!K:K)*0.15+0.1</f>
        <v>0.16133879781420765</v>
      </c>
      <c r="J446">
        <f>player_stats[[#This Row],[Minutes]]/3420</f>
        <v>0.14853801169590644</v>
      </c>
      <c r="K446" s="3" cm="1">
        <f t="array" ref="K446">_xlfn.IFS(
E446="Goalkeeper",(
7*F446 + 2*J446 + H446),
E446="Defender",(
6*G446+3*H446+2*J446),
E446="Midfielder",(
2*G446+3*H446+4*I446+3*J446),
E446="Forward",(
6.25*I446+5*J446)
)</f>
        <v>1.4181242834520176</v>
      </c>
    </row>
    <row r="447" spans="1:11" x14ac:dyDescent="0.3">
      <c r="A447" t="s">
        <v>634</v>
      </c>
      <c r="B447">
        <v>34</v>
      </c>
      <c r="C447" t="s">
        <v>786</v>
      </c>
      <c r="D447" t="s">
        <v>59</v>
      </c>
      <c r="E447" t="s">
        <v>774</v>
      </c>
      <c r="F447">
        <f>player_stats[[#This Row],[Clean Sheets]]/MAX('epl_player_stats_24_25 '!AI:AI)*0.5+player_stats[[#This Row],[Goals Prevented Adjusted]]/MAX('epl_player_stats_24_25 '!BG:BG)*0.5</f>
        <v>0.31302521008403361</v>
      </c>
      <c r="G447">
        <f>player_stats[[#This Row],[Clean Sheets]]/MAX('epl_player_stats_24_25 '!AI:AI)*0.5+player_stats[[#This Row],[Clearances]]/MAX('epl_player_stats_24_25 '!AJ:AJ)*0.25+player_stats[[#This Row],[Tackles]]/MAX('epl_player_stats_24_25 '!AM:AM)*0.25</f>
        <v>0.16500963151680853</v>
      </c>
      <c r="H447">
        <f>player_stats[[#This Row],[Touches]]/MAX('epl_player_stats_24_25 '!P:P)</f>
        <v>0.20854496564087241</v>
      </c>
      <c r="I447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447">
        <f>player_stats[[#This Row],[Minutes]]/3420</f>
        <v>0.24064327485380116</v>
      </c>
      <c r="K447" s="3" cm="1">
        <f t="array" ref="K447">_xlfn.IFS(
E447="Goalkeeper",(
7*F447 + 2*J447 + H447),
E447="Defender",(
6*G447+3*H447+2*J447),
E447="Midfielder",(
2*G447+3*H447+4*I447+3*J447),
E447="Forward",(
6.25*I447+5*J447)
)</f>
        <v>2.0969792357310708</v>
      </c>
    </row>
    <row r="448" spans="1:11" x14ac:dyDescent="0.3">
      <c r="A448" t="s">
        <v>637</v>
      </c>
      <c r="B448">
        <v>24</v>
      </c>
      <c r="C448" t="s">
        <v>786</v>
      </c>
      <c r="D448" t="s">
        <v>78</v>
      </c>
      <c r="E448" t="s">
        <v>773</v>
      </c>
      <c r="F448">
        <f>player_stats[[#This Row],[Clean Sheets]]/MAX('epl_player_stats_24_25 '!AI:AI)*0.5+player_stats[[#This Row],[Goals Prevented Adjusted]]/MAX('epl_player_stats_24_25 '!BG:BG)*0.5</f>
        <v>0.20588235294117649</v>
      </c>
      <c r="G448">
        <f>player_stats[[#This Row],[Clean Sheets]]/MAX('epl_player_stats_24_25 '!AI:AI)*0.5+player_stats[[#This Row],[Clearances]]/MAX('epl_player_stats_24_25 '!AJ:AJ)*0.25+player_stats[[#This Row],[Tackles]]/MAX('epl_player_stats_24_25 '!AM:AM)*0.25</f>
        <v>1.8323183993040452E-2</v>
      </c>
      <c r="H448">
        <f>player_stats[[#This Row],[Touches]]/MAX('epl_player_stats_24_25 '!P:P)</f>
        <v>4.7206453540484014E-2</v>
      </c>
      <c r="I448">
        <f>player_stats[[#This Row],[Goals]]/MAX('epl_player_stats_24_25 '!H:H)*0.6+player_stats[[#This Row],[Assists]]/MAX('epl_player_stats_24_25 '!I:I)*0.25+player_stats[[#This Row],[Shots]]/MAX('epl_player_stats_24_25 '!K:K)*0.15+0.1</f>
        <v>0.1098360655737705</v>
      </c>
      <c r="J448">
        <f>player_stats[[#This Row],[Minutes]]/3420</f>
        <v>4.736842105263158E-2</v>
      </c>
      <c r="K448" s="3" cm="1">
        <f t="array" ref="K448">_xlfn.IFS(
E448="Goalkeeper",(
7*F448 + 2*J448 + H448),
E448="Defender",(
6*G448+3*H448+2*J448),
E448="Midfielder",(
2*G448+3*H448+4*I448+3*J448),
E448="Forward",(
6.25*I448+5*J448)
)</f>
        <v>0.75971525406050966</v>
      </c>
    </row>
    <row r="449" spans="1:11" x14ac:dyDescent="0.3">
      <c r="A449" t="s">
        <v>648</v>
      </c>
      <c r="B449">
        <v>19</v>
      </c>
      <c r="C449" t="s">
        <v>786</v>
      </c>
      <c r="D449" t="s">
        <v>59</v>
      </c>
      <c r="E449" t="s">
        <v>774</v>
      </c>
      <c r="F449">
        <f>player_stats[[#This Row],[Clean Sheets]]/MAX('epl_player_stats_24_25 '!AI:AI)*0.5+player_stats[[#This Row],[Goals Prevented Adjusted]]/MAX('epl_player_stats_24_25 '!BG:BG)*0.5</f>
        <v>0.20588235294117649</v>
      </c>
      <c r="G449">
        <f>player_stats[[#This Row],[Clean Sheets]]/MAX('epl_player_stats_24_25 '!AI:AI)*0.5+player_stats[[#This Row],[Clearances]]/MAX('epl_player_stats_24_25 '!AJ:AJ)*0.25+player_stats[[#This Row],[Tackles]]/MAX('epl_player_stats_24_25 '!AM:AM)*0.25</f>
        <v>1.0330578512396695E-3</v>
      </c>
      <c r="H449">
        <f>player_stats[[#This Row],[Touches]]/MAX('epl_player_stats_24_25 '!P:P)</f>
        <v>2.9877502240812666E-4</v>
      </c>
      <c r="I44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49">
        <f>player_stats[[#This Row],[Minutes]]/3420</f>
        <v>2.9239766081871346E-4</v>
      </c>
      <c r="K449" s="3" cm="1">
        <f t="array" ref="K449">_xlfn.IFS(
E449="Goalkeeper",(
7*F449 + 2*J449 + H449),
E449="Defender",(
6*G449+3*H449+2*J449),
E449="Midfielder",(
2*G449+3*H449+4*I449+3*J449),
E449="Forward",(
6.25*I449+5*J449)
)</f>
        <v>7.6794674962998239E-3</v>
      </c>
    </row>
    <row r="450" spans="1:11" x14ac:dyDescent="0.3">
      <c r="A450" t="s">
        <v>650</v>
      </c>
      <c r="B450">
        <v>18</v>
      </c>
      <c r="C450" t="s">
        <v>786</v>
      </c>
      <c r="D450" t="s">
        <v>59</v>
      </c>
      <c r="E450" t="s">
        <v>773</v>
      </c>
      <c r="F450">
        <f>player_stats[[#This Row],[Clean Sheets]]/MAX('epl_player_stats_24_25 '!AI:AI)*0.5+player_stats[[#This Row],[Goals Prevented Adjusted]]/MAX('epl_player_stats_24_25 '!BG:BG)*0.5</f>
        <v>0.20588235294117649</v>
      </c>
      <c r="G450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50">
        <f>player_stats[[#This Row],[Touches]]/MAX('epl_player_stats_24_25 '!P:P)</f>
        <v>1.2847325963549447E-2</v>
      </c>
      <c r="I450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50">
        <f>player_stats[[#This Row],[Minutes]]/3420</f>
        <v>1.3742690058479532E-2</v>
      </c>
      <c r="K450" s="3" cm="1">
        <f t="array" ref="K450">_xlfn.IFS(
E450="Goalkeeper",(
7*F450 + 2*J450 + H450),
E450="Defender",(
6*G450+3*H450+2*J450),
E450="Midfielder",(
2*G450+3*H450+4*I450+3*J450),
E450="Forward",(
6.25*I450+5*J450)
)</f>
        <v>0.48960611363985745</v>
      </c>
    </row>
    <row r="451" spans="1:11" x14ac:dyDescent="0.3">
      <c r="A451" t="s">
        <v>652</v>
      </c>
      <c r="B451">
        <v>18</v>
      </c>
      <c r="C451" t="s">
        <v>786</v>
      </c>
      <c r="D451" t="s">
        <v>66</v>
      </c>
      <c r="E451" t="s">
        <v>773</v>
      </c>
      <c r="F451">
        <f>player_stats[[#This Row],[Clean Sheets]]/MAX('epl_player_stats_24_25 '!AI:AI)*0.5+player_stats[[#This Row],[Goals Prevented Adjusted]]/MAX('epl_player_stats_24_25 '!BG:BG)*0.5</f>
        <v>0.20588235294117649</v>
      </c>
      <c r="G451">
        <f>player_stats[[#This Row],[Clean Sheets]]/MAX('epl_player_stats_24_25 '!AI:AI)*0.5+player_stats[[#This Row],[Clearances]]/MAX('epl_player_stats_24_25 '!AJ:AJ)*0.25+player_stats[[#This Row],[Tackles]]/MAX('epl_player_stats_24_25 '!AM:AM)*0.25</f>
        <v>2.9127570993599701E-3</v>
      </c>
      <c r="H451">
        <f>player_stats[[#This Row],[Touches]]/MAX('epl_player_stats_24_25 '!P:P)</f>
        <v>3.3164027487302059E-2</v>
      </c>
      <c r="I451">
        <f>player_stats[[#This Row],[Goals]]/MAX('epl_player_stats_24_25 '!H:H)*0.6+player_stats[[#This Row],[Assists]]/MAX('epl_player_stats_24_25 '!I:I)*0.25+player_stats[[#This Row],[Shots]]/MAX('epl_player_stats_24_25 '!K:K)*0.15+0.1</f>
        <v>0.1098360655737705</v>
      </c>
      <c r="J451">
        <f>player_stats[[#This Row],[Minutes]]/3420</f>
        <v>4.0643274853801169E-2</v>
      </c>
      <c r="K451" s="3" cm="1">
        <f t="array" ref="K451">_xlfn.IFS(
E451="Goalkeeper",(
7*F451 + 2*J451 + H451),
E451="Defender",(
6*G451+3*H451+2*J451),
E451="Midfielder",(
2*G451+3*H451+4*I451+3*J451),
E451="Forward",(
6.25*I451+5*J451)
)</f>
        <v>0.66659168351711173</v>
      </c>
    </row>
    <row r="452" spans="1:11" x14ac:dyDescent="0.3">
      <c r="A452" t="s">
        <v>655</v>
      </c>
      <c r="B452">
        <v>27</v>
      </c>
      <c r="C452" t="s">
        <v>786</v>
      </c>
      <c r="D452" t="s">
        <v>233</v>
      </c>
      <c r="E452" t="s">
        <v>773</v>
      </c>
      <c r="F452">
        <f>player_stats[[#This Row],[Clean Sheets]]/MAX('epl_player_stats_24_25 '!AI:AI)*0.5+player_stats[[#This Row],[Goals Prevented Adjusted]]/MAX('epl_player_stats_24_25 '!BG:BG)*0.5</f>
        <v>0.20588235294117649</v>
      </c>
      <c r="G452">
        <f>player_stats[[#This Row],[Clean Sheets]]/MAX('epl_player_stats_24_25 '!AI:AI)*0.5+player_stats[[#This Row],[Clearances]]/MAX('epl_player_stats_24_25 '!AJ:AJ)*0.25+player_stats[[#This Row],[Tackles]]/MAX('epl_player_stats_24_25 '!AM:AM)*0.25</f>
        <v>1.1464611943080842E-2</v>
      </c>
      <c r="H452">
        <f>player_stats[[#This Row],[Touches]]/MAX('epl_player_stats_24_25 '!P:P)</f>
        <v>1.0755900806692561E-2</v>
      </c>
      <c r="I452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52">
        <f>player_stats[[#This Row],[Minutes]]/3420</f>
        <v>2.0760233918128656E-2</v>
      </c>
      <c r="K452" s="3" cm="1">
        <f t="array" ref="K452">_xlfn.IFS(
E452="Goalkeeper",(
7*F452 + 2*J452 + H452),
E452="Defender",(
6*G452+3*H452+2*J452),
E452="Midfielder",(
2*G452+3*H452+4*I452+3*J452),
E452="Forward",(
6.25*I452+5*J452)
)</f>
        <v>0.52731369363439584</v>
      </c>
    </row>
    <row r="453" spans="1:11" x14ac:dyDescent="0.3">
      <c r="A453" t="s">
        <v>662</v>
      </c>
      <c r="B453">
        <v>20</v>
      </c>
      <c r="C453" t="s">
        <v>785</v>
      </c>
      <c r="D453" t="s">
        <v>59</v>
      </c>
      <c r="E453" t="s">
        <v>774</v>
      </c>
      <c r="F453">
        <f>player_stats[[#This Row],[Clean Sheets]]/MAX('epl_player_stats_24_25 '!AI:AI)*0.5+player_stats[[#This Row],[Goals Prevented Adjusted]]/MAX('epl_player_stats_24_25 '!BG:BG)*0.5</f>
        <v>0.20588235294117649</v>
      </c>
      <c r="G453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53">
        <f>player_stats[[#This Row],[Touches]]/MAX('epl_player_stats_24_25 '!P:P)</f>
        <v>2.9877502240812666E-4</v>
      </c>
      <c r="I453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53">
        <f>player_stats[[#This Row],[Minutes]]/3420</f>
        <v>2.9239766081871346E-4</v>
      </c>
      <c r="K453" s="3" cm="1">
        <f t="array" ref="K453">_xlfn.IFS(
E453="Goalkeeper",(
7*F453 + 2*J453 + H453),
E453="Defender",(
6*G453+3*H453+2*J453),
E453="Midfielder",(
2*G453+3*H453+4*I453+3*J453),
E453="Forward",(
6.25*I453+5*J453)
)</f>
        <v>1.481120388861807E-3</v>
      </c>
    </row>
    <row r="454" spans="1:11" x14ac:dyDescent="0.3">
      <c r="A454" t="s">
        <v>664</v>
      </c>
      <c r="B454">
        <v>22</v>
      </c>
      <c r="C454" t="s">
        <v>785</v>
      </c>
      <c r="D454" t="s">
        <v>277</v>
      </c>
      <c r="E454" t="s">
        <v>773</v>
      </c>
      <c r="F454">
        <f>player_stats[[#This Row],[Clean Sheets]]/MAX('epl_player_stats_24_25 '!AI:AI)*0.5+player_stats[[#This Row],[Goals Prevented Adjusted]]/MAX('epl_player_stats_24_25 '!BG:BG)*0.5</f>
        <v>0.20588235294117649</v>
      </c>
      <c r="G454">
        <f>player_stats[[#This Row],[Clean Sheets]]/MAX('epl_player_stats_24_25 '!AI:AI)*0.5+player_stats[[#This Row],[Clearances]]/MAX('epl_player_stats_24_25 '!AJ:AJ)*0.25+player_stats[[#This Row],[Tackles]]/MAX('epl_player_stats_24_25 '!AM:AM)*0.25</f>
        <v>3.7593984962406013E-3</v>
      </c>
      <c r="H454">
        <f>player_stats[[#This Row],[Touches]]/MAX('epl_player_stats_24_25 '!P:P)</f>
        <v>5.9755004481625333E-4</v>
      </c>
      <c r="I454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54">
        <f>player_stats[[#This Row],[Minutes]]/3420</f>
        <v>2.9239766081871346E-4</v>
      </c>
      <c r="K454" s="3" cm="1">
        <f t="array" ref="K454">_xlfn.IFS(
E454="Goalkeeper",(
7*F454 + 2*J454 + H454),
E454="Defender",(
6*G454+3*H454+2*J454),
E454="Midfielder",(
2*G454+3*H454+4*I454+3*J454),
E454="Forward",(
6.25*I454+5*J454)
)</f>
        <v>0.4101886401093861</v>
      </c>
    </row>
    <row r="455" spans="1:11" x14ac:dyDescent="0.3">
      <c r="A455" t="s">
        <v>665</v>
      </c>
      <c r="B455">
        <v>20</v>
      </c>
      <c r="C455" t="s">
        <v>785</v>
      </c>
      <c r="D455" t="s">
        <v>176</v>
      </c>
      <c r="E455" t="s">
        <v>773</v>
      </c>
      <c r="F455">
        <f>player_stats[[#This Row],[Clean Sheets]]/MAX('epl_player_stats_24_25 '!AI:AI)*0.5+player_stats[[#This Row],[Goals Prevented Adjusted]]/MAX('epl_player_stats_24_25 '!BG:BG)*0.5</f>
        <v>0.20588235294117649</v>
      </c>
      <c r="G455">
        <f>player_stats[[#This Row],[Clean Sheets]]/MAX('epl_player_stats_24_25 '!AI:AI)*0.5+player_stats[[#This Row],[Clearances]]/MAX('epl_player_stats_24_25 '!AJ:AJ)*0.25+player_stats[[#This Row],[Tackles]]/MAX('epl_player_stats_24_25 '!AM:AM)*0.25</f>
        <v>1.7103709687441744E-2</v>
      </c>
      <c r="H455">
        <f>player_stats[[#This Row],[Touches]]/MAX('epl_player_stats_24_25 '!P:P)</f>
        <v>3.9737077980280845E-2</v>
      </c>
      <c r="I455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455">
        <f>player_stats[[#This Row],[Minutes]]/3420</f>
        <v>6.7836257309941514E-2</v>
      </c>
      <c r="K455" s="3" cm="1">
        <f t="array" ref="K455">_xlfn.IFS(
E455="Goalkeeper",(
7*F455 + 2*J455 + H455),
E455="Defender",(
6*G455+3*H455+2*J455),
E455="Midfielder",(
2*G455+3*H455+4*I455+3*J455),
E455="Forward",(
6.25*I455+5*J455)
)</f>
        <v>0.77659955639309153</v>
      </c>
    </row>
    <row r="456" spans="1:11" x14ac:dyDescent="0.3">
      <c r="A456" t="s">
        <v>666</v>
      </c>
      <c r="B456">
        <v>24</v>
      </c>
      <c r="C456" t="s">
        <v>785</v>
      </c>
      <c r="D456" t="s">
        <v>176</v>
      </c>
      <c r="E456" t="s">
        <v>773</v>
      </c>
      <c r="F456">
        <f>player_stats[[#This Row],[Clean Sheets]]/MAX('epl_player_stats_24_25 '!AI:AI)*0.5+player_stats[[#This Row],[Goals Prevented Adjusted]]/MAX('epl_player_stats_24_25 '!BG:BG)*0.5</f>
        <v>0.20588235294117649</v>
      </c>
      <c r="G456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56">
        <f>player_stats[[#This Row],[Touches]]/MAX('epl_player_stats_24_25 '!P:P)</f>
        <v>8.9632506722438004E-4</v>
      </c>
      <c r="I45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56">
        <f>player_stats[[#This Row],[Minutes]]/3420</f>
        <v>1.7543859649122807E-3</v>
      </c>
      <c r="K456" s="3" cm="1">
        <f t="array" ref="K456">_xlfn.IFS(
E456="Goalkeeper",(
7*F456 + 2*J456 + H456),
E456="Defender",(
6*G456+3*H456+2*J456),
E456="Midfielder",(
2*G456+3*H456+4*I456+3*J456),
E456="Forward",(
6.25*I456+5*J456)
)</f>
        <v>0.40795213309641004</v>
      </c>
    </row>
    <row r="457" spans="1:11" x14ac:dyDescent="0.3">
      <c r="A457" t="s">
        <v>669</v>
      </c>
      <c r="B457">
        <v>28</v>
      </c>
      <c r="C457" t="s">
        <v>785</v>
      </c>
      <c r="D457" t="s">
        <v>176</v>
      </c>
      <c r="E457" t="s">
        <v>773</v>
      </c>
      <c r="F457">
        <f>player_stats[[#This Row],[Clean Sheets]]/MAX('epl_player_stats_24_25 '!AI:AI)*0.5+player_stats[[#This Row],[Goals Prevented Adjusted]]/MAX('epl_player_stats_24_25 '!BG:BG)*0.5</f>
        <v>0.20588235294117649</v>
      </c>
      <c r="G457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57">
        <f>player_stats[[#This Row],[Touches]]/MAX('epl_player_stats_24_25 '!P:P)</f>
        <v>7.1706005377950403E-3</v>
      </c>
      <c r="I457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57">
        <f>player_stats[[#This Row],[Minutes]]/3420</f>
        <v>1.3450292397660818E-2</v>
      </c>
      <c r="K457" s="3" cm="1">
        <f t="array" ref="K457">_xlfn.IFS(
E457="Goalkeeper",(
7*F457 + 2*J457 + H457),
E457="Defender",(
6*G457+3*H457+2*J457),
E457="Midfielder",(
2*G457+3*H457+4*I457+3*J457),
E457="Forward",(
6.25*I457+5*J457)
)</f>
        <v>0.47169874438013809</v>
      </c>
    </row>
    <row r="458" spans="1:11" x14ac:dyDescent="0.3">
      <c r="A458" t="s">
        <v>684</v>
      </c>
      <c r="B458">
        <v>21</v>
      </c>
      <c r="C458" t="s">
        <v>785</v>
      </c>
      <c r="D458" t="s">
        <v>136</v>
      </c>
      <c r="E458" t="s">
        <v>774</v>
      </c>
      <c r="F458">
        <f>player_stats[[#This Row],[Clean Sheets]]/MAX('epl_player_stats_24_25 '!AI:AI)*0.5+player_stats[[#This Row],[Goals Prevented Adjusted]]/MAX('epl_player_stats_24_25 '!BG:BG)*0.5</f>
        <v>0.20588235294117649</v>
      </c>
      <c r="G458">
        <f>player_stats[[#This Row],[Clean Sheets]]/MAX('epl_player_stats_24_25 '!AI:AI)*0.5+player_stats[[#This Row],[Clearances]]/MAX('epl_player_stats_24_25 '!AJ:AJ)*0.25+player_stats[[#This Row],[Tackles]]/MAX('epl_player_stats_24_25 '!AM:AM)*0.25</f>
        <v>4.1322314049586778E-3</v>
      </c>
      <c r="H458">
        <f>player_stats[[#This Row],[Touches]]/MAX('epl_player_stats_24_25 '!P:P)</f>
        <v>1.7926501344487599E-2</v>
      </c>
      <c r="I45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58">
        <f>player_stats[[#This Row],[Minutes]]/3420</f>
        <v>1.9005847953216373E-2</v>
      </c>
      <c r="K458" s="3" cm="1">
        <f t="array" ref="K458">_xlfn.IFS(
E458="Goalkeeper",(
7*F458 + 2*J458 + H458),
E458="Defender",(
6*G458+3*H458+2*J458),
E458="Midfielder",(
2*G458+3*H458+4*I458+3*J458),
E458="Forward",(
6.25*I458+5*J458)
)</f>
        <v>0.11658458836964761</v>
      </c>
    </row>
    <row r="459" spans="1:11" x14ac:dyDescent="0.3">
      <c r="A459" t="s">
        <v>687</v>
      </c>
      <c r="B459">
        <v>18</v>
      </c>
      <c r="C459" t="s">
        <v>785</v>
      </c>
      <c r="D459" t="s">
        <v>66</v>
      </c>
      <c r="E459" t="s">
        <v>774</v>
      </c>
      <c r="F459">
        <f>player_stats[[#This Row],[Clean Sheets]]/MAX('epl_player_stats_24_25 '!AI:AI)*0.5+player_stats[[#This Row],[Goals Prevented Adjusted]]/MAX('epl_player_stats_24_25 '!BG:BG)*0.5</f>
        <v>0.20588235294117649</v>
      </c>
      <c r="G459">
        <f>player_stats[[#This Row],[Clean Sheets]]/MAX('epl_player_stats_24_25 '!AI:AI)*0.5+player_stats[[#This Row],[Clearances]]/MAX('epl_player_stats_24_25 '!AJ:AJ)*0.25+player_stats[[#This Row],[Tackles]]/MAX('epl_player_stats_24_25 '!AM:AM)*0.25</f>
        <v>6.0119306530789784E-3</v>
      </c>
      <c r="H459">
        <f>player_stats[[#This Row],[Touches]]/MAX('epl_player_stats_24_25 '!P:P)</f>
        <v>1.5536301165222588E-2</v>
      </c>
      <c r="I459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59">
        <f>player_stats[[#This Row],[Minutes]]/3420</f>
        <v>2.046783625730994E-2</v>
      </c>
      <c r="K459" s="3" cm="1">
        <f t="array" ref="K459">_xlfn.IFS(
E459="Goalkeeper",(
7*F459 + 2*J459 + H459),
E459="Defender",(
6*G459+3*H459+2*J459),
E459="Midfielder",(
2*G459+3*H459+4*I459+3*J459),
E459="Forward",(
6.25*I459+5*J459)
)</f>
        <v>0.12361615992876152</v>
      </c>
    </row>
    <row r="460" spans="1:11" x14ac:dyDescent="0.3">
      <c r="A460" t="s">
        <v>693</v>
      </c>
      <c r="B460">
        <v>29</v>
      </c>
      <c r="C460" t="s">
        <v>785</v>
      </c>
      <c r="D460" t="s">
        <v>140</v>
      </c>
      <c r="E460" t="s">
        <v>772</v>
      </c>
      <c r="F460">
        <f>player_stats[[#This Row],[Clean Sheets]]/MAX('epl_player_stats_24_25 '!AI:AI)*0.5+player_stats[[#This Row],[Goals Prevented Adjusted]]/MAX('epl_player_stats_24_25 '!BG:BG)*0.5</f>
        <v>0.20588235294117649</v>
      </c>
      <c r="G460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60">
        <f>player_stats[[#This Row],[Touches]]/MAX('epl_player_stats_24_25 '!P:P)</f>
        <v>2.9877502240812666E-4</v>
      </c>
      <c r="I460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60">
        <f>player_stats[[#This Row],[Minutes]]/3420</f>
        <v>2.9239766081871346E-4</v>
      </c>
      <c r="K460" s="3" cm="1">
        <f t="array" ref="K460">_xlfn.IFS(
E460="Goalkeeper",(
7*F460 + 2*J460 + H460),
E460="Defender",(
6*G460+3*H460+2*J460),
E460="Midfielder",(
2*G460+3*H460+4*I460+3*J460),
E460="Forward",(
6.25*I460+5*J460)
)</f>
        <v>1.442060040932281</v>
      </c>
    </row>
    <row r="461" spans="1:11" x14ac:dyDescent="0.3">
      <c r="A461" t="s">
        <v>694</v>
      </c>
      <c r="B461">
        <v>22</v>
      </c>
      <c r="C461" t="s">
        <v>785</v>
      </c>
      <c r="D461" t="s">
        <v>59</v>
      </c>
      <c r="E461" t="s">
        <v>773</v>
      </c>
      <c r="F461">
        <f>player_stats[[#This Row],[Clean Sheets]]/MAX('epl_player_stats_24_25 '!AI:AI)*0.5+player_stats[[#This Row],[Goals Prevented Adjusted]]/MAX('epl_player_stats_24_25 '!BG:BG)*0.5</f>
        <v>0.20588235294117649</v>
      </c>
      <c r="G461">
        <f>player_stats[[#This Row],[Clean Sheets]]/MAX('epl_player_stats_24_25 '!AI:AI)*0.5+player_stats[[#This Row],[Clearances]]/MAX('epl_player_stats_24_25 '!AJ:AJ)*0.25+player_stats[[#This Row],[Tackles]]/MAX('epl_player_stats_24_25 '!AM:AM)*0.25</f>
        <v>3.2040328092959675E-2</v>
      </c>
      <c r="H461">
        <f>player_stats[[#This Row],[Touches]]/MAX('epl_player_stats_24_25 '!P:P)</f>
        <v>0.14281446071108456</v>
      </c>
      <c r="I461">
        <f>player_stats[[#This Row],[Goals]]/MAX('epl_player_stats_24_25 '!H:H)*0.6+player_stats[[#This Row],[Assists]]/MAX('epl_player_stats_24_25 '!I:I)*0.25+player_stats[[#This Row],[Shots]]/MAX('epl_player_stats_24_25 '!K:K)*0.15+0.1</f>
        <v>0.13602003642987248</v>
      </c>
      <c r="J461">
        <f>player_stats[[#This Row],[Minutes]]/3420</f>
        <v>0.1388888888888889</v>
      </c>
      <c r="K461" s="3" cm="1">
        <f t="array" ref="K461">_xlfn.IFS(
E461="Goalkeeper",(
7*F461 + 2*J461 + H461),
E461="Defender",(
6*G461+3*H461+2*J461),
E461="Midfielder",(
2*G461+3*H461+4*I461+3*J461),
E461="Forward",(
6.25*I461+5*J461)
)</f>
        <v>1.4532708507053298</v>
      </c>
    </row>
    <row r="462" spans="1:11" x14ac:dyDescent="0.3">
      <c r="A462" t="s">
        <v>696</v>
      </c>
      <c r="B462">
        <v>23</v>
      </c>
      <c r="C462" t="s">
        <v>785</v>
      </c>
      <c r="D462" t="s">
        <v>111</v>
      </c>
      <c r="E462" t="s">
        <v>774</v>
      </c>
      <c r="F462">
        <f>player_stats[[#This Row],[Clean Sheets]]/MAX('epl_player_stats_24_25 '!AI:AI)*0.5+player_stats[[#This Row],[Goals Prevented Adjusted]]/MAX('epl_player_stats_24_25 '!BG:BG)*0.5</f>
        <v>0.20588235294117649</v>
      </c>
      <c r="G462">
        <f>player_stats[[#This Row],[Clean Sheets]]/MAX('epl_player_stats_24_25 '!AI:AI)*0.5+player_stats[[#This Row],[Clearances]]/MAX('epl_player_stats_24_25 '!AJ:AJ)*0.25+player_stats[[#This Row],[Tackles]]/MAX('epl_player_stats_24_25 '!AM:AM)*0.25</f>
        <v>3.5139501646678679E-2</v>
      </c>
      <c r="H462">
        <f>player_stats[[#This Row],[Touches]]/MAX('epl_player_stats_24_25 '!P:P)</f>
        <v>9.1425156856886763E-2</v>
      </c>
      <c r="I462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462">
        <f>player_stats[[#This Row],[Minutes]]/3420</f>
        <v>0.12923976608187135</v>
      </c>
      <c r="K462" s="3" cm="1">
        <f t="array" ref="K462">_xlfn.IFS(
E462="Goalkeeper",(
7*F462 + 2*J462 + H462),
E462="Defender",(
6*G462+3*H462+2*J462),
E462="Midfielder",(
2*G462+3*H462+4*I462+3*J462),
E462="Forward",(
6.25*I462+5*J462)
)</f>
        <v>0.74359201261447505</v>
      </c>
    </row>
    <row r="463" spans="1:11" x14ac:dyDescent="0.3">
      <c r="A463" t="s">
        <v>661</v>
      </c>
      <c r="B463">
        <v>31</v>
      </c>
      <c r="C463" t="s">
        <v>786</v>
      </c>
      <c r="D463" t="s">
        <v>450</v>
      </c>
      <c r="E463" t="s">
        <v>774</v>
      </c>
      <c r="F463">
        <f>player_stats[[#This Row],[Clean Sheets]]/MAX('epl_player_stats_24_25 '!AI:AI)*0.5+player_stats[[#This Row],[Goals Prevented Adjusted]]/MAX('epl_player_stats_24_25 '!BG:BG)*0.5</f>
        <v>0.20588235294117649</v>
      </c>
      <c r="G463">
        <f>player_stats[[#This Row],[Clean Sheets]]/MAX('epl_player_stats_24_25 '!AI:AI)*0.5+player_stats[[#This Row],[Clearances]]/MAX('epl_player_stats_24_25 '!AJ:AJ)*0.25+player_stats[[#This Row],[Tackles]]/MAX('epl_player_stats_24_25 '!AM:AM)*0.25</f>
        <v>7.8543466103274714E-2</v>
      </c>
      <c r="H463">
        <f>player_stats[[#This Row],[Touches]]/MAX('epl_player_stats_24_25 '!P:P)</f>
        <v>0.22975799223184942</v>
      </c>
      <c r="I463">
        <f>player_stats[[#This Row],[Goals]]/MAX('epl_player_stats_24_25 '!H:H)*0.6+player_stats[[#This Row],[Assists]]/MAX('epl_player_stats_24_25 '!I:I)*0.25+player_stats[[#This Row],[Shots]]/MAX('epl_player_stats_24_25 '!K:K)*0.15+0.1</f>
        <v>0.11721311475409837</v>
      </c>
      <c r="J463">
        <f>player_stats[[#This Row],[Minutes]]/3420</f>
        <v>0.31023391812865497</v>
      </c>
      <c r="K463" s="3" cm="1">
        <f t="array" ref="K463">_xlfn.IFS(
E463="Goalkeeper",(
7*F463 + 2*J463 + H463),
E463="Defender",(
6*G463+3*H463+2*J463),
E463="Midfielder",(
2*G463+3*H463+4*I463+3*J463),
E463="Forward",(
6.25*I463+5*J463)
)</f>
        <v>1.7810026095725064</v>
      </c>
    </row>
    <row r="464" spans="1:11" x14ac:dyDescent="0.3">
      <c r="A464" t="s">
        <v>369</v>
      </c>
      <c r="B464">
        <v>25</v>
      </c>
      <c r="C464" t="s">
        <v>356</v>
      </c>
      <c r="D464" t="s">
        <v>158</v>
      </c>
      <c r="E464" t="s">
        <v>774</v>
      </c>
      <c r="F464">
        <f>player_stats[[#This Row],[Clean Sheets]]/MAX('epl_player_stats_24_25 '!AI:AI)*0.5+player_stats[[#This Row],[Goals Prevented Adjusted]]/MAX('epl_player_stats_24_25 '!BG:BG)*0.5</f>
        <v>0.27731092436974791</v>
      </c>
      <c r="G464">
        <f>player_stats[[#This Row],[Clean Sheets]]/MAX('epl_player_stats_24_25 '!AI:AI)*0.5+player_stats[[#This Row],[Clearances]]/MAX('epl_player_stats_24_25 '!AJ:AJ)*0.25+player_stats[[#This Row],[Tackles]]/MAX('epl_player_stats_24_25 '!AM:AM)*0.25</f>
        <v>0.3887404461567141</v>
      </c>
      <c r="H464">
        <f>player_stats[[#This Row],[Touches]]/MAX('epl_player_stats_24_25 '!P:P)</f>
        <v>0.61637287122796536</v>
      </c>
      <c r="I464">
        <f>player_stats[[#This Row],[Goals]]/MAX('epl_player_stats_24_25 '!H:H)*0.6+player_stats[[#This Row],[Assists]]/MAX('epl_player_stats_24_25 '!I:I)*0.25+player_stats[[#This Row],[Shots]]/MAX('epl_player_stats_24_25 '!K:K)*0.15+0.1</f>
        <v>0.18187613843351549</v>
      </c>
      <c r="J464">
        <f>player_stats[[#This Row],[Minutes]]/3420</f>
        <v>0.91315789473684206</v>
      </c>
      <c r="K464" s="3" cm="1">
        <f t="array" ref="K464">_xlfn.IFS(
E464="Goalkeeper",(
7*F464 + 2*J464 + H464),
E464="Defender",(
6*G464+3*H464+2*J464),
E464="Midfielder",(
2*G464+3*H464+4*I464+3*J464),
E464="Forward",(
6.25*I464+5*J464)
)</f>
        <v>6.0078770800978649</v>
      </c>
    </row>
    <row r="465" spans="1:11" x14ac:dyDescent="0.3">
      <c r="A465" t="s">
        <v>124</v>
      </c>
      <c r="B465">
        <v>27</v>
      </c>
      <c r="C465" t="s">
        <v>98</v>
      </c>
      <c r="D465" t="s">
        <v>62</v>
      </c>
      <c r="E465" t="s">
        <v>774</v>
      </c>
      <c r="F465">
        <f>player_stats[[#This Row],[Clean Sheets]]/MAX('epl_player_stats_24_25 '!AI:AI)*0.5+player_stats[[#This Row],[Goals Prevented Adjusted]]/MAX('epl_player_stats_24_25 '!BG:BG)*0.5</f>
        <v>0.38445378151260506</v>
      </c>
      <c r="G465">
        <f>player_stats[[#This Row],[Clean Sheets]]/MAX('epl_player_stats_24_25 '!AI:AI)*0.5+player_stats[[#This Row],[Clearances]]/MAX('epl_player_stats_24_25 '!AJ:AJ)*0.25+player_stats[[#This Row],[Tackles]]/MAX('epl_player_stats_24_25 '!AM:AM)*0.25</f>
        <v>0.29449139377369044</v>
      </c>
      <c r="H465">
        <f>player_stats[[#This Row],[Touches]]/MAX('epl_player_stats_24_25 '!P:P)</f>
        <v>0.46638780997908574</v>
      </c>
      <c r="I465">
        <f>player_stats[[#This Row],[Goals]]/MAX('epl_player_stats_24_25 '!H:H)*0.6+player_stats[[#This Row],[Assists]]/MAX('epl_player_stats_24_25 '!I:I)*0.25+player_stats[[#This Row],[Shots]]/MAX('epl_player_stats_24_25 '!K:K)*0.15+0.1</f>
        <v>0.11967213114754099</v>
      </c>
      <c r="J465">
        <f>player_stats[[#This Row],[Minutes]]/3420</f>
        <v>0.59064327485380119</v>
      </c>
      <c r="K465" s="3" cm="1">
        <f t="array" ref="K465">_xlfn.IFS(
E465="Goalkeeper",(
7*F465 + 2*J465 + H465),
E465="Defender",(
6*G465+3*H465+2*J465),
E465="Midfielder",(
2*G465+3*H465+4*I465+3*J465),
E465="Forward",(
6.25*I465+5*J465)
)</f>
        <v>4.3473983422870024</v>
      </c>
    </row>
    <row r="466" spans="1:11" x14ac:dyDescent="0.3">
      <c r="A466" t="s">
        <v>497</v>
      </c>
      <c r="B466">
        <v>25</v>
      </c>
      <c r="C466" t="s">
        <v>790</v>
      </c>
      <c r="D466" t="s">
        <v>176</v>
      </c>
      <c r="E466" t="s">
        <v>774</v>
      </c>
      <c r="F466">
        <f>player_stats[[#This Row],[Clean Sheets]]/MAX('epl_player_stats_24_25 '!AI:AI)*0.5+player_stats[[#This Row],[Goals Prevented Adjusted]]/MAX('epl_player_stats_24_25 '!BG:BG)*0.5</f>
        <v>0.49159663865546221</v>
      </c>
      <c r="G466">
        <f>player_stats[[#This Row],[Clean Sheets]]/MAX('epl_player_stats_24_25 '!AI:AI)*0.5+player_stats[[#This Row],[Clearances]]/MAX('epl_player_stats_24_25 '!AJ:AJ)*0.25+player_stats[[#This Row],[Tackles]]/MAX('epl_player_stats_24_25 '!AM:AM)*0.25</f>
        <v>0.47964953706580499</v>
      </c>
      <c r="H466">
        <f>player_stats[[#This Row],[Touches]]/MAX('epl_player_stats_24_25 '!P:P)</f>
        <v>0.61637287122796536</v>
      </c>
      <c r="I466">
        <f>player_stats[[#This Row],[Goals]]/MAX('epl_player_stats_24_25 '!H:H)*0.6+player_stats[[#This Row],[Assists]]/MAX('epl_player_stats_24_25 '!I:I)*0.25+player_stats[[#This Row],[Shots]]/MAX('epl_player_stats_24_25 '!K:K)*0.15+0.1</f>
        <v>0.20314207650273225</v>
      </c>
      <c r="J466">
        <f>player_stats[[#This Row],[Minutes]]/3420</f>
        <v>0.82251461988304098</v>
      </c>
      <c r="K466" s="3" cm="1">
        <f t="array" ref="K466">_xlfn.IFS(
E466="Goalkeeper",(
7*F466 + 2*J466 + H466),
E466="Defender",(
6*G466+3*H466+2*J466),
E466="Midfielder",(
2*G466+3*H466+4*I466+3*J466),
E466="Forward",(
6.25*I466+5*J466)
)</f>
        <v>6.3720450758448077</v>
      </c>
    </row>
    <row r="467" spans="1:11" x14ac:dyDescent="0.3">
      <c r="A467" t="s">
        <v>604</v>
      </c>
      <c r="B467">
        <v>31</v>
      </c>
      <c r="C467" t="s">
        <v>787</v>
      </c>
      <c r="D467" t="s">
        <v>140</v>
      </c>
      <c r="E467" t="s">
        <v>774</v>
      </c>
      <c r="F467">
        <f>player_stats[[#This Row],[Clean Sheets]]/MAX('epl_player_stats_24_25 '!AI:AI)*0.5+player_stats[[#This Row],[Goals Prevented Adjusted]]/MAX('epl_player_stats_24_25 '!BG:BG)*0.5</f>
        <v>0.31302521008403361</v>
      </c>
      <c r="G467">
        <f>player_stats[[#This Row],[Clean Sheets]]/MAX('epl_player_stats_24_25 '!AI:AI)*0.5+player_stats[[#This Row],[Clearances]]/MAX('epl_player_stats_24_25 '!AJ:AJ)*0.25+player_stats[[#This Row],[Tackles]]/MAX('epl_player_stats_24_25 '!AM:AM)*0.25</f>
        <v>0.22070931460883614</v>
      </c>
      <c r="H467">
        <f>player_stats[[#This Row],[Touches]]/MAX('epl_player_stats_24_25 '!P:P)</f>
        <v>0.35673737675530326</v>
      </c>
      <c r="I467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467">
        <f>player_stats[[#This Row],[Minutes]]/3420</f>
        <v>0.3888888888888889</v>
      </c>
      <c r="K467" s="3" cm="1">
        <f t="array" ref="K467">_xlfn.IFS(
E467="Goalkeeper",(
7*F467 + 2*J467 + H467),
E467="Defender",(
6*G467+3*H467+2*J467),
E467="Midfielder",(
2*G467+3*H467+4*I467+3*J467),
E467="Forward",(
6.25*I467+5*J467)
)</f>
        <v>3.1722457956967043</v>
      </c>
    </row>
    <row r="468" spans="1:11" x14ac:dyDescent="0.3">
      <c r="A468" t="s">
        <v>379</v>
      </c>
      <c r="B468">
        <v>28</v>
      </c>
      <c r="C468" t="s">
        <v>356</v>
      </c>
      <c r="D468" t="s">
        <v>59</v>
      </c>
      <c r="E468" t="s">
        <v>773</v>
      </c>
      <c r="F468">
        <f>player_stats[[#This Row],[Clean Sheets]]/MAX('epl_player_stats_24_25 '!AI:AI)*0.5+player_stats[[#This Row],[Goals Prevented Adjusted]]/MAX('epl_player_stats_24_25 '!BG:BG)*0.5</f>
        <v>0.24159663865546221</v>
      </c>
      <c r="G468">
        <f>player_stats[[#This Row],[Clean Sheets]]/MAX('epl_player_stats_24_25 '!AI:AI)*0.5+player_stats[[#This Row],[Clearances]]/MAX('epl_player_stats_24_25 '!AJ:AJ)*0.25+player_stats[[#This Row],[Tackles]]/MAX('epl_player_stats_24_25 '!AM:AM)*0.25</f>
        <v>0.13766078419188466</v>
      </c>
      <c r="H468">
        <f>player_stats[[#This Row],[Touches]]/MAX('epl_player_stats_24_25 '!P:P)</f>
        <v>0.23513594263519569</v>
      </c>
      <c r="I468">
        <f>player_stats[[#This Row],[Goals]]/MAX('epl_player_stats_24_25 '!H:H)*0.6+player_stats[[#This Row],[Assists]]/MAX('epl_player_stats_24_25 '!I:I)*0.25+player_stats[[#This Row],[Shots]]/MAX('epl_player_stats_24_25 '!K:K)*0.15+0.1</f>
        <v>0.12704918032786885</v>
      </c>
      <c r="J468">
        <f>player_stats[[#This Row],[Minutes]]/3420</f>
        <v>0.36228070175438598</v>
      </c>
      <c r="K468" s="3" cm="1">
        <f t="array" ref="K468">_xlfn.IFS(
E468="Goalkeeper",(
7*F468 + 2*J468 + H468),
E468="Defender",(
6*G468+3*H468+2*J468),
E468="Midfielder",(
2*G468+3*H468+4*I468+3*J468),
E468="Forward",(
6.25*I468+5*J468)
)</f>
        <v>2.57576822286399</v>
      </c>
    </row>
    <row r="469" spans="1:11" x14ac:dyDescent="0.3">
      <c r="A469" t="s">
        <v>198</v>
      </c>
      <c r="B469">
        <v>22</v>
      </c>
      <c r="C469" t="s">
        <v>170</v>
      </c>
      <c r="D469" t="s">
        <v>74</v>
      </c>
      <c r="E469" t="s">
        <v>774</v>
      </c>
      <c r="F469">
        <f>player_stats[[#This Row],[Clean Sheets]]/MAX('epl_player_stats_24_25 '!AI:AI)*0.5+player_stats[[#This Row],[Goals Prevented Adjusted]]/MAX('epl_player_stats_24_25 '!BG:BG)*0.5</f>
        <v>0.38445378151260506</v>
      </c>
      <c r="G469">
        <f>player_stats[[#This Row],[Clean Sheets]]/MAX('epl_player_stats_24_25 '!AI:AI)*0.5+player_stats[[#This Row],[Clearances]]/MAX('epl_player_stats_24_25 '!AJ:AJ)*0.25+player_stats[[#This Row],[Tackles]]/MAX('epl_player_stats_24_25 '!AM:AM)*0.25</f>
        <v>0.38721027776051697</v>
      </c>
      <c r="H469">
        <f>player_stats[[#This Row],[Touches]]/MAX('epl_player_stats_24_25 '!P:P)</f>
        <v>0.48640573648043023</v>
      </c>
      <c r="I469">
        <f>player_stats[[#This Row],[Goals]]/MAX('epl_player_stats_24_25 '!H:H)*0.6+player_stats[[#This Row],[Assists]]/MAX('epl_player_stats_24_25 '!I:I)*0.25+player_stats[[#This Row],[Shots]]/MAX('epl_player_stats_24_25 '!K:K)*0.15+0.1</f>
        <v>0.14918032786885246</v>
      </c>
      <c r="J469">
        <f>player_stats[[#This Row],[Minutes]]/3420</f>
        <v>0.75672514619883036</v>
      </c>
      <c r="K469" s="3" cm="1">
        <f t="array" ref="K469">_xlfn.IFS(
E469="Goalkeeper",(
7*F469 + 2*J469 + H469),
E469="Defender",(
6*G469+3*H469+2*J469),
E469="Midfielder",(
2*G469+3*H469+4*I469+3*J469),
E469="Forward",(
6.25*I469+5*J469)
)</f>
        <v>5.2959291684020533</v>
      </c>
    </row>
    <row r="470" spans="1:11" x14ac:dyDescent="0.3">
      <c r="A470" t="s">
        <v>341</v>
      </c>
      <c r="B470">
        <v>28</v>
      </c>
      <c r="C470" t="s">
        <v>329</v>
      </c>
      <c r="D470" t="s">
        <v>163</v>
      </c>
      <c r="E470" t="s">
        <v>774</v>
      </c>
      <c r="F470">
        <f>player_stats[[#This Row],[Clean Sheets]]/MAX('epl_player_stats_24_25 '!AI:AI)*0.5+player_stats[[#This Row],[Goals Prevented Adjusted]]/MAX('epl_player_stats_24_25 '!BG:BG)*0.5</f>
        <v>0.34873949579831931</v>
      </c>
      <c r="G470">
        <f>player_stats[[#This Row],[Clean Sheets]]/MAX('epl_player_stats_24_25 '!AI:AI)*0.5+player_stats[[#This Row],[Clearances]]/MAX('epl_player_stats_24_25 '!AJ:AJ)*0.25+player_stats[[#This Row],[Tackles]]/MAX('epl_player_stats_24_25 '!AM:AM)*0.25</f>
        <v>0.34223730814639908</v>
      </c>
      <c r="H470">
        <f>player_stats[[#This Row],[Touches]]/MAX('epl_player_stats_24_25 '!P:P)</f>
        <v>0.73677920525844043</v>
      </c>
      <c r="I470">
        <f>player_stats[[#This Row],[Goals]]/MAX('epl_player_stats_24_25 '!H:H)*0.6+player_stats[[#This Row],[Assists]]/MAX('epl_player_stats_24_25 '!I:I)*0.25+player_stats[[#This Row],[Shots]]/MAX('epl_player_stats_24_25 '!K:K)*0.15+0.1</f>
        <v>0.14918032786885246</v>
      </c>
      <c r="J470">
        <f>player_stats[[#This Row],[Minutes]]/3420</f>
        <v>0.77865497076023393</v>
      </c>
      <c r="K470" s="3" cm="1">
        <f t="array" ref="K470">_xlfn.IFS(
E470="Goalkeeper",(
7*F470 + 2*J470 + H470),
E470="Defender",(
6*G470+3*H470+2*J470),
E470="Midfielder",(
2*G470+3*H470+4*I470+3*J470),
E470="Forward",(
6.25*I470+5*J470)
)</f>
        <v>5.8210714061741839</v>
      </c>
    </row>
    <row r="471" spans="1:11" x14ac:dyDescent="0.3">
      <c r="A471" t="s">
        <v>529</v>
      </c>
      <c r="B471">
        <v>19</v>
      </c>
      <c r="C471" t="s">
        <v>789</v>
      </c>
      <c r="D471" t="s">
        <v>59</v>
      </c>
      <c r="E471" t="s">
        <v>774</v>
      </c>
      <c r="F471">
        <f>player_stats[[#This Row],[Clean Sheets]]/MAX('epl_player_stats_24_25 '!AI:AI)*0.5+player_stats[[#This Row],[Goals Prevented Adjusted]]/MAX('epl_player_stats_24_25 '!BG:BG)*0.5</f>
        <v>0.45588235294117652</v>
      </c>
      <c r="G471">
        <f>player_stats[[#This Row],[Clean Sheets]]/MAX('epl_player_stats_24_25 '!AI:AI)*0.5+player_stats[[#This Row],[Clearances]]/MAX('epl_player_stats_24_25 '!AJ:AJ)*0.25+player_stats[[#This Row],[Tackles]]/MAX('epl_player_stats_24_25 '!AM:AM)*0.25</f>
        <v>0.41170850680420057</v>
      </c>
      <c r="H471">
        <f>player_stats[[#This Row],[Touches]]/MAX('epl_player_stats_24_25 '!P:P)</f>
        <v>0.56976396773229754</v>
      </c>
      <c r="I471">
        <f>player_stats[[#This Row],[Goals]]/MAX('epl_player_stats_24_25 '!H:H)*0.6+player_stats[[#This Row],[Assists]]/MAX('epl_player_stats_24_25 '!I:I)*0.25+player_stats[[#This Row],[Shots]]/MAX('epl_player_stats_24_25 '!K:K)*0.15+0.1</f>
        <v>0.18260473588342441</v>
      </c>
      <c r="J471">
        <f>player_stats[[#This Row],[Minutes]]/3420</f>
        <v>0.64093567251461991</v>
      </c>
      <c r="K471" s="3" cm="1">
        <f t="array" ref="K471">_xlfn.IFS(
E471="Goalkeeper",(
7*F471 + 2*J471 + H471),
E471="Defender",(
6*G471+3*H471+2*J471),
E471="Midfielder",(
2*G471+3*H471+4*I471+3*J471),
E471="Forward",(
6.25*I471+5*J471)
)</f>
        <v>5.4614142890513353</v>
      </c>
    </row>
    <row r="472" spans="1:11" x14ac:dyDescent="0.3">
      <c r="A472" t="s">
        <v>503</v>
      </c>
      <c r="B472">
        <v>18</v>
      </c>
      <c r="C472" t="s">
        <v>790</v>
      </c>
      <c r="D472" t="s">
        <v>96</v>
      </c>
      <c r="E472" t="s">
        <v>774</v>
      </c>
      <c r="F472">
        <f>player_stats[[#This Row],[Clean Sheets]]/MAX('epl_player_stats_24_25 '!AI:AI)*0.5+player_stats[[#This Row],[Goals Prevented Adjusted]]/MAX('epl_player_stats_24_25 '!BG:BG)*0.5</f>
        <v>0.24159663865546221</v>
      </c>
      <c r="G472">
        <f>player_stats[[#This Row],[Clean Sheets]]/MAX('epl_player_stats_24_25 '!AI:AI)*0.5+player_stats[[#This Row],[Clearances]]/MAX('epl_player_stats_24_25 '!AJ:AJ)*0.25+player_stats[[#This Row],[Tackles]]/MAX('epl_player_stats_24_25 '!AM:AM)*0.25</f>
        <v>8.0135773317591502E-2</v>
      </c>
      <c r="H472">
        <f>player_stats[[#This Row],[Touches]]/MAX('epl_player_stats_24_25 '!P:P)</f>
        <v>0.27039139527935463</v>
      </c>
      <c r="I472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472">
        <f>player_stats[[#This Row],[Minutes]]/3420</f>
        <v>0.33976608187134505</v>
      </c>
      <c r="K472" s="3" cm="1">
        <f t="array" ref="K472">_xlfn.IFS(
E472="Goalkeeper",(
7*F472 + 2*J472 + H472),
E472="Defender",(
6*G472+3*H472+2*J472),
E472="Midfielder",(
2*G472+3*H472+4*I472+3*J472),
E472="Forward",(
6.25*I472+5*J472)
)</f>
        <v>1.9715209894863031</v>
      </c>
    </row>
    <row r="473" spans="1:11" x14ac:dyDescent="0.3">
      <c r="A473" t="s">
        <v>339</v>
      </c>
      <c r="B473">
        <v>27</v>
      </c>
      <c r="C473" t="s">
        <v>329</v>
      </c>
      <c r="D473" t="s">
        <v>96</v>
      </c>
      <c r="E473" t="s">
        <v>774</v>
      </c>
      <c r="F473">
        <f>player_stats[[#This Row],[Clean Sheets]]/MAX('epl_player_stats_24_25 '!AI:AI)*0.5+player_stats[[#This Row],[Goals Prevented Adjusted]]/MAX('epl_player_stats_24_25 '!BG:BG)*0.5</f>
        <v>0.24159663865546221</v>
      </c>
      <c r="G473">
        <f>player_stats[[#This Row],[Clean Sheets]]/MAX('epl_player_stats_24_25 '!AI:AI)*0.5+player_stats[[#This Row],[Clearances]]/MAX('epl_player_stats_24_25 '!AJ:AJ)*0.25+player_stats[[#This Row],[Tackles]]/MAX('epl_player_stats_24_25 '!AM:AM)*0.25</f>
        <v>0.15690051575219038</v>
      </c>
      <c r="H473">
        <f>player_stats[[#This Row],[Touches]]/MAX('epl_player_stats_24_25 '!P:P)</f>
        <v>0.27218404541380342</v>
      </c>
      <c r="I473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473">
        <f>player_stats[[#This Row],[Minutes]]/3420</f>
        <v>0.39035087719298245</v>
      </c>
      <c r="K473" s="3" cm="1">
        <f t="array" ref="K473">_xlfn.IFS(
E473="Goalkeeper",(
7*F473 + 2*J473 + H473),
E473="Defender",(
6*G473+3*H473+2*J473),
E473="Midfielder",(
2*G473+3*H473+4*I473+3*J473),
E473="Forward",(
6.25*I473+5*J473)
)</f>
        <v>2.5386569851405176</v>
      </c>
    </row>
    <row r="474" spans="1:11" x14ac:dyDescent="0.3">
      <c r="A474" t="s">
        <v>645</v>
      </c>
      <c r="B474">
        <v>29</v>
      </c>
      <c r="C474" t="s">
        <v>786</v>
      </c>
      <c r="D474" t="s">
        <v>59</v>
      </c>
      <c r="E474" t="s">
        <v>773</v>
      </c>
      <c r="F474">
        <f>player_stats[[#This Row],[Clean Sheets]]/MAX('epl_player_stats_24_25 '!AI:AI)*0.5+player_stats[[#This Row],[Goals Prevented Adjusted]]/MAX('epl_player_stats_24_25 '!BG:BG)*0.5</f>
        <v>0.34873949579831931</v>
      </c>
      <c r="G474">
        <f>player_stats[[#This Row],[Clean Sheets]]/MAX('epl_player_stats_24_25 '!AI:AI)*0.5+player_stats[[#This Row],[Clearances]]/MAX('epl_player_stats_24_25 '!AJ:AJ)*0.25+player_stats[[#This Row],[Tackles]]/MAX('epl_player_stats_24_25 '!AM:AM)*0.25</f>
        <v>0.20759802398558377</v>
      </c>
      <c r="H474">
        <f>player_stats[[#This Row],[Touches]]/MAX('epl_player_stats_24_25 '!P:P)</f>
        <v>0.32506722438004182</v>
      </c>
      <c r="I474">
        <f>player_stats[[#This Row],[Goals]]/MAX('epl_player_stats_24_25 '!H:H)*0.6+player_stats[[#This Row],[Assists]]/MAX('epl_player_stats_24_25 '!I:I)*0.25+player_stats[[#This Row],[Shots]]/MAX('epl_player_stats_24_25 '!K:K)*0.15+0.1</f>
        <v>0.15077413479052823</v>
      </c>
      <c r="J474">
        <f>player_stats[[#This Row],[Minutes]]/3420</f>
        <v>0.42105263157894735</v>
      </c>
      <c r="K474" s="3" cm="1">
        <f t="array" ref="K474">_xlfn.IFS(
E474="Goalkeeper",(
7*F474 + 2*J474 + H474),
E474="Defender",(
6*G474+3*H474+2*J474),
E474="Midfielder",(
2*G474+3*H474+4*I474+3*J474),
E474="Forward",(
6.25*I474+5*J474)
)</f>
        <v>3.2566521550102481</v>
      </c>
    </row>
    <row r="475" spans="1:11" x14ac:dyDescent="0.3">
      <c r="A475" t="s">
        <v>526</v>
      </c>
      <c r="B475">
        <v>24</v>
      </c>
      <c r="C475" t="s">
        <v>789</v>
      </c>
      <c r="D475" t="s">
        <v>59</v>
      </c>
      <c r="E475" t="s">
        <v>773</v>
      </c>
      <c r="F475">
        <f>player_stats[[#This Row],[Clean Sheets]]/MAX('epl_player_stats_24_25 '!AI:AI)*0.5+player_stats[[#This Row],[Goals Prevented Adjusted]]/MAX('epl_player_stats_24_25 '!BG:BG)*0.5</f>
        <v>0.20588235294117649</v>
      </c>
      <c r="G475">
        <f>player_stats[[#This Row],[Clean Sheets]]/MAX('epl_player_stats_24_25 '!AI:AI)*0.5+player_stats[[#This Row],[Clearances]]/MAX('epl_player_stats_24_25 '!AJ:AJ)*0.25+player_stats[[#This Row],[Tackles]]/MAX('epl_player_stats_24_25 '!AM:AM)*0.25</f>
        <v>6.1556266699807363E-2</v>
      </c>
      <c r="H475">
        <f>player_stats[[#This Row],[Touches]]/MAX('epl_player_stats_24_25 '!P:P)</f>
        <v>0.17388706304152973</v>
      </c>
      <c r="I475">
        <f>player_stats[[#This Row],[Goals]]/MAX('epl_player_stats_24_25 '!H:H)*0.6+player_stats[[#This Row],[Assists]]/MAX('epl_player_stats_24_25 '!I:I)*0.25+player_stats[[#This Row],[Shots]]/MAX('epl_player_stats_24_25 '!K:K)*0.15+0.1</f>
        <v>0.17204007285974499</v>
      </c>
      <c r="J475">
        <f>player_stats[[#This Row],[Minutes]]/3420</f>
        <v>0.31403508771929822</v>
      </c>
      <c r="K475" s="3" cm="1">
        <f t="array" ref="K475">_xlfn.IFS(
E475="Goalkeeper",(
7*F475 + 2*J475 + H475),
E475="Defender",(
6*G475+3*H475+2*J475),
E475="Midfielder",(
2*G475+3*H475+4*I475+3*J475),
E475="Forward",(
6.25*I475+5*J475)
)</f>
        <v>2.2750392771210786</v>
      </c>
    </row>
    <row r="476" spans="1:11" x14ac:dyDescent="0.3">
      <c r="A476" t="s">
        <v>414</v>
      </c>
      <c r="B476">
        <v>23</v>
      </c>
      <c r="C476" t="s">
        <v>391</v>
      </c>
      <c r="D476" t="s">
        <v>59</v>
      </c>
      <c r="E476" t="s">
        <v>773</v>
      </c>
      <c r="F476">
        <f>player_stats[[#This Row],[Clean Sheets]]/MAX('epl_player_stats_24_25 '!AI:AI)*0.5+player_stats[[#This Row],[Goals Prevented Adjusted]]/MAX('epl_player_stats_24_25 '!BG:BG)*0.5</f>
        <v>0.24159663865546221</v>
      </c>
      <c r="G476">
        <f>player_stats[[#This Row],[Clean Sheets]]/MAX('epl_player_stats_24_25 '!AI:AI)*0.5+player_stats[[#This Row],[Clearances]]/MAX('epl_player_stats_24_25 '!AJ:AJ)*0.25+player_stats[[#This Row],[Tackles]]/MAX('epl_player_stats_24_25 '!AM:AM)*0.25</f>
        <v>8.5518548437208713E-2</v>
      </c>
      <c r="H476">
        <f>player_stats[[#This Row],[Touches]]/MAX('epl_player_stats_24_25 '!P:P)</f>
        <v>0.19211233940842545</v>
      </c>
      <c r="I476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476">
        <f>player_stats[[#This Row],[Minutes]]/3420</f>
        <v>0.32748538011695905</v>
      </c>
      <c r="K476" s="3" cm="1">
        <f t="array" ref="K476">_xlfn.IFS(
E476="Goalkeeper",(
7*F476 + 2*J476 + H476),
E476="Defender",(
6*G476+3*H476+2*J476),
E476="Midfielder",(
2*G476+3*H476+4*I476+3*J476),
E476="Forward",(
6.25*I476+5*J476)
)</f>
        <v>2.1790105833194233</v>
      </c>
    </row>
    <row r="477" spans="1:11" x14ac:dyDescent="0.3">
      <c r="A477" t="s">
        <v>647</v>
      </c>
      <c r="B477">
        <v>24</v>
      </c>
      <c r="C477" t="s">
        <v>786</v>
      </c>
      <c r="D477" t="s">
        <v>96</v>
      </c>
      <c r="E477" t="s">
        <v>774</v>
      </c>
      <c r="F477">
        <f>player_stats[[#This Row],[Clean Sheets]]/MAX('epl_player_stats_24_25 '!AI:AI)*0.5+player_stats[[#This Row],[Goals Prevented Adjusted]]/MAX('epl_player_stats_24_25 '!BG:BG)*0.5</f>
        <v>0.24159663865546221</v>
      </c>
      <c r="G477">
        <f>player_stats[[#This Row],[Clean Sheets]]/MAX('epl_player_stats_24_25 '!AI:AI)*0.5+player_stats[[#This Row],[Clearances]]/MAX('epl_player_stats_24_25 '!AJ:AJ)*0.25+player_stats[[#This Row],[Tackles]]/MAX('epl_player_stats_24_25 '!AM:AM)*0.25</f>
        <v>0.20877089417759273</v>
      </c>
      <c r="H477">
        <f>player_stats[[#This Row],[Touches]]/MAX('epl_player_stats_24_25 '!P:P)</f>
        <v>0.40244995518374665</v>
      </c>
      <c r="I477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477">
        <f>player_stats[[#This Row],[Minutes]]/3420</f>
        <v>0.53538011695906429</v>
      </c>
      <c r="K477" s="3" cm="1">
        <f t="array" ref="K477">_xlfn.IFS(
E477="Goalkeeper",(
7*F477 + 2*J477 + H477),
E477="Defender",(
6*G477+3*H477+2*J477),
E477="Midfielder",(
2*G477+3*H477+4*I477+3*J477),
E477="Forward",(
6.25*I477+5*J477)
)</f>
        <v>3.5307354645349251</v>
      </c>
    </row>
    <row r="478" spans="1:11" x14ac:dyDescent="0.3">
      <c r="A478" t="s">
        <v>382</v>
      </c>
      <c r="B478">
        <v>25</v>
      </c>
      <c r="C478" t="s">
        <v>356</v>
      </c>
      <c r="D478" t="s">
        <v>59</v>
      </c>
      <c r="E478" t="s">
        <v>774</v>
      </c>
      <c r="F478">
        <f>player_stats[[#This Row],[Clean Sheets]]/MAX('epl_player_stats_24_25 '!AI:AI)*0.5+player_stats[[#This Row],[Goals Prevented Adjusted]]/MAX('epl_player_stats_24_25 '!BG:BG)*0.5</f>
        <v>0.24159663865546221</v>
      </c>
      <c r="G478">
        <f>player_stats[[#This Row],[Clean Sheets]]/MAX('epl_player_stats_24_25 '!AI:AI)*0.5+player_stats[[#This Row],[Clearances]]/MAX('epl_player_stats_24_25 '!AJ:AJ)*0.25+player_stats[[#This Row],[Tackles]]/MAX('epl_player_stats_24_25 '!AM:AM)*0.25</f>
        <v>0.13114397564158331</v>
      </c>
      <c r="H478">
        <f>player_stats[[#This Row],[Touches]]/MAX('epl_player_stats_24_25 '!P:P)</f>
        <v>0.20974006573050494</v>
      </c>
      <c r="I478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78">
        <f>player_stats[[#This Row],[Minutes]]/3420</f>
        <v>0.34678362573099414</v>
      </c>
      <c r="K478" s="3" cm="1">
        <f t="array" ref="K478">_xlfn.IFS(
E478="Goalkeeper",(
7*F478 + 2*J478 + H478),
E478="Defender",(
6*G478+3*H478+2*J478),
E478="Midfielder",(
2*G478+3*H478+4*I478+3*J478),
E478="Forward",(
6.25*I478+5*J478)
)</f>
        <v>2.109651302503003</v>
      </c>
    </row>
    <row r="479" spans="1:11" x14ac:dyDescent="0.3">
      <c r="A479" t="s">
        <v>155</v>
      </c>
      <c r="B479">
        <v>27</v>
      </c>
      <c r="C479" t="s">
        <v>131</v>
      </c>
      <c r="D479" t="s">
        <v>105</v>
      </c>
      <c r="E479" t="s">
        <v>774</v>
      </c>
      <c r="F479">
        <f>player_stats[[#This Row],[Clean Sheets]]/MAX('epl_player_stats_24_25 '!AI:AI)*0.5+player_stats[[#This Row],[Goals Prevented Adjusted]]/MAX('epl_player_stats_24_25 '!BG:BG)*0.5</f>
        <v>0.24159663865546221</v>
      </c>
      <c r="G479">
        <f>player_stats[[#This Row],[Clean Sheets]]/MAX('epl_player_stats_24_25 '!AI:AI)*0.5+player_stats[[#This Row],[Clearances]]/MAX('epl_player_stats_24_25 '!AJ:AJ)*0.25+player_stats[[#This Row],[Tackles]]/MAX('epl_player_stats_24_25 '!AM:AM)*0.25</f>
        <v>0.16893991176287826</v>
      </c>
      <c r="H479">
        <f>player_stats[[#This Row],[Touches]]/MAX('epl_player_stats_24_25 '!P:P)</f>
        <v>0.27427547057066032</v>
      </c>
      <c r="I479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479">
        <f>player_stats[[#This Row],[Minutes]]/3420</f>
        <v>0.32397660818713453</v>
      </c>
      <c r="K479" s="3" cm="1">
        <f t="array" ref="K479">_xlfn.IFS(
E479="Goalkeeper",(
7*F479 + 2*J479 + H479),
E479="Defender",(
6*G479+3*H479+2*J479),
E479="Midfielder",(
2*G479+3*H479+4*I479+3*J479),
E479="Forward",(
6.25*I479+5*J479)
)</f>
        <v>2.4844190986635195</v>
      </c>
    </row>
    <row r="480" spans="1:11" x14ac:dyDescent="0.3">
      <c r="A480" t="s">
        <v>130</v>
      </c>
      <c r="B480">
        <v>33</v>
      </c>
      <c r="C480" t="s">
        <v>131</v>
      </c>
      <c r="D480" t="s">
        <v>59</v>
      </c>
      <c r="E480" t="s">
        <v>774</v>
      </c>
      <c r="F480">
        <f>player_stats[[#This Row],[Clean Sheets]]/MAX('epl_player_stats_24_25 '!AI:AI)*0.5+player_stats[[#This Row],[Goals Prevented Adjusted]]/MAX('epl_player_stats_24_25 '!BG:BG)*0.5</f>
        <v>0.31302521008403361</v>
      </c>
      <c r="G480">
        <f>player_stats[[#This Row],[Clean Sheets]]/MAX('epl_player_stats_24_25 '!AI:AI)*0.5+player_stats[[#This Row],[Clearances]]/MAX('epl_player_stats_24_25 '!AJ:AJ)*0.25+player_stats[[#This Row],[Tackles]]/MAX('epl_player_stats_24_25 '!AM:AM)*0.25</f>
        <v>0.19151183744485178</v>
      </c>
      <c r="H480">
        <f>player_stats[[#This Row],[Touches]]/MAX('epl_player_stats_24_25 '!P:P)</f>
        <v>0.25545264415894831</v>
      </c>
      <c r="I480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480">
        <f>player_stats[[#This Row],[Minutes]]/3420</f>
        <v>0.46666666666666667</v>
      </c>
      <c r="K480" s="3" cm="1">
        <f t="array" ref="K480">_xlfn.IFS(
E480="Goalkeeper",(
7*F480 + 2*J480 + H480),
E480="Defender",(
6*G480+3*H480+2*J480),
E480="Midfielder",(
2*G480+3*H480+4*I480+3*J480),
E480="Forward",(
6.25*I480+5*J480)
)</f>
        <v>2.8487622904792893</v>
      </c>
    </row>
    <row r="481" spans="1:11" x14ac:dyDescent="0.3">
      <c r="A481" t="s">
        <v>401</v>
      </c>
      <c r="B481">
        <v>28</v>
      </c>
      <c r="C481" t="s">
        <v>391</v>
      </c>
      <c r="D481" t="s">
        <v>59</v>
      </c>
      <c r="E481" t="s">
        <v>773</v>
      </c>
      <c r="F481">
        <f>player_stats[[#This Row],[Clean Sheets]]/MAX('epl_player_stats_24_25 '!AI:AI)*0.5+player_stats[[#This Row],[Goals Prevented Adjusted]]/MAX('epl_player_stats_24_25 '!BG:BG)*0.5</f>
        <v>0.20588235294117649</v>
      </c>
      <c r="G481">
        <f>player_stats[[#This Row],[Clean Sheets]]/MAX('epl_player_stats_24_25 '!AI:AI)*0.5+player_stats[[#This Row],[Clearances]]/MAX('epl_player_stats_24_25 '!AJ:AJ)*0.25+player_stats[[#This Row],[Tackles]]/MAX('epl_player_stats_24_25 '!AM:AM)*0.25</f>
        <v>6.3707823277201259E-2</v>
      </c>
      <c r="H481">
        <f>player_stats[[#This Row],[Touches]]/MAX('epl_player_stats_24_25 '!P:P)</f>
        <v>0.35673737675530326</v>
      </c>
      <c r="I481">
        <f>player_stats[[#This Row],[Goals]]/MAX('epl_player_stats_24_25 '!H:H)*0.6+player_stats[[#This Row],[Assists]]/MAX('epl_player_stats_24_25 '!I:I)*0.25+player_stats[[#This Row],[Shots]]/MAX('epl_player_stats_24_25 '!K:K)*0.15+0.1</f>
        <v>0.15236794171220402</v>
      </c>
      <c r="J481">
        <f>player_stats[[#This Row],[Minutes]]/3420</f>
        <v>0.45029239766081869</v>
      </c>
      <c r="K481" s="3" cm="1">
        <f t="array" ref="K481">_xlfn.IFS(
E481="Goalkeeper",(
7*F481 + 2*J481 + H481),
E481="Defender",(
6*G481+3*H481+2*J481),
E481="Midfielder",(
2*G481+3*H481+4*I481+3*J481),
E481="Forward",(
6.25*I481+5*J481)
)</f>
        <v>3.1579767366515847</v>
      </c>
    </row>
    <row r="482" spans="1:11" x14ac:dyDescent="0.3">
      <c r="A482" t="s">
        <v>85</v>
      </c>
      <c r="B482">
        <v>21</v>
      </c>
      <c r="C482" t="s">
        <v>58</v>
      </c>
      <c r="D482" t="s">
        <v>59</v>
      </c>
      <c r="E482" t="s">
        <v>775</v>
      </c>
      <c r="F482">
        <f>player_stats[[#This Row],[Clean Sheets]]/MAX('epl_player_stats_24_25 '!AI:AI)*0.5+player_stats[[#This Row],[Goals Prevented Adjusted]]/MAX('epl_player_stats_24_25 '!BG:BG)*0.5</f>
        <v>0.20588235294117649</v>
      </c>
      <c r="G482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82">
        <f>player_stats[[#This Row],[Touches]]/MAX('epl_player_stats_24_25 '!P:P)</f>
        <v>2.9877502240812666E-4</v>
      </c>
      <c r="I482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82">
        <f>player_stats[[#This Row],[Minutes]]/3420</f>
        <v>1.7543859649122807E-3</v>
      </c>
      <c r="K482" s="3" cm="1">
        <f t="array" ref="K482">_xlfn.IFS(
E482="Goalkeeper",(
7*F482 + 2*J482 + H482),
E482="Defender",(
6*G482+3*H482+2*J482),
E482="Midfielder",(
2*G482+3*H482+4*I482+3*J482),
E482="Forward",(
6.25*I482+5*J482)
)</f>
        <v>0.64914078228357786</v>
      </c>
    </row>
    <row r="483" spans="1:11" x14ac:dyDescent="0.3">
      <c r="A483" t="s">
        <v>620</v>
      </c>
      <c r="B483">
        <v>23</v>
      </c>
      <c r="C483" t="s">
        <v>787</v>
      </c>
      <c r="D483" t="s">
        <v>74</v>
      </c>
      <c r="E483" t="s">
        <v>774</v>
      </c>
      <c r="F483">
        <f>player_stats[[#This Row],[Clean Sheets]]/MAX('epl_player_stats_24_25 '!AI:AI)*0.5+player_stats[[#This Row],[Goals Prevented Adjusted]]/MAX('epl_player_stats_24_25 '!BG:BG)*0.5</f>
        <v>0.24159663865546221</v>
      </c>
      <c r="G483">
        <f>player_stats[[#This Row],[Clean Sheets]]/MAX('epl_player_stats_24_25 '!AI:AI)*0.5+player_stats[[#This Row],[Clearances]]/MAX('epl_player_stats_24_25 '!AJ:AJ)*0.25+player_stats[[#This Row],[Tackles]]/MAX('epl_player_stats_24_25 '!AM:AM)*0.25</f>
        <v>9.3767476542596151E-2</v>
      </c>
      <c r="H483">
        <f>player_stats[[#This Row],[Touches]]/MAX('epl_player_stats_24_25 '!P:P)</f>
        <v>0.27367792052584405</v>
      </c>
      <c r="I483">
        <f>player_stats[[#This Row],[Goals]]/MAX('epl_player_stats_24_25 '!H:H)*0.6+player_stats[[#This Row],[Assists]]/MAX('epl_player_stats_24_25 '!I:I)*0.25+player_stats[[#This Row],[Shots]]/MAX('epl_player_stats_24_25 '!K:K)*0.15+0.1</f>
        <v>0.14253187613843352</v>
      </c>
      <c r="J483">
        <f>player_stats[[#This Row],[Minutes]]/3420</f>
        <v>0.29766081871345029</v>
      </c>
      <c r="K483" s="3" cm="1">
        <f t="array" ref="K483">_xlfn.IFS(
E483="Goalkeeper",(
7*F483 + 2*J483 + H483),
E483="Defender",(
6*G483+3*H483+2*J483),
E483="Midfielder",(
2*G483+3*H483+4*I483+3*J483),
E483="Forward",(
6.25*I483+5*J483)
)</f>
        <v>1.9789602582600097</v>
      </c>
    </row>
    <row r="484" spans="1:11" x14ac:dyDescent="0.3">
      <c r="A484" t="s">
        <v>649</v>
      </c>
      <c r="B484">
        <v>26</v>
      </c>
      <c r="C484" t="s">
        <v>786</v>
      </c>
      <c r="D484" t="s">
        <v>443</v>
      </c>
      <c r="E484" t="s">
        <v>774</v>
      </c>
      <c r="F484">
        <f>player_stats[[#This Row],[Clean Sheets]]/MAX('epl_player_stats_24_25 '!AI:AI)*0.5+player_stats[[#This Row],[Goals Prevented Adjusted]]/MAX('epl_player_stats_24_25 '!BG:BG)*0.5</f>
        <v>0.27731092436974791</v>
      </c>
      <c r="G484">
        <f>player_stats[[#This Row],[Clean Sheets]]/MAX('epl_player_stats_24_25 '!AI:AI)*0.5+player_stats[[#This Row],[Clearances]]/MAX('epl_player_stats_24_25 '!AJ:AJ)*0.25+player_stats[[#This Row],[Tackles]]/MAX('epl_player_stats_24_25 '!AM:AM)*0.25</f>
        <v>0.26428416081526129</v>
      </c>
      <c r="H484">
        <f>player_stats[[#This Row],[Touches]]/MAX('epl_player_stats_24_25 '!P:P)</f>
        <v>0.47057066029279954</v>
      </c>
      <c r="I484">
        <f>player_stats[[#This Row],[Goals]]/MAX('epl_player_stats_24_25 '!H:H)*0.6+player_stats[[#This Row],[Assists]]/MAX('epl_player_stats_24_25 '!I:I)*0.25+player_stats[[#This Row],[Shots]]/MAX('epl_player_stats_24_25 '!K:K)*0.15+0.1</f>
        <v>0.14426229508196722</v>
      </c>
      <c r="J484">
        <f>player_stats[[#This Row],[Minutes]]/3420</f>
        <v>0.59561403508771926</v>
      </c>
      <c r="K484" s="3" cm="1">
        <f t="array" ref="K484">_xlfn.IFS(
E484="Goalkeeper",(
7*F484 + 2*J484 + H484),
E484="Defender",(
6*G484+3*H484+2*J484),
E484="Midfielder",(
2*G484+3*H484+4*I484+3*J484),
E484="Forward",(
6.25*I484+5*J484)
)</f>
        <v>4.1886450159454052</v>
      </c>
    </row>
    <row r="485" spans="1:11" x14ac:dyDescent="0.3">
      <c r="A485" t="s">
        <v>409</v>
      </c>
      <c r="B485">
        <v>23</v>
      </c>
      <c r="C485" t="s">
        <v>391</v>
      </c>
      <c r="D485" t="s">
        <v>59</v>
      </c>
      <c r="E485" t="s">
        <v>774</v>
      </c>
      <c r="F485">
        <f>player_stats[[#This Row],[Clean Sheets]]/MAX('epl_player_stats_24_25 '!AI:AI)*0.5+player_stats[[#This Row],[Goals Prevented Adjusted]]/MAX('epl_player_stats_24_25 '!BG:BG)*0.5</f>
        <v>0.27731092436974791</v>
      </c>
      <c r="G485">
        <f>player_stats[[#This Row],[Clean Sheets]]/MAX('epl_player_stats_24_25 '!AI:AI)*0.5+player_stats[[#This Row],[Clearances]]/MAX('epl_player_stats_24_25 '!AJ:AJ)*0.25+player_stats[[#This Row],[Tackles]]/MAX('epl_player_stats_24_25 '!AM:AM)*0.25</f>
        <v>0.17618685142608587</v>
      </c>
      <c r="H485">
        <f>player_stats[[#This Row],[Touches]]/MAX('epl_player_stats_24_25 '!P:P)</f>
        <v>0.23872124290409322</v>
      </c>
      <c r="I485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485">
        <f>player_stats[[#This Row],[Minutes]]/3420</f>
        <v>0.32514619883040935</v>
      </c>
      <c r="K485" s="3" cm="1">
        <f t="array" ref="K485">_xlfn.IFS(
E485="Goalkeeper",(
7*F485 + 2*J485 + H485),
E485="Defender",(
6*G485+3*H485+2*J485),
E485="Midfielder",(
2*G485+3*H485+4*I485+3*J485),
E485="Forward",(
6.25*I485+5*J485)
)</f>
        <v>2.4235772349296139</v>
      </c>
    </row>
    <row r="486" spans="1:11" x14ac:dyDescent="0.3">
      <c r="A486" t="s">
        <v>200</v>
      </c>
      <c r="B486">
        <v>20</v>
      </c>
      <c r="C486" t="s">
        <v>170</v>
      </c>
      <c r="D486" t="s">
        <v>88</v>
      </c>
      <c r="E486" t="s">
        <v>773</v>
      </c>
      <c r="F486">
        <f>player_stats[[#This Row],[Clean Sheets]]/MAX('epl_player_stats_24_25 '!AI:AI)*0.5+player_stats[[#This Row],[Goals Prevented Adjusted]]/MAX('epl_player_stats_24_25 '!BG:BG)*0.5</f>
        <v>0.27731092436974791</v>
      </c>
      <c r="G486">
        <f>player_stats[[#This Row],[Clean Sheets]]/MAX('epl_player_stats_24_25 '!AI:AI)*0.5+player_stats[[#This Row],[Clearances]]/MAX('epl_player_stats_24_25 '!AJ:AJ)*0.25+player_stats[[#This Row],[Tackles]]/MAX('epl_player_stats_24_25 '!AM:AM)*0.25</f>
        <v>0.19555862797489593</v>
      </c>
      <c r="H486">
        <f>player_stats[[#This Row],[Touches]]/MAX('epl_player_stats_24_25 '!P:P)</f>
        <v>0.3035554227666567</v>
      </c>
      <c r="I486">
        <f>player_stats[[#This Row],[Goals]]/MAX('epl_player_stats_24_25 '!H:H)*0.6+player_stats[[#This Row],[Assists]]/MAX('epl_player_stats_24_25 '!I:I)*0.25+player_stats[[#This Row],[Shots]]/MAX('epl_player_stats_24_25 '!K:K)*0.15+0.1</f>
        <v>0.12213114754098361</v>
      </c>
      <c r="J486">
        <f>player_stats[[#This Row],[Minutes]]/3420</f>
        <v>0.42163742690058481</v>
      </c>
      <c r="K486" s="3" cm="1">
        <f t="array" ref="K486">_xlfn.IFS(
E486="Goalkeeper",(
7*F486 + 2*J486 + H486),
E486="Defender",(
6*G486+3*H486+2*J486),
E486="Midfielder",(
2*G486+3*H486+4*I486+3*J486),
E486="Forward",(
6.25*I486+5*J486)
)</f>
        <v>3.0552203951154508</v>
      </c>
    </row>
    <row r="487" spans="1:11" x14ac:dyDescent="0.3">
      <c r="A487" t="s">
        <v>394</v>
      </c>
      <c r="B487">
        <v>25</v>
      </c>
      <c r="C487" t="s">
        <v>391</v>
      </c>
      <c r="D487" t="s">
        <v>96</v>
      </c>
      <c r="E487" t="s">
        <v>773</v>
      </c>
      <c r="F487">
        <f>player_stats[[#This Row],[Clean Sheets]]/MAX('epl_player_stats_24_25 '!AI:AI)*0.5+player_stats[[#This Row],[Goals Prevented Adjusted]]/MAX('epl_player_stats_24_25 '!BG:BG)*0.5</f>
        <v>0.24159663865546221</v>
      </c>
      <c r="G487">
        <f>player_stats[[#This Row],[Clean Sheets]]/MAX('epl_player_stats_24_25 '!AI:AI)*0.5+player_stats[[#This Row],[Clearances]]/MAX('epl_player_stats_24_25 '!AJ:AJ)*0.25+player_stats[[#This Row],[Tackles]]/MAX('epl_player_stats_24_25 '!AM:AM)*0.25</f>
        <v>0.13935406698564592</v>
      </c>
      <c r="H487">
        <f>player_stats[[#This Row],[Touches]]/MAX('epl_player_stats_24_25 '!P:P)</f>
        <v>0.45503435912757695</v>
      </c>
      <c r="I487">
        <f>player_stats[[#This Row],[Goals]]/MAX('epl_player_stats_24_25 '!H:H)*0.6+player_stats[[#This Row],[Assists]]/MAX('epl_player_stats_24_25 '!I:I)*0.25+player_stats[[#This Row],[Shots]]/MAX('epl_player_stats_24_25 '!K:K)*0.15+0.1</f>
        <v>0.11721311475409837</v>
      </c>
      <c r="J487">
        <f>player_stats[[#This Row],[Minutes]]/3420</f>
        <v>0.63450292397660824</v>
      </c>
      <c r="K487" s="3" cm="1">
        <f t="array" ref="K487">_xlfn.IFS(
E487="Goalkeeper",(
7*F487 + 2*J487 + H487),
E487="Defender",(
6*G487+3*H487+2*J487),
E487="Midfielder",(
2*G487+3*H487+4*I487+3*J487),
E487="Forward",(
6.25*I487+5*J487)
)</f>
        <v>4.016172442300241</v>
      </c>
    </row>
    <row r="488" spans="1:11" x14ac:dyDescent="0.3">
      <c r="A488" t="s">
        <v>166</v>
      </c>
      <c r="B488">
        <v>25</v>
      </c>
      <c r="C488" t="s">
        <v>131</v>
      </c>
      <c r="D488" t="s">
        <v>167</v>
      </c>
      <c r="E488" t="s">
        <v>773</v>
      </c>
      <c r="F488">
        <f>player_stats[[#This Row],[Clean Sheets]]/MAX('epl_player_stats_24_25 '!AI:AI)*0.5+player_stats[[#This Row],[Goals Prevented Adjusted]]/MAX('epl_player_stats_24_25 '!BG:BG)*0.5</f>
        <v>0.34873949579831931</v>
      </c>
      <c r="G488">
        <f>player_stats[[#This Row],[Clean Sheets]]/MAX('epl_player_stats_24_25 '!AI:AI)*0.5+player_stats[[#This Row],[Clearances]]/MAX('epl_player_stats_24_25 '!AJ:AJ)*0.25+player_stats[[#This Row],[Tackles]]/MAX('epl_player_stats_24_25 '!AM:AM)*0.25</f>
        <v>0.33709532094699557</v>
      </c>
      <c r="H488">
        <f>player_stats[[#This Row],[Touches]]/MAX('epl_player_stats_24_25 '!P:P)</f>
        <v>0.41619360621452045</v>
      </c>
      <c r="I488">
        <f>player_stats[[#This Row],[Goals]]/MAX('epl_player_stats_24_25 '!H:H)*0.6+player_stats[[#This Row],[Assists]]/MAX('epl_player_stats_24_25 '!I:I)*0.25+player_stats[[#This Row],[Shots]]/MAX('epl_player_stats_24_25 '!K:K)*0.15+0.1</f>
        <v>0.16379781420765027</v>
      </c>
      <c r="J488">
        <f>player_stats[[#This Row],[Minutes]]/3420</f>
        <v>0.57456140350877194</v>
      </c>
      <c r="K488" s="3" cm="1">
        <f t="array" ref="K488">_xlfn.IFS(
E488="Goalkeeper",(
7*F488 + 2*J488 + H488),
E488="Defender",(
6*G488+3*H488+2*J488),
E488="Midfielder",(
2*G488+3*H488+4*I488+3*J488),
E488="Forward",(
6.25*I488+5*J488)
)</f>
        <v>4.3016469278944696</v>
      </c>
    </row>
    <row r="489" spans="1:11" x14ac:dyDescent="0.3">
      <c r="A489" t="s">
        <v>164</v>
      </c>
      <c r="B489">
        <v>18</v>
      </c>
      <c r="C489" t="s">
        <v>131</v>
      </c>
      <c r="D489" t="s">
        <v>59</v>
      </c>
      <c r="E489" t="s">
        <v>775</v>
      </c>
      <c r="F489">
        <f>player_stats[[#This Row],[Clean Sheets]]/MAX('epl_player_stats_24_25 '!AI:AI)*0.5+player_stats[[#This Row],[Goals Prevented Adjusted]]/MAX('epl_player_stats_24_25 '!BG:BG)*0.5</f>
        <v>0.20588235294117649</v>
      </c>
      <c r="G489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89">
        <f>player_stats[[#This Row],[Touches]]/MAX('epl_player_stats_24_25 '!P:P)</f>
        <v>0</v>
      </c>
      <c r="I48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89">
        <f>player_stats[[#This Row],[Minutes]]/3420</f>
        <v>2.9239766081871346E-4</v>
      </c>
      <c r="K489" s="3" cm="1">
        <f t="array" ref="K489">_xlfn.IFS(
E489="Goalkeeper",(
7*F489 + 2*J489 + H489),
E489="Defender",(
6*G489+3*H489+2*J489),
E489="Midfielder",(
2*G489+3*H489+4*I489+3*J489),
E489="Forward",(
6.25*I489+5*J489)
)</f>
        <v>0.62646198830409361</v>
      </c>
    </row>
    <row r="490" spans="1:11" x14ac:dyDescent="0.3">
      <c r="A490" t="s">
        <v>168</v>
      </c>
      <c r="B490">
        <v>19</v>
      </c>
      <c r="C490" t="s">
        <v>131</v>
      </c>
      <c r="D490" t="s">
        <v>59</v>
      </c>
      <c r="E490" t="s">
        <v>775</v>
      </c>
      <c r="F490">
        <f>player_stats[[#This Row],[Clean Sheets]]/MAX('epl_player_stats_24_25 '!AI:AI)*0.5+player_stats[[#This Row],[Goals Prevented Adjusted]]/MAX('epl_player_stats_24_25 '!BG:BG)*0.5</f>
        <v>0.20588235294117649</v>
      </c>
      <c r="G490">
        <f>player_stats[[#This Row],[Clean Sheets]]/MAX('epl_player_stats_24_25 '!AI:AI)*0.5+player_stats[[#This Row],[Clearances]]/MAX('epl_player_stats_24_25 '!AJ:AJ)*0.25+player_stats[[#This Row],[Tackles]]/MAX('epl_player_stats_24_25 '!AM:AM)*0.25</f>
        <v>1.8796992481203006E-3</v>
      </c>
      <c r="H490">
        <f>player_stats[[#This Row],[Touches]]/MAX('epl_player_stats_24_25 '!P:P)</f>
        <v>8.9632506722438004E-4</v>
      </c>
      <c r="I490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90">
        <f>player_stats[[#This Row],[Minutes]]/3420</f>
        <v>2.9239766081871346E-4</v>
      </c>
      <c r="K490" s="3" cm="1">
        <f t="array" ref="K490">_xlfn.IFS(
E490="Goalkeeper",(
7*F490 + 2*J490 + H490),
E490="Defender",(
6*G490+3*H490+2*J490),
E490="Midfielder",(
2*G490+3*H490+4*I490+3*J490),
E490="Forward",(
6.25*I490+5*J490)
)</f>
        <v>0.62646198830409361</v>
      </c>
    </row>
    <row r="491" spans="1:11" x14ac:dyDescent="0.3">
      <c r="A491" t="s">
        <v>179</v>
      </c>
      <c r="B491">
        <v>18</v>
      </c>
      <c r="C491" t="s">
        <v>170</v>
      </c>
      <c r="D491" t="s">
        <v>66</v>
      </c>
      <c r="E491" t="s">
        <v>775</v>
      </c>
      <c r="F491">
        <f>player_stats[[#This Row],[Clean Sheets]]/MAX('epl_player_stats_24_25 '!AI:AI)*0.5+player_stats[[#This Row],[Goals Prevented Adjusted]]/MAX('epl_player_stats_24_25 '!BG:BG)*0.5</f>
        <v>0.20588235294117649</v>
      </c>
      <c r="G491">
        <f>player_stats[[#This Row],[Clean Sheets]]/MAX('epl_player_stats_24_25 '!AI:AI)*0.5+player_stats[[#This Row],[Clearances]]/MAX('epl_player_stats_24_25 '!AJ:AJ)*0.25+player_stats[[#This Row],[Tackles]]/MAX('epl_player_stats_24_25 '!AM:AM)*0.25</f>
        <v>7.7052134468402408E-3</v>
      </c>
      <c r="H491">
        <f>player_stats[[#This Row],[Touches]]/MAX('epl_player_stats_24_25 '!P:P)</f>
        <v>2.0914251568568869E-3</v>
      </c>
      <c r="I49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91">
        <f>player_stats[[#This Row],[Minutes]]/3420</f>
        <v>3.2163742690058481E-3</v>
      </c>
      <c r="K491" s="3" cm="1">
        <f t="array" ref="K491">_xlfn.IFS(
E491="Goalkeeper",(
7*F491 + 2*J491 + H491),
E491="Defender",(
6*G491+3*H491+2*J491),
E491="Midfielder",(
2*G491+3*H491+4*I491+3*J491),
E491="Forward",(
6.25*I491+5*J491)
)</f>
        <v>0.64108187134502925</v>
      </c>
    </row>
    <row r="492" spans="1:11" x14ac:dyDescent="0.3">
      <c r="A492" t="s">
        <v>541</v>
      </c>
      <c r="B492">
        <v>31</v>
      </c>
      <c r="C492" t="s">
        <v>788</v>
      </c>
      <c r="D492" t="s">
        <v>62</v>
      </c>
      <c r="E492" t="s">
        <v>774</v>
      </c>
      <c r="F492">
        <f>player_stats[[#This Row],[Clean Sheets]]/MAX('epl_player_stats_24_25 '!AI:AI)*0.5+player_stats[[#This Row],[Goals Prevented Adjusted]]/MAX('epl_player_stats_24_25 '!BG:BG)*0.5</f>
        <v>0.24159663865546221</v>
      </c>
      <c r="G492">
        <f>player_stats[[#This Row],[Clean Sheets]]/MAX('epl_player_stats_24_25 '!AI:AI)*0.5+player_stats[[#This Row],[Clearances]]/MAX('epl_player_stats_24_25 '!AJ:AJ)*0.25+player_stats[[#This Row],[Tackles]]/MAX('epl_player_stats_24_25 '!AM:AM)*0.25</f>
        <v>0.12196296526440066</v>
      </c>
      <c r="H492">
        <f>player_stats[[#This Row],[Touches]]/MAX('epl_player_stats_24_25 '!P:P)</f>
        <v>0.17538093815357036</v>
      </c>
      <c r="I492">
        <f>player_stats[[#This Row],[Goals]]/MAX('epl_player_stats_24_25 '!H:H)*0.6+player_stats[[#This Row],[Assists]]/MAX('epl_player_stats_24_25 '!I:I)*0.25+player_stats[[#This Row],[Shots]]/MAX('epl_player_stats_24_25 '!K:K)*0.15+0.1</f>
        <v>0.12864298724954462</v>
      </c>
      <c r="J492">
        <f>player_stats[[#This Row],[Minutes]]/3420</f>
        <v>0.28040935672514622</v>
      </c>
      <c r="K492" s="3" cm="1">
        <f t="array" ref="K492">_xlfn.IFS(
E492="Goalkeeper",(
7*F492 + 2*J492 + H492),
E492="Defender",(
6*G492+3*H492+2*J492),
E492="Midfielder",(
2*G492+3*H492+4*I492+3*J492),
E492="Forward",(
6.25*I492+5*J492)
)</f>
        <v>1.8187393194974075</v>
      </c>
    </row>
    <row r="493" spans="1:11" x14ac:dyDescent="0.3">
      <c r="A493" t="s">
        <v>297</v>
      </c>
      <c r="B493">
        <v>24</v>
      </c>
      <c r="C493" t="s">
        <v>270</v>
      </c>
      <c r="D493" t="s">
        <v>59</v>
      </c>
      <c r="E493" t="s">
        <v>774</v>
      </c>
      <c r="F493">
        <f>player_stats[[#This Row],[Clean Sheets]]/MAX('epl_player_stats_24_25 '!AI:AI)*0.5+player_stats[[#This Row],[Goals Prevented Adjusted]]/MAX('epl_player_stats_24_25 '!BG:BG)*0.5</f>
        <v>0.45588235294117652</v>
      </c>
      <c r="G493">
        <f>player_stats[[#This Row],[Clean Sheets]]/MAX('epl_player_stats_24_25 '!AI:AI)*0.5+player_stats[[#This Row],[Clearances]]/MAX('epl_player_stats_24_25 '!AJ:AJ)*0.25+player_stats[[#This Row],[Tackles]]/MAX('epl_player_stats_24_25 '!AM:AM)*0.25</f>
        <v>0.51919312744671597</v>
      </c>
      <c r="H493">
        <f>player_stats[[#This Row],[Touches]]/MAX('epl_player_stats_24_25 '!P:P)</f>
        <v>0.54914849118613684</v>
      </c>
      <c r="I493">
        <f>player_stats[[#This Row],[Goals]]/MAX('epl_player_stats_24_25 '!H:H)*0.6+player_stats[[#This Row],[Assists]]/MAX('epl_player_stats_24_25 '!I:I)*0.25+player_stats[[#This Row],[Shots]]/MAX('epl_player_stats_24_25 '!K:K)*0.15+0.1</f>
        <v>0.19895264116575592</v>
      </c>
      <c r="J493">
        <f>player_stats[[#This Row],[Minutes]]/3420</f>
        <v>0.90701754385964917</v>
      </c>
      <c r="K493" s="3" cm="1">
        <f t="array" ref="K493">_xlfn.IFS(
E493="Goalkeeper",(
7*F493 + 2*J493 + H493),
E493="Defender",(
6*G493+3*H493+2*J493),
E493="Midfielder",(
2*G493+3*H493+4*I493+3*J493),
E493="Forward",(
6.25*I493+5*J493)
)</f>
        <v>6.5766393259580047</v>
      </c>
    </row>
    <row r="494" spans="1:11" x14ac:dyDescent="0.3">
      <c r="A494" t="s">
        <v>269</v>
      </c>
      <c r="B494">
        <v>20</v>
      </c>
      <c r="C494" t="s">
        <v>270</v>
      </c>
      <c r="D494" t="s">
        <v>59</v>
      </c>
      <c r="E494" t="s">
        <v>773</v>
      </c>
      <c r="F494">
        <f>player_stats[[#This Row],[Clean Sheets]]/MAX('epl_player_stats_24_25 '!AI:AI)*0.5+player_stats[[#This Row],[Goals Prevented Adjusted]]/MAX('epl_player_stats_24_25 '!BG:BG)*0.5</f>
        <v>0.20588235294117649</v>
      </c>
      <c r="G494">
        <f>player_stats[[#This Row],[Clean Sheets]]/MAX('epl_player_stats_24_25 '!AI:AI)*0.5+player_stats[[#This Row],[Clearances]]/MAX('epl_player_stats_24_25 '!AJ:AJ)*0.25+player_stats[[#This Row],[Tackles]]/MAX('epl_player_stats_24_25 '!AM:AM)*0.25</f>
        <v>9.1802336419561301E-2</v>
      </c>
      <c r="H494">
        <f>player_stats[[#This Row],[Touches]]/MAX('epl_player_stats_24_25 '!P:P)</f>
        <v>0.27278159545861969</v>
      </c>
      <c r="I494">
        <f>player_stats[[#This Row],[Goals]]/MAX('epl_player_stats_24_25 '!H:H)*0.6+player_stats[[#This Row],[Assists]]/MAX('epl_player_stats_24_25 '!I:I)*0.25+player_stats[[#This Row],[Shots]]/MAX('epl_player_stats_24_25 '!K:K)*0.15+0.1</f>
        <v>0.15974499089253189</v>
      </c>
      <c r="J494">
        <f>player_stats[[#This Row],[Minutes]]/3420</f>
        <v>0.38771929824561402</v>
      </c>
      <c r="K494" s="3" cm="1">
        <f t="array" ref="K494">_xlfn.IFS(
E494="Goalkeeper",(
7*F494 + 2*J494 + H494),
E494="Defender",(
6*G494+3*H494+2*J494),
E494="Midfielder",(
2*G494+3*H494+4*I494+3*J494),
E494="Forward",(
6.25*I494+5*J494)
)</f>
        <v>2.804087317521951</v>
      </c>
    </row>
    <row r="495" spans="1:11" x14ac:dyDescent="0.3">
      <c r="A495" t="s">
        <v>145</v>
      </c>
      <c r="B495">
        <v>21</v>
      </c>
      <c r="C495" t="s">
        <v>131</v>
      </c>
      <c r="D495" t="s">
        <v>88</v>
      </c>
      <c r="E495" t="s">
        <v>774</v>
      </c>
      <c r="F495">
        <f>player_stats[[#This Row],[Clean Sheets]]/MAX('epl_player_stats_24_25 '!AI:AI)*0.5+player_stats[[#This Row],[Goals Prevented Adjusted]]/MAX('epl_player_stats_24_25 '!BG:BG)*0.5</f>
        <v>0.49159663865546221</v>
      </c>
      <c r="G495">
        <f>player_stats[[#This Row],[Clean Sheets]]/MAX('epl_player_stats_24_25 '!AI:AI)*0.5+player_stats[[#This Row],[Clearances]]/MAX('epl_player_stats_24_25 '!AJ:AJ)*0.25+player_stats[[#This Row],[Tackles]]/MAX('epl_player_stats_24_25 '!AM:AM)*0.25</f>
        <v>0.56837600198844207</v>
      </c>
      <c r="H495">
        <f>player_stats[[#This Row],[Touches]]/MAX('epl_player_stats_24_25 '!P:P)</f>
        <v>0.62503734687780099</v>
      </c>
      <c r="I495">
        <f>player_stats[[#This Row],[Goals]]/MAX('epl_player_stats_24_25 '!H:H)*0.6+player_stats[[#This Row],[Assists]]/MAX('epl_player_stats_24_25 '!I:I)*0.25+player_stats[[#This Row],[Shots]]/MAX('epl_player_stats_24_25 '!K:K)*0.15+0.1</f>
        <v>0.14339708561020037</v>
      </c>
      <c r="J495">
        <f>player_stats[[#This Row],[Minutes]]/3420</f>
        <v>0.91023391812865495</v>
      </c>
      <c r="K495" s="3" cm="1">
        <f t="array" ref="K495">_xlfn.IFS(
E495="Goalkeeper",(
7*F495 + 2*J495 + H495),
E495="Defender",(
6*G495+3*H495+2*J495),
E495="Midfielder",(
2*G495+3*H495+4*I495+3*J495),
E495="Forward",(
6.25*I495+5*J495)
)</f>
        <v>7.1058358888213657</v>
      </c>
    </row>
    <row r="496" spans="1:11" x14ac:dyDescent="0.3">
      <c r="A496" t="s">
        <v>264</v>
      </c>
      <c r="B496">
        <v>16</v>
      </c>
      <c r="C496" t="s">
        <v>240</v>
      </c>
      <c r="D496" t="s">
        <v>59</v>
      </c>
      <c r="E496" t="s">
        <v>775</v>
      </c>
      <c r="F496">
        <f>player_stats[[#This Row],[Clean Sheets]]/MAX('epl_player_stats_24_25 '!AI:AI)*0.5+player_stats[[#This Row],[Goals Prevented Adjusted]]/MAX('epl_player_stats_24_25 '!BG:BG)*0.5</f>
        <v>0.20588235294117649</v>
      </c>
      <c r="G496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96">
        <f>player_stats[[#This Row],[Touches]]/MAX('epl_player_stats_24_25 '!P:P)</f>
        <v>5.9755004481625333E-4</v>
      </c>
      <c r="I496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96">
        <f>player_stats[[#This Row],[Minutes]]/3420</f>
        <v>2.9239766081871346E-4</v>
      </c>
      <c r="K496" s="3" cm="1">
        <f t="array" ref="K496">_xlfn.IFS(
E496="Goalkeeper",(
7*F496 + 2*J496 + H496),
E496="Defender",(
6*G496+3*H496+2*J496),
E496="Midfielder",(
2*G496+3*H496+4*I496+3*J496),
E496="Forward",(
6.25*I496+5*J496)
)</f>
        <v>0.64183084076311003</v>
      </c>
    </row>
    <row r="497" spans="1:11" x14ac:dyDescent="0.3">
      <c r="A497" t="s">
        <v>578</v>
      </c>
      <c r="B497">
        <v>26</v>
      </c>
      <c r="C497" t="s">
        <v>566</v>
      </c>
      <c r="D497" t="s">
        <v>59</v>
      </c>
      <c r="E497" t="s">
        <v>774</v>
      </c>
      <c r="F497">
        <f>player_stats[[#This Row],[Clean Sheets]]/MAX('epl_player_stats_24_25 '!AI:AI)*0.5+player_stats[[#This Row],[Goals Prevented Adjusted]]/MAX('epl_player_stats_24_25 '!BG:BG)*0.5</f>
        <v>0.24159663865546221</v>
      </c>
      <c r="G497">
        <f>player_stats[[#This Row],[Clean Sheets]]/MAX('epl_player_stats_24_25 '!AI:AI)*0.5+player_stats[[#This Row],[Clearances]]/MAX('epl_player_stats_24_25 '!AJ:AJ)*0.25+player_stats[[#This Row],[Tackles]]/MAX('epl_player_stats_24_25 '!AM:AM)*0.25</f>
        <v>9.9321133412042503E-2</v>
      </c>
      <c r="H497">
        <f>player_stats[[#This Row],[Touches]]/MAX('epl_player_stats_24_25 '!P:P)</f>
        <v>0.21362414102181057</v>
      </c>
      <c r="I497">
        <f>player_stats[[#This Row],[Goals]]/MAX('epl_player_stats_24_25 '!H:H)*0.6+player_stats[[#This Row],[Assists]]/MAX('epl_player_stats_24_25 '!I:I)*0.25+player_stats[[#This Row],[Shots]]/MAX('epl_player_stats_24_25 '!K:K)*0.15+0.1</f>
        <v>0.12372495446265938</v>
      </c>
      <c r="J497">
        <f>player_stats[[#This Row],[Minutes]]/3420</f>
        <v>0.31374269005847955</v>
      </c>
      <c r="K497" s="3" cm="1">
        <f t="array" ref="K497">_xlfn.IFS(
E497="Goalkeeper",(
7*F497 + 2*J497 + H497),
E497="Defender",(
6*G497+3*H497+2*J497),
E497="Midfielder",(
2*G497+3*H497+4*I497+3*J497),
E497="Forward",(
6.25*I497+5*J497)
)</f>
        <v>1.8642846036546457</v>
      </c>
    </row>
    <row r="498" spans="1:11" x14ac:dyDescent="0.3">
      <c r="A498" t="s">
        <v>317</v>
      </c>
      <c r="B498">
        <v>22</v>
      </c>
      <c r="C498" t="s">
        <v>300</v>
      </c>
      <c r="D498" t="s">
        <v>59</v>
      </c>
      <c r="E498" t="s">
        <v>774</v>
      </c>
      <c r="F498">
        <f>player_stats[[#This Row],[Clean Sheets]]/MAX('epl_player_stats_24_25 '!AI:AI)*0.5+player_stats[[#This Row],[Goals Prevented Adjusted]]/MAX('epl_player_stats_24_25 '!BG:BG)*0.5</f>
        <v>0.49159663865546221</v>
      </c>
      <c r="G498">
        <f>player_stats[[#This Row],[Clean Sheets]]/MAX('epl_player_stats_24_25 '!AI:AI)*0.5+player_stats[[#This Row],[Clearances]]/MAX('epl_player_stats_24_25 '!AJ:AJ)*0.25+player_stats[[#This Row],[Tackles]]/MAX('epl_player_stats_24_25 '!AM:AM)*0.25</f>
        <v>0.54759833467967445</v>
      </c>
      <c r="H498">
        <f>player_stats[[#This Row],[Touches]]/MAX('epl_player_stats_24_25 '!P:P)</f>
        <v>0.46549148491186138</v>
      </c>
      <c r="I498">
        <f>player_stats[[#This Row],[Goals]]/MAX('epl_player_stats_24_25 '!H:H)*0.6+player_stats[[#This Row],[Assists]]/MAX('epl_player_stats_24_25 '!I:I)*0.25+player_stats[[#This Row],[Shots]]/MAX('epl_player_stats_24_25 '!K:K)*0.15+0.1</f>
        <v>0.13847905282331513</v>
      </c>
      <c r="J498">
        <f>player_stats[[#This Row],[Minutes]]/3420</f>
        <v>0.73391812865497075</v>
      </c>
      <c r="K498" s="3" cm="1">
        <f t="array" ref="K498">_xlfn.IFS(
E498="Goalkeeper",(
7*F498 + 2*J498 + H498),
E498="Defender",(
6*G498+3*H498+2*J498),
E498="Midfielder",(
2*G498+3*H498+4*I498+3*J498),
E498="Forward",(
6.25*I498+5*J498)
)</f>
        <v>6.149900720123572</v>
      </c>
    </row>
    <row r="499" spans="1:11" x14ac:dyDescent="0.3">
      <c r="A499" t="s">
        <v>378</v>
      </c>
      <c r="B499">
        <v>20</v>
      </c>
      <c r="C499" t="s">
        <v>356</v>
      </c>
      <c r="D499" t="s">
        <v>214</v>
      </c>
      <c r="E499" t="s">
        <v>773</v>
      </c>
      <c r="F499">
        <f>player_stats[[#This Row],[Clean Sheets]]/MAX('epl_player_stats_24_25 '!AI:AI)*0.5+player_stats[[#This Row],[Goals Prevented Adjusted]]/MAX('epl_player_stats_24_25 '!BG:BG)*0.5</f>
        <v>0.20588235294117649</v>
      </c>
      <c r="G499">
        <f>player_stats[[#This Row],[Clean Sheets]]/MAX('epl_player_stats_24_25 '!AI:AI)*0.5+player_stats[[#This Row],[Clearances]]/MAX('epl_player_stats_24_25 '!AJ:AJ)*0.25+player_stats[[#This Row],[Tackles]]/MAX('epl_player_stats_24_25 '!AM:AM)*0.25</f>
        <v>2.9787795936121294E-2</v>
      </c>
      <c r="H499">
        <f>player_stats[[#This Row],[Touches]]/MAX('epl_player_stats_24_25 '!P:P)</f>
        <v>0.21123394084254557</v>
      </c>
      <c r="I499">
        <f>player_stats[[#This Row],[Goals]]/MAX('epl_player_stats_24_25 '!H:H)*0.6+player_stats[[#This Row],[Assists]]/MAX('epl_player_stats_24_25 '!I:I)*0.25+player_stats[[#This Row],[Shots]]/MAX('epl_player_stats_24_25 '!K:K)*0.15+0.1</f>
        <v>0.22786885245901639</v>
      </c>
      <c r="J499">
        <f>player_stats[[#This Row],[Minutes]]/3420</f>
        <v>0.34035087719298246</v>
      </c>
      <c r="K499" s="3" cm="1">
        <f t="array" ref="K499">_xlfn.IFS(
E499="Goalkeeper",(
7*F499 + 2*J499 + H499),
E499="Defender",(
6*G499+3*H499+2*J499),
E499="Midfielder",(
2*G499+3*H499+4*I499+3*J499),
E499="Forward",(
6.25*I499+5*J499)
)</f>
        <v>2.6258054558148922</v>
      </c>
    </row>
    <row r="500" spans="1:11" x14ac:dyDescent="0.3">
      <c r="A500" t="s">
        <v>188</v>
      </c>
      <c r="B500">
        <v>26</v>
      </c>
      <c r="C500" t="s">
        <v>170</v>
      </c>
      <c r="D500" t="s">
        <v>82</v>
      </c>
      <c r="E500" t="s">
        <v>774</v>
      </c>
      <c r="F500">
        <f>player_stats[[#This Row],[Clean Sheets]]/MAX('epl_player_stats_24_25 '!AI:AI)*0.5+player_stats[[#This Row],[Goals Prevented Adjusted]]/MAX('epl_player_stats_24_25 '!BG:BG)*0.5</f>
        <v>0.24159663865546221</v>
      </c>
      <c r="G500">
        <f>player_stats[[#This Row],[Clean Sheets]]/MAX('epl_player_stats_24_25 '!AI:AI)*0.5+player_stats[[#This Row],[Clearances]]/MAX('epl_player_stats_24_25 '!AJ:AJ)*0.25+player_stats[[#This Row],[Tackles]]/MAX('epl_player_stats_24_25 '!AM:AM)*0.25</f>
        <v>0.13314018517367798</v>
      </c>
      <c r="H500">
        <f>player_stats[[#This Row],[Touches]]/MAX('epl_player_stats_24_25 '!P:P)</f>
        <v>0.24798326859874514</v>
      </c>
      <c r="I500">
        <f>player_stats[[#This Row],[Goals]]/MAX('epl_player_stats_24_25 '!H:H)*0.6+player_stats[[#This Row],[Assists]]/MAX('epl_player_stats_24_25 '!I:I)*0.25+player_stats[[#This Row],[Shots]]/MAX('epl_player_stats_24_25 '!K:K)*0.15+0.1</f>
        <v>0.12213114754098361</v>
      </c>
      <c r="J500">
        <f>player_stats[[#This Row],[Minutes]]/3420</f>
        <v>0.42134502923976608</v>
      </c>
      <c r="K500" s="3" cm="1">
        <f t="array" ref="K500">_xlfn.IFS(
E500="Goalkeeper",(
7*F500 + 2*J500 + H500),
E500="Defender",(
6*G500+3*H500+2*J500),
E500="Midfielder",(
2*G500+3*H500+4*I500+3*J500),
E500="Forward",(
6.25*I500+5*J500)
)</f>
        <v>2.3854809753178357</v>
      </c>
    </row>
    <row r="501" spans="1:11" x14ac:dyDescent="0.3">
      <c r="A501" t="s">
        <v>271</v>
      </c>
      <c r="B501">
        <v>18</v>
      </c>
      <c r="C501" t="s">
        <v>270</v>
      </c>
      <c r="D501" t="s">
        <v>59</v>
      </c>
      <c r="E501" t="s">
        <v>775</v>
      </c>
      <c r="F501">
        <f>player_stats[[#This Row],[Clean Sheets]]/MAX('epl_player_stats_24_25 '!AI:AI)*0.5+player_stats[[#This Row],[Goals Prevented Adjusted]]/MAX('epl_player_stats_24_25 '!BG:BG)*0.5</f>
        <v>0.20588235294117649</v>
      </c>
      <c r="G501">
        <f>player_stats[[#This Row],[Clean Sheets]]/MAX('epl_player_stats_24_25 '!AI:AI)*0.5+player_stats[[#This Row],[Clearances]]/MAX('epl_player_stats_24_25 '!AJ:AJ)*0.25+player_stats[[#This Row],[Tackles]]/MAX('epl_player_stats_24_25 '!AM:AM)*0.25</f>
        <v>3.7593984962406013E-3</v>
      </c>
      <c r="H501">
        <f>player_stats[[#This Row],[Touches]]/MAX('epl_player_stats_24_25 '!P:P)</f>
        <v>2.6889752016731401E-3</v>
      </c>
      <c r="I501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501">
        <f>player_stats[[#This Row],[Minutes]]/3420</f>
        <v>1.1695906432748538E-3</v>
      </c>
      <c r="K501" s="3" cm="1">
        <f t="array" ref="K501">_xlfn.IFS(
E501="Goalkeeper",(
7*F501 + 2*J501 + H501),
E501="Defender",(
6*G501+3*H501+2*J501),
E501="Midfielder",(
2*G501+3*H501+4*I501+3*J501),
E501="Forward",(
6.25*I501+5*J501)
)</f>
        <v>0.64621680567539075</v>
      </c>
    </row>
    <row r="502" spans="1:11" x14ac:dyDescent="0.3">
      <c r="A502" t="s">
        <v>286</v>
      </c>
      <c r="B502">
        <v>29</v>
      </c>
      <c r="C502" t="s">
        <v>270</v>
      </c>
      <c r="D502" t="s">
        <v>111</v>
      </c>
      <c r="E502" t="s">
        <v>773</v>
      </c>
      <c r="F502">
        <f>player_stats[[#This Row],[Clean Sheets]]/MAX('epl_player_stats_24_25 '!AI:AI)*0.5+player_stats[[#This Row],[Goals Prevented Adjusted]]/MAX('epl_player_stats_24_25 '!BG:BG)*0.5</f>
        <v>0.31302521008403361</v>
      </c>
      <c r="G502">
        <f>player_stats[[#This Row],[Clean Sheets]]/MAX('epl_player_stats_24_25 '!AI:AI)*0.5+player_stats[[#This Row],[Clearances]]/MAX('epl_player_stats_24_25 '!AJ:AJ)*0.25+player_stats[[#This Row],[Tackles]]/MAX('epl_player_stats_24_25 '!AM:AM)*0.25</f>
        <v>0.25351084322376188</v>
      </c>
      <c r="H502">
        <f>player_stats[[#This Row],[Touches]]/MAX('epl_player_stats_24_25 '!P:P)</f>
        <v>0.44069315805198683</v>
      </c>
      <c r="I502">
        <f>player_stats[[#This Row],[Goals]]/MAX('epl_player_stats_24_25 '!H:H)*0.6+player_stats[[#This Row],[Assists]]/MAX('epl_player_stats_24_25 '!I:I)*0.25+player_stats[[#This Row],[Shots]]/MAX('epl_player_stats_24_25 '!K:K)*0.15+0.1</f>
        <v>0.17782331511839708</v>
      </c>
      <c r="J502">
        <f>player_stats[[#This Row],[Minutes]]/3420</f>
        <v>0.66578947368421049</v>
      </c>
      <c r="K502" s="3" cm="1">
        <f t="array" ref="K502">_xlfn.IFS(
E502="Goalkeeper",(
7*F502 + 2*J502 + H502),
E502="Defender",(
6*G502+3*H502+2*J502),
E502="Midfielder",(
2*G502+3*H502+4*I502+3*J502),
E502="Forward",(
6.25*I502+5*J502)
)</f>
        <v>4.5377628421297045</v>
      </c>
    </row>
    <row r="503" spans="1:11" x14ac:dyDescent="0.3">
      <c r="A503" t="s">
        <v>603</v>
      </c>
      <c r="B503">
        <v>18</v>
      </c>
      <c r="C503" t="s">
        <v>787</v>
      </c>
      <c r="D503" t="s">
        <v>59</v>
      </c>
      <c r="E503" t="s">
        <v>773</v>
      </c>
      <c r="F503">
        <f>player_stats[[#This Row],[Clean Sheets]]/MAX('epl_player_stats_24_25 '!AI:AI)*0.5+player_stats[[#This Row],[Goals Prevented Adjusted]]/MAX('epl_player_stats_24_25 '!BG:BG)*0.5</f>
        <v>0.27731092436974791</v>
      </c>
      <c r="G503">
        <f>player_stats[[#This Row],[Clean Sheets]]/MAX('epl_player_stats_24_25 '!AI:AI)*0.5+player_stats[[#This Row],[Clearances]]/MAX('epl_player_stats_24_25 '!AJ:AJ)*0.25+player_stats[[#This Row],[Tackles]]/MAX('epl_player_stats_24_25 '!AM:AM)*0.25</f>
        <v>0.1500574784067607</v>
      </c>
      <c r="H503">
        <f>player_stats[[#This Row],[Touches]]/MAX('epl_player_stats_24_25 '!P:P)</f>
        <v>0.39707200478040033</v>
      </c>
      <c r="I503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503">
        <f>player_stats[[#This Row],[Minutes]]/3420</f>
        <v>0.50964912280701757</v>
      </c>
      <c r="K503" s="3" cm="1">
        <f t="array" ref="K503">_xlfn.IFS(
E503="Goalkeeper",(
7*F503 + 2*J503 + H503),
E503="Defender",(
6*G503+3*H503+2*J503),
E503="Midfielder",(
2*G503+3*H503+4*I503+3*J503),
E503="Forward",(
6.25*I503+5*J503)
)</f>
        <v>3.4301144051495456</v>
      </c>
    </row>
    <row r="504" spans="1:11" x14ac:dyDescent="0.3">
      <c r="A504" t="s">
        <v>446</v>
      </c>
      <c r="B504">
        <v>22</v>
      </c>
      <c r="C504" t="s">
        <v>425</v>
      </c>
      <c r="D504" t="s">
        <v>74</v>
      </c>
      <c r="E504" t="s">
        <v>773</v>
      </c>
      <c r="F504">
        <f>player_stats[[#This Row],[Clean Sheets]]/MAX('epl_player_stats_24_25 '!AI:AI)*0.5+player_stats[[#This Row],[Goals Prevented Adjusted]]/MAX('epl_player_stats_24_25 '!BG:BG)*0.5</f>
        <v>0.59873949579831931</v>
      </c>
      <c r="G504">
        <f>player_stats[[#This Row],[Clean Sheets]]/MAX('epl_player_stats_24_25 '!AI:AI)*0.5+player_stats[[#This Row],[Clearances]]/MAX('epl_player_stats_24_25 '!AJ:AJ)*0.25+player_stats[[#This Row],[Tackles]]/MAX('epl_player_stats_24_25 '!AM:AM)*0.25</f>
        <v>0.58144068849810471</v>
      </c>
      <c r="H504">
        <f>player_stats[[#This Row],[Touches]]/MAX('epl_player_stats_24_25 '!P:P)</f>
        <v>0.7355841051688079</v>
      </c>
      <c r="I504">
        <f>player_stats[[#This Row],[Goals]]/MAX('epl_player_stats_24_25 '!H:H)*0.6+player_stats[[#This Row],[Assists]]/MAX('epl_player_stats_24_25 '!I:I)*0.25+player_stats[[#This Row],[Shots]]/MAX('epl_player_stats_24_25 '!K:K)*0.15+0.1</f>
        <v>0.20473588342440802</v>
      </c>
      <c r="J504">
        <f>player_stats[[#This Row],[Minutes]]/3420</f>
        <v>0.9263157894736842</v>
      </c>
      <c r="K504" s="3" cm="1">
        <f t="array" ref="K504">_xlfn.IFS(
E504="Goalkeeper",(
7*F504 + 2*J504 + H504),
E504="Defender",(
6*G504+3*H504+2*J504),
E504="Midfielder",(
2*G504+3*H504+4*I504+3*J504),
E504="Forward",(
6.25*I504+5*J504)
)</f>
        <v>6.9675245946213176</v>
      </c>
    </row>
    <row r="505" spans="1:11" x14ac:dyDescent="0.3">
      <c r="A505" t="s">
        <v>302</v>
      </c>
      <c r="B505">
        <v>22</v>
      </c>
      <c r="C505" t="s">
        <v>300</v>
      </c>
      <c r="D505" t="s">
        <v>303</v>
      </c>
      <c r="E505" t="s">
        <v>775</v>
      </c>
      <c r="F505">
        <f>player_stats[[#This Row],[Clean Sheets]]/MAX('epl_player_stats_24_25 '!AI:AI)*0.5+player_stats[[#This Row],[Goals Prevented Adjusted]]/MAX('epl_player_stats_24_25 '!BG:BG)*0.5</f>
        <v>0.20588235294117649</v>
      </c>
      <c r="G505">
        <f>player_stats[[#This Row],[Clean Sheets]]/MAX('epl_player_stats_24_25 '!AI:AI)*0.5+player_stats[[#This Row],[Clearances]]/MAX('epl_player_stats_24_25 '!AJ:AJ)*0.25+player_stats[[#This Row],[Tackles]]/MAX('epl_player_stats_24_25 '!AM:AM)*0.25</f>
        <v>9.7713291493195797E-3</v>
      </c>
      <c r="H505">
        <f>player_stats[[#This Row],[Touches]]/MAX('epl_player_stats_24_25 '!P:P)</f>
        <v>4.5413803406035257E-2</v>
      </c>
      <c r="I505">
        <f>player_stats[[#This Row],[Goals]]/MAX('epl_player_stats_24_25 '!H:H)*0.6+player_stats[[#This Row],[Assists]]/MAX('epl_player_stats_24_25 '!I:I)*0.25+player_stats[[#This Row],[Shots]]/MAX('epl_player_stats_24_25 '!K:K)*0.15+0.1</f>
        <v>0.1098360655737705</v>
      </c>
      <c r="J505">
        <f>player_stats[[#This Row],[Minutes]]/3420</f>
        <v>9.6783625730994152E-2</v>
      </c>
      <c r="K505" s="3" cm="1">
        <f t="array" ref="K505">_xlfn.IFS(
E505="Goalkeeper",(
7*F505 + 2*J505 + H505),
E505="Defender",(
6*G505+3*H505+2*J505),
E505="Midfielder",(
2*G505+3*H505+4*I505+3*J505),
E505="Forward",(
6.25*I505+5*J505)
)</f>
        <v>1.1703935384910364</v>
      </c>
    </row>
    <row r="506" spans="1:11" x14ac:dyDescent="0.3">
      <c r="A506" t="s">
        <v>289</v>
      </c>
      <c r="B506">
        <v>32</v>
      </c>
      <c r="C506" t="s">
        <v>270</v>
      </c>
      <c r="D506" t="s">
        <v>94</v>
      </c>
      <c r="E506" t="s">
        <v>773</v>
      </c>
      <c r="F506">
        <f>player_stats[[#This Row],[Clean Sheets]]/MAX('epl_player_stats_24_25 '!AI:AI)*0.5+player_stats[[#This Row],[Goals Prevented Adjusted]]/MAX('epl_player_stats_24_25 '!BG:BG)*0.5</f>
        <v>0.20588235294117649</v>
      </c>
      <c r="G506">
        <f>player_stats[[#This Row],[Clean Sheets]]/MAX('epl_player_stats_24_25 '!AI:AI)*0.5+player_stats[[#This Row],[Clearances]]/MAX('epl_player_stats_24_25 '!AJ:AJ)*0.25+player_stats[[#This Row],[Tackles]]/MAX('epl_player_stats_24_25 '!AM:AM)*0.25</f>
        <v>1.859504132231405E-2</v>
      </c>
      <c r="H506">
        <f>player_stats[[#This Row],[Touches]]/MAX('epl_player_stats_24_25 '!P:P)</f>
        <v>0.27995219599641469</v>
      </c>
      <c r="I506">
        <f>player_stats[[#This Row],[Goals]]/MAX('epl_player_stats_24_25 '!H:H)*0.6+player_stats[[#This Row],[Assists]]/MAX('epl_player_stats_24_25 '!I:I)*0.25+player_stats[[#This Row],[Shots]]/MAX('epl_player_stats_24_25 '!K:K)*0.15+0.1</f>
        <v>0.18114754098360658</v>
      </c>
      <c r="J506">
        <f>player_stats[[#This Row],[Minutes]]/3420</f>
        <v>0.48654970760233918</v>
      </c>
      <c r="K506" s="3" cm="1">
        <f t="array" ref="K506">_xlfn.IFS(
E506="Goalkeeper",(
7*F506 + 2*J506 + H506),
E506="Defender",(
6*G506+3*H506+2*J506),
E506="Midfielder",(
2*G506+3*H506+4*I506+3*J506),
E506="Forward",(
6.25*I506+5*J506)
)</f>
        <v>3.0612859573753162</v>
      </c>
    </row>
    <row r="507" spans="1:11" x14ac:dyDescent="0.3">
      <c r="A507" t="s">
        <v>486</v>
      </c>
      <c r="B507">
        <v>29</v>
      </c>
      <c r="C507" t="s">
        <v>453</v>
      </c>
      <c r="D507" t="s">
        <v>140</v>
      </c>
      <c r="E507" t="s">
        <v>773</v>
      </c>
      <c r="F507">
        <f>player_stats[[#This Row],[Clean Sheets]]/MAX('epl_player_stats_24_25 '!AI:AI)*0.5+player_stats[[#This Row],[Goals Prevented Adjusted]]/MAX('epl_player_stats_24_25 '!BG:BG)*0.5</f>
        <v>0.20588235294117649</v>
      </c>
      <c r="G507">
        <f>player_stats[[#This Row],[Clean Sheets]]/MAX('epl_player_stats_24_25 '!AI:AI)*0.5+player_stats[[#This Row],[Clearances]]/MAX('epl_player_stats_24_25 '!AJ:AJ)*0.25+player_stats[[#This Row],[Tackles]]/MAX('epl_player_stats_24_25 '!AM:AM)*0.25</f>
        <v>3.6832784440439942E-2</v>
      </c>
      <c r="H507">
        <f>player_stats[[#This Row],[Touches]]/MAX('epl_player_stats_24_25 '!P:P)</f>
        <v>0.11771735882880191</v>
      </c>
      <c r="I507">
        <f>player_stats[[#This Row],[Goals]]/MAX('epl_player_stats_24_25 '!H:H)*0.6+player_stats[[#This Row],[Assists]]/MAX('epl_player_stats_24_25 '!I:I)*0.25+player_stats[[#This Row],[Shots]]/MAX('epl_player_stats_24_25 '!K:K)*0.15+0.1</f>
        <v>0.13110200364298724</v>
      </c>
      <c r="J507">
        <f>player_stats[[#This Row],[Minutes]]/3420</f>
        <v>0.27280701754385966</v>
      </c>
      <c r="K507" s="3" cm="1">
        <f t="array" ref="K507">_xlfn.IFS(
E507="Goalkeeper",(
7*F507 + 2*J507 + H507),
E507="Defender",(
6*G507+3*H507+2*J507),
E507="Midfielder",(
2*G507+3*H507+4*I507+3*J507),
E507="Forward",(
6.25*I507+5*J507)
)</f>
        <v>1.7696467125708135</v>
      </c>
    </row>
    <row r="508" spans="1:11" x14ac:dyDescent="0.3">
      <c r="A508" t="s">
        <v>327</v>
      </c>
      <c r="B508">
        <v>20</v>
      </c>
      <c r="C508" t="s">
        <v>300</v>
      </c>
      <c r="D508" t="s">
        <v>176</v>
      </c>
      <c r="E508" t="s">
        <v>775</v>
      </c>
      <c r="F508">
        <f>player_stats[[#This Row],[Clean Sheets]]/MAX('epl_player_stats_24_25 '!AI:AI)*0.5+player_stats[[#This Row],[Goals Prevented Adjusted]]/MAX('epl_player_stats_24_25 '!BG:BG)*0.5</f>
        <v>0.20588235294117649</v>
      </c>
      <c r="G508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508">
        <f>player_stats[[#This Row],[Touches]]/MAX('epl_player_stats_24_25 '!P:P)</f>
        <v>5.3779504033462803E-3</v>
      </c>
      <c r="I508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508">
        <f>player_stats[[#This Row],[Minutes]]/3420</f>
        <v>1.2280701754385965E-2</v>
      </c>
      <c r="K508" s="3" cm="1">
        <f t="array" ref="K508">_xlfn.IFS(
E508="Goalkeeper",(
7*F508 + 2*J508 + H508),
E508="Defender",(
6*G508+3*H508+2*J508),
E508="Midfielder",(
2*G508+3*H508+4*I508+3*J508),
E508="Forward",(
6.25*I508+5*J508)
)</f>
        <v>0.73251006614897907</v>
      </c>
    </row>
    <row r="509" spans="1:11" x14ac:dyDescent="0.3">
      <c r="A509" t="s">
        <v>340</v>
      </c>
      <c r="B509">
        <v>21</v>
      </c>
      <c r="C509" t="s">
        <v>329</v>
      </c>
      <c r="D509" t="s">
        <v>59</v>
      </c>
      <c r="E509" t="s">
        <v>775</v>
      </c>
      <c r="F509">
        <f>player_stats[[#This Row],[Clean Sheets]]/MAX('epl_player_stats_24_25 '!AI:AI)*0.5+player_stats[[#This Row],[Goals Prevented Adjusted]]/MAX('epl_player_stats_24_25 '!BG:BG)*0.5</f>
        <v>0.20588235294117649</v>
      </c>
      <c r="G509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509">
        <f>player_stats[[#This Row],[Touches]]/MAX('epl_player_stats_24_25 '!P:P)</f>
        <v>0</v>
      </c>
      <c r="I50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509">
        <f>player_stats[[#This Row],[Minutes]]/3420</f>
        <v>2.9239766081871346E-4</v>
      </c>
      <c r="K509" s="3" cm="1">
        <f t="array" ref="K509">_xlfn.IFS(
E509="Goalkeeper",(
7*F509 + 2*J509 + H509),
E509="Defender",(
6*G509+3*H509+2*J509),
E509="Midfielder",(
2*G509+3*H509+4*I509+3*J509),
E509="Forward",(
6.25*I509+5*J509)
)</f>
        <v>0.62646198830409361</v>
      </c>
    </row>
    <row r="510" spans="1:11" x14ac:dyDescent="0.3">
      <c r="A510" t="s">
        <v>528</v>
      </c>
      <c r="B510">
        <v>33</v>
      </c>
      <c r="C510" t="s">
        <v>789</v>
      </c>
      <c r="D510" t="s">
        <v>59</v>
      </c>
      <c r="E510" t="s">
        <v>774</v>
      </c>
      <c r="F510">
        <f>player_stats[[#This Row],[Clean Sheets]]/MAX('epl_player_stats_24_25 '!AI:AI)*0.5+player_stats[[#This Row],[Goals Prevented Adjusted]]/MAX('epl_player_stats_24_25 '!BG:BG)*0.5</f>
        <v>0.27731092436974791</v>
      </c>
      <c r="G510">
        <f>player_stats[[#This Row],[Clean Sheets]]/MAX('epl_player_stats_24_25 '!AI:AI)*0.5+player_stats[[#This Row],[Clearances]]/MAX('epl_player_stats_24_25 '!AJ:AJ)*0.25+player_stats[[#This Row],[Tackles]]/MAX('epl_player_stats_24_25 '!AM:AM)*0.25</f>
        <v>0.18624557260920896</v>
      </c>
      <c r="H510">
        <f>player_stats[[#This Row],[Touches]]/MAX('epl_player_stats_24_25 '!P:P)</f>
        <v>0.42635195697639677</v>
      </c>
      <c r="I510">
        <f>player_stats[[#This Row],[Goals]]/MAX('epl_player_stats_24_25 '!H:H)*0.6+player_stats[[#This Row],[Assists]]/MAX('epl_player_stats_24_25 '!I:I)*0.25+player_stats[[#This Row],[Shots]]/MAX('epl_player_stats_24_25 '!K:K)*0.15+0.1</f>
        <v>0.15150273224043717</v>
      </c>
      <c r="J510">
        <f>player_stats[[#This Row],[Minutes]]/3420</f>
        <v>0.38245614035087722</v>
      </c>
      <c r="K510" s="3" cm="1">
        <f t="array" ref="K510">_xlfn.IFS(
E510="Goalkeeper",(
7*F510 + 2*J510 + H510),
E510="Defender",(
6*G510+3*H510+2*J510),
E510="Midfielder",(
2*G510+3*H510+4*I510+3*J510),
E510="Forward",(
6.25*I510+5*J510)
)</f>
        <v>3.1614415872861987</v>
      </c>
    </row>
    <row r="511" spans="1:11" x14ac:dyDescent="0.3">
      <c r="A511" t="s">
        <v>585</v>
      </c>
      <c r="B511">
        <v>27</v>
      </c>
      <c r="C511" t="s">
        <v>566</v>
      </c>
      <c r="D511" t="s">
        <v>59</v>
      </c>
      <c r="E511" t="s">
        <v>774</v>
      </c>
      <c r="F511">
        <f>player_stats[[#This Row],[Clean Sheets]]/MAX('epl_player_stats_24_25 '!AI:AI)*0.5+player_stats[[#This Row],[Goals Prevented Adjusted]]/MAX('epl_player_stats_24_25 '!BG:BG)*0.5</f>
        <v>0.27731092436974791</v>
      </c>
      <c r="G511">
        <f>player_stats[[#This Row],[Clean Sheets]]/MAX('epl_player_stats_24_25 '!AI:AI)*0.5+player_stats[[#This Row],[Clearances]]/MAX('epl_player_stats_24_25 '!AJ:AJ)*0.25+player_stats[[#This Row],[Tackles]]/MAX('epl_player_stats_24_25 '!AM:AM)*0.25</f>
        <v>0.23161467718883988</v>
      </c>
      <c r="H511">
        <f>player_stats[[#This Row],[Touches]]/MAX('epl_player_stats_24_25 '!P:P)</f>
        <v>0.64206752315506421</v>
      </c>
      <c r="I511">
        <f>player_stats[[#This Row],[Goals]]/MAX('epl_player_stats_24_25 '!H:H)*0.6+player_stats[[#This Row],[Assists]]/MAX('epl_player_stats_24_25 '!I:I)*0.25+player_stats[[#This Row],[Shots]]/MAX('epl_player_stats_24_25 '!K:K)*0.15+0.1</f>
        <v>0.17695810564663023</v>
      </c>
      <c r="J511">
        <f>player_stats[[#This Row],[Minutes]]/3420</f>
        <v>0.85438596491228069</v>
      </c>
      <c r="K511" s="3" cm="1">
        <f t="array" ref="K511">_xlfn.IFS(
E511="Goalkeeper",(
7*F511 + 2*J511 + H511),
E511="Defender",(
6*G511+3*H511+2*J511),
E511="Midfielder",(
2*G511+3*H511+4*I511+3*J511),
E511="Forward",(
6.25*I511+5*J511)
)</f>
        <v>5.0246625624227939</v>
      </c>
    </row>
    <row r="512" spans="1:11" x14ac:dyDescent="0.3">
      <c r="A512" t="s">
        <v>420</v>
      </c>
      <c r="B512">
        <v>27</v>
      </c>
      <c r="C512" t="s">
        <v>391</v>
      </c>
      <c r="D512" t="s">
        <v>178</v>
      </c>
      <c r="E512" t="s">
        <v>773</v>
      </c>
      <c r="F512">
        <f>player_stats[[#This Row],[Clean Sheets]]/MAX('epl_player_stats_24_25 '!AI:AI)*0.5+player_stats[[#This Row],[Goals Prevented Adjusted]]/MAX('epl_player_stats_24_25 '!BG:BG)*0.5</f>
        <v>0.27731092436974791</v>
      </c>
      <c r="G512">
        <f>player_stats[[#This Row],[Clean Sheets]]/MAX('epl_player_stats_24_25 '!AI:AI)*0.5+player_stats[[#This Row],[Clearances]]/MAX('epl_player_stats_24_25 '!AJ:AJ)*0.25+player_stats[[#This Row],[Tackles]]/MAX('epl_player_stats_24_25 '!AM:AM)*0.25</f>
        <v>0.30764928851053253</v>
      </c>
      <c r="H512">
        <f>player_stats[[#This Row],[Touches]]/MAX('epl_player_stats_24_25 '!P:P)</f>
        <v>0.44487600836570063</v>
      </c>
      <c r="I512">
        <f>player_stats[[#This Row],[Goals]]/MAX('epl_player_stats_24_25 '!H:H)*0.6+player_stats[[#This Row],[Assists]]/MAX('epl_player_stats_24_25 '!I:I)*0.25+player_stats[[#This Row],[Shots]]/MAX('epl_player_stats_24_25 '!K:K)*0.15+0.1</f>
        <v>0.22354280510018215</v>
      </c>
      <c r="J512">
        <f>player_stats[[#This Row],[Minutes]]/3420</f>
        <v>0.68304093567251467</v>
      </c>
      <c r="K512" s="3" cm="1">
        <f t="array" ref="K512">_xlfn.IFS(
E512="Goalkeeper",(
7*F512 + 2*J512 + H512),
E512="Defender",(
6*G512+3*H512+2*J512),
E512="Midfielder",(
2*G512+3*H512+4*I512+3*J512),
E512="Forward",(
6.25*I512+5*J512)
)</f>
        <v>4.8932206295364393</v>
      </c>
    </row>
    <row r="513" spans="1:11" x14ac:dyDescent="0.3">
      <c r="A513" t="s">
        <v>470</v>
      </c>
      <c r="B513">
        <v>29</v>
      </c>
      <c r="C513" t="s">
        <v>453</v>
      </c>
      <c r="D513" t="s">
        <v>471</v>
      </c>
      <c r="E513" t="s">
        <v>774</v>
      </c>
      <c r="F513">
        <f>player_stats[[#This Row],[Clean Sheets]]/MAX('epl_player_stats_24_25 '!AI:AI)*0.5+player_stats[[#This Row],[Goals Prevented Adjusted]]/MAX('epl_player_stats_24_25 '!BG:BG)*0.5</f>
        <v>0.38445378151260506</v>
      </c>
      <c r="G513">
        <f>player_stats[[#This Row],[Clean Sheets]]/MAX('epl_player_stats_24_25 '!AI:AI)*0.5+player_stats[[#This Row],[Clearances]]/MAX('epl_player_stats_24_25 '!AJ:AJ)*0.25+player_stats[[#This Row],[Tackles]]/MAX('epl_player_stats_24_25 '!AM:AM)*0.25</f>
        <v>0.27833530106257376</v>
      </c>
      <c r="H513">
        <f>player_stats[[#This Row],[Touches]]/MAX('epl_player_stats_24_25 '!P:P)</f>
        <v>0.56767254257544064</v>
      </c>
      <c r="I513">
        <f>player_stats[[#This Row],[Goals]]/MAX('epl_player_stats_24_25 '!H:H)*0.6+player_stats[[#This Row],[Assists]]/MAX('epl_player_stats_24_25 '!I:I)*0.25+player_stats[[#This Row],[Shots]]/MAX('epl_player_stats_24_25 '!K:K)*0.15+0.1</f>
        <v>0.13688524590163936</v>
      </c>
      <c r="J513">
        <f>player_stats[[#This Row],[Minutes]]/3420</f>
        <v>0.58888888888888891</v>
      </c>
      <c r="K513" s="3" cm="1">
        <f t="array" ref="K513">_xlfn.IFS(
E513="Goalkeeper",(
7*F513 + 2*J513 + H513),
E513="Defender",(
6*G513+3*H513+2*J513),
E513="Midfielder",(
2*G513+3*H513+4*I513+3*J513),
E513="Forward",(
6.25*I513+5*J513)
)</f>
        <v>4.5508072118795422</v>
      </c>
    </row>
    <row r="514" spans="1:11" x14ac:dyDescent="0.3">
      <c r="A514" t="s">
        <v>685</v>
      </c>
      <c r="B514">
        <v>30</v>
      </c>
      <c r="C514" t="s">
        <v>785</v>
      </c>
      <c r="D514" t="s">
        <v>176</v>
      </c>
      <c r="E514" t="s">
        <v>774</v>
      </c>
      <c r="F514">
        <f>player_stats[[#This Row],[Clean Sheets]]/MAX('epl_player_stats_24_25 '!AI:AI)*0.5+player_stats[[#This Row],[Goals Prevented Adjusted]]/MAX('epl_player_stats_24_25 '!BG:BG)*0.5</f>
        <v>0.34873949579831931</v>
      </c>
      <c r="G514">
        <f>player_stats[[#This Row],[Clean Sheets]]/MAX('epl_player_stats_24_25 '!AI:AI)*0.5+player_stats[[#This Row],[Clearances]]/MAX('epl_player_stats_24_25 '!AJ:AJ)*0.25+player_stats[[#This Row],[Tackles]]/MAX('epl_player_stats_24_25 '!AM:AM)*0.25</f>
        <v>0.34617535574473368</v>
      </c>
      <c r="H514">
        <f>player_stats[[#This Row],[Touches]]/MAX('epl_player_stats_24_25 '!P:P)</f>
        <v>0.54287421571556616</v>
      </c>
      <c r="I514">
        <f>player_stats[[#This Row],[Goals]]/MAX('epl_player_stats_24_25 '!H:H)*0.6+player_stats[[#This Row],[Assists]]/MAX('epl_player_stats_24_25 '!I:I)*0.25+player_stats[[#This Row],[Shots]]/MAX('epl_player_stats_24_25 '!K:K)*0.15+0.1</f>
        <v>0.19981785063752278</v>
      </c>
      <c r="J514">
        <f>player_stats[[#This Row],[Minutes]]/3420</f>
        <v>0.84532163742690059</v>
      </c>
      <c r="K514" s="3" cm="1">
        <f t="array" ref="K514">_xlfn.IFS(
E514="Goalkeeper",(
7*F514 + 2*J514 + H514),
E514="Defender",(
6*G514+3*H514+2*J514),
E514="Midfielder",(
2*G514+3*H514+4*I514+3*J514),
E514="Forward",(
6.25*I514+5*J514)
)</f>
        <v>5.3963180564689015</v>
      </c>
    </row>
    <row r="515" spans="1:11" x14ac:dyDescent="0.3">
      <c r="A515" t="s">
        <v>345</v>
      </c>
      <c r="B515">
        <v>21</v>
      </c>
      <c r="C515" t="s">
        <v>329</v>
      </c>
      <c r="D515" t="s">
        <v>59</v>
      </c>
      <c r="E515" t="s">
        <v>775</v>
      </c>
      <c r="F515">
        <f>player_stats[[#This Row],[Clean Sheets]]/MAX('epl_player_stats_24_25 '!AI:AI)*0.5+player_stats[[#This Row],[Goals Prevented Adjusted]]/MAX('epl_player_stats_24_25 '!BG:BG)*0.5</f>
        <v>0.20588235294117649</v>
      </c>
      <c r="G515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515">
        <f>player_stats[[#This Row],[Touches]]/MAX('epl_player_stats_24_25 '!P:P)</f>
        <v>7.768150582611294E-3</v>
      </c>
      <c r="I515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515">
        <f>player_stats[[#This Row],[Minutes]]/3420</f>
        <v>6.1403508771929825E-3</v>
      </c>
      <c r="K515" s="3" cm="1">
        <f t="array" ref="K515">_xlfn.IFS(
E515="Goalkeeper",(
7*F515 + 2*J515 + H515),
E515="Defender",(
6*G515+3*H515+2*J515),
E515="Midfielder",(
2*G515+3*H515+4*I515+3*J515),
E515="Forward",(
6.25*I515+5*J515)
)</f>
        <v>0.6557017543859649</v>
      </c>
    </row>
    <row r="516" spans="1:11" x14ac:dyDescent="0.3">
      <c r="A516" t="s">
        <v>354</v>
      </c>
      <c r="B516">
        <v>35</v>
      </c>
      <c r="C516" t="s">
        <v>329</v>
      </c>
      <c r="D516" t="s">
        <v>66</v>
      </c>
      <c r="E516" t="s">
        <v>775</v>
      </c>
      <c r="F516">
        <f>player_stats[[#This Row],[Clean Sheets]]/MAX('epl_player_stats_24_25 '!AI:AI)*0.5+player_stats[[#This Row],[Goals Prevented Adjusted]]/MAX('epl_player_stats_24_25 '!BG:BG)*0.5</f>
        <v>0.20588235294117649</v>
      </c>
      <c r="G516">
        <f>player_stats[[#This Row],[Clean Sheets]]/MAX('epl_player_stats_24_25 '!AI:AI)*0.5+player_stats[[#This Row],[Clearances]]/MAX('epl_player_stats_24_25 '!AJ:AJ)*0.25+player_stats[[#This Row],[Tackles]]/MAX('epl_player_stats_24_25 '!AM:AM)*0.25</f>
        <v>8.551854843720872E-3</v>
      </c>
      <c r="H516">
        <f>player_stats[[#This Row],[Touches]]/MAX('epl_player_stats_24_25 '!P:P)</f>
        <v>6.9614580221093514E-2</v>
      </c>
      <c r="I516">
        <f>player_stats[[#This Row],[Goals]]/MAX('epl_player_stats_24_25 '!H:H)*0.6+player_stats[[#This Row],[Assists]]/MAX('epl_player_stats_24_25 '!I:I)*0.25+player_stats[[#This Row],[Shots]]/MAX('epl_player_stats_24_25 '!K:K)*0.15+0.1</f>
        <v>0.11721311475409837</v>
      </c>
      <c r="J516">
        <f>player_stats[[#This Row],[Minutes]]/3420</f>
        <v>7.3976608187134502E-2</v>
      </c>
      <c r="K516" s="3" cm="1">
        <f t="array" ref="K516">_xlfn.IFS(
E516="Goalkeeper",(
7*F516 + 2*J516 + H516),
E516="Defender",(
6*G516+3*H516+2*J516),
E516="Midfielder",(
2*G516+3*H516+4*I516+3*J516),
E516="Forward",(
6.25*I516+5*J516)
)</f>
        <v>1.1024650081487875</v>
      </c>
    </row>
    <row r="517" spans="1:11" x14ac:dyDescent="0.3">
      <c r="A517" t="s">
        <v>618</v>
      </c>
      <c r="B517">
        <v>18</v>
      </c>
      <c r="C517" t="s">
        <v>787</v>
      </c>
      <c r="D517" t="s">
        <v>126</v>
      </c>
      <c r="E517" t="s">
        <v>773</v>
      </c>
      <c r="F517">
        <f>player_stats[[#This Row],[Clean Sheets]]/MAX('epl_player_stats_24_25 '!AI:AI)*0.5+player_stats[[#This Row],[Goals Prevented Adjusted]]/MAX('epl_player_stats_24_25 '!BG:BG)*0.5</f>
        <v>0.24159663865546221</v>
      </c>
      <c r="G517">
        <f>player_stats[[#This Row],[Clean Sheets]]/MAX('epl_player_stats_24_25 '!AI:AI)*0.5+player_stats[[#This Row],[Clearances]]/MAX('epl_player_stats_24_25 '!AJ:AJ)*0.25+player_stats[[#This Row],[Tackles]]/MAX('epl_player_stats_24_25 '!AM:AM)*0.25</f>
        <v>0.13071677126701048</v>
      </c>
      <c r="H517">
        <f>player_stats[[#This Row],[Touches]]/MAX('epl_player_stats_24_25 '!P:P)</f>
        <v>0.28652524648939348</v>
      </c>
      <c r="I517">
        <f>player_stats[[#This Row],[Goals]]/MAX('epl_player_stats_24_25 '!H:H)*0.6+player_stats[[#This Row],[Assists]]/MAX('epl_player_stats_24_25 '!I:I)*0.25+player_stats[[#This Row],[Shots]]/MAX('epl_player_stats_24_25 '!K:K)*0.15+0.1</f>
        <v>0.14339708561020037</v>
      </c>
      <c r="J517">
        <f>player_stats[[#This Row],[Minutes]]/3420</f>
        <v>0.35263157894736841</v>
      </c>
      <c r="K517" s="3" cm="1">
        <f t="array" ref="K517">_xlfn.IFS(
E517="Goalkeeper",(
7*F517 + 2*J517 + H517),
E517="Defender",(
6*G517+3*H517+2*J517),
E517="Midfielder",(
2*G517+3*H517+4*I517+3*J517),
E517="Forward",(
6.25*I517+5*J517)
)</f>
        <v>2.7524923612851082</v>
      </c>
    </row>
    <row r="518" spans="1:11" x14ac:dyDescent="0.3">
      <c r="A518" t="s">
        <v>402</v>
      </c>
      <c r="B518">
        <v>16</v>
      </c>
      <c r="C518" t="s">
        <v>391</v>
      </c>
      <c r="D518" t="s">
        <v>59</v>
      </c>
      <c r="E518" t="s">
        <v>775</v>
      </c>
      <c r="F518">
        <f>player_stats[[#This Row],[Clean Sheets]]/MAX('epl_player_stats_24_25 '!AI:AI)*0.5+player_stats[[#This Row],[Goals Prevented Adjusted]]/MAX('epl_player_stats_24_25 '!BG:BG)*0.5</f>
        <v>0.20588235294117649</v>
      </c>
      <c r="G518">
        <f>player_stats[[#This Row],[Clean Sheets]]/MAX('epl_player_stats_24_25 '!AI:AI)*0.5+player_stats[[#This Row],[Clearances]]/MAX('epl_player_stats_24_25 '!AJ:AJ)*0.25+player_stats[[#This Row],[Tackles]]/MAX('epl_player_stats_24_25 '!AM:AM)*0.25</f>
        <v>1.8796992481203006E-3</v>
      </c>
      <c r="H518">
        <f>player_stats[[#This Row],[Touches]]/MAX('epl_player_stats_24_25 '!P:P)</f>
        <v>1.7926501344487601E-3</v>
      </c>
      <c r="I51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518">
        <f>player_stats[[#This Row],[Minutes]]/3420</f>
        <v>6.1403508771929825E-3</v>
      </c>
      <c r="K518" s="3" cm="1">
        <f t="array" ref="K518">_xlfn.IFS(
E518="Goalkeeper",(
7*F518 + 2*J518 + H518),
E518="Defender",(
6*G518+3*H518+2*J518),
E518="Midfielder",(
2*G518+3*H518+4*I518+3*J518),
E518="Forward",(
6.25*I518+5*J518)
)</f>
        <v>0.6557017543859649</v>
      </c>
    </row>
    <row r="519" spans="1:11" x14ac:dyDescent="0.3">
      <c r="A519" t="s">
        <v>268</v>
      </c>
      <c r="B519">
        <v>23</v>
      </c>
      <c r="C519" t="s">
        <v>240</v>
      </c>
      <c r="D519" t="s">
        <v>96</v>
      </c>
      <c r="E519" t="s">
        <v>774</v>
      </c>
      <c r="F519">
        <f>player_stats[[#This Row],[Clean Sheets]]/MAX('epl_player_stats_24_25 '!AI:AI)*0.5+player_stats[[#This Row],[Goals Prevented Adjusted]]/MAX('epl_player_stats_24_25 '!BG:BG)*0.5</f>
        <v>0.24159663865546221</v>
      </c>
      <c r="G519">
        <f>player_stats[[#This Row],[Clean Sheets]]/MAX('epl_player_stats_24_25 '!AI:AI)*0.5+player_stats[[#This Row],[Clearances]]/MAX('epl_player_stats_24_25 '!AJ:AJ)*0.25+player_stats[[#This Row],[Tackles]]/MAX('epl_player_stats_24_25 '!AM:AM)*0.25</f>
        <v>0.11386938420431243</v>
      </c>
      <c r="H519">
        <f>player_stats[[#This Row],[Touches]]/MAX('epl_player_stats_24_25 '!P:P)</f>
        <v>0.28861667164625038</v>
      </c>
      <c r="I519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519">
        <f>player_stats[[#This Row],[Minutes]]/3420</f>
        <v>0.34385964912280703</v>
      </c>
      <c r="K519" s="3" cm="1">
        <f t="array" ref="K519">_xlfn.IFS(
E519="Goalkeeper",(
7*F519 + 2*J519 + H519),
E519="Defender",(
6*G519+3*H519+2*J519),
E519="Midfielder",(
2*G519+3*H519+4*I519+3*J519),
E519="Forward",(
6.25*I519+5*J519)
)</f>
        <v>2.2367856184102397</v>
      </c>
    </row>
    <row r="520" spans="1:11" x14ac:dyDescent="0.3">
      <c r="A520" t="s">
        <v>361</v>
      </c>
      <c r="B520">
        <v>26</v>
      </c>
      <c r="C520" t="s">
        <v>356</v>
      </c>
      <c r="D520" t="s">
        <v>202</v>
      </c>
      <c r="E520" t="s">
        <v>774</v>
      </c>
      <c r="F520">
        <f>player_stats[[#This Row],[Clean Sheets]]/MAX('epl_player_stats_24_25 '!AI:AI)*0.5+player_stats[[#This Row],[Goals Prevented Adjusted]]/MAX('epl_player_stats_24_25 '!BG:BG)*0.5</f>
        <v>0.24159663865546221</v>
      </c>
      <c r="G520">
        <f>player_stats[[#This Row],[Clean Sheets]]/MAX('epl_player_stats_24_25 '!AI:AI)*0.5+player_stats[[#This Row],[Clearances]]/MAX('epl_player_stats_24_25 '!AJ:AJ)*0.25+player_stats[[#This Row],[Tackles]]/MAX('epl_player_stats_24_25 '!AM:AM)*0.25</f>
        <v>0.14977008637295719</v>
      </c>
      <c r="H520">
        <f>player_stats[[#This Row],[Touches]]/MAX('epl_player_stats_24_25 '!P:P)</f>
        <v>0.30206154765461607</v>
      </c>
      <c r="I520">
        <f>player_stats[[#This Row],[Goals]]/MAX('epl_player_stats_24_25 '!H:H)*0.6+player_stats[[#This Row],[Assists]]/MAX('epl_player_stats_24_25 '!I:I)*0.25+player_stats[[#This Row],[Shots]]/MAX('epl_player_stats_24_25 '!K:K)*0.15+0.1</f>
        <v>0.12372495446265938</v>
      </c>
      <c r="J520">
        <f>player_stats[[#This Row],[Minutes]]/3420</f>
        <v>0.50204678362573096</v>
      </c>
      <c r="K520" s="3" cm="1">
        <f t="array" ref="K520">_xlfn.IFS(
E520="Goalkeeper",(
7*F520 + 2*J520 + H520),
E520="Defender",(
6*G520+3*H520+2*J520),
E520="Midfielder",(
2*G520+3*H520+4*I520+3*J520),
E520="Forward",(
6.25*I520+5*J520)
)</f>
        <v>2.8088987284530536</v>
      </c>
    </row>
    <row r="521" spans="1:11" x14ac:dyDescent="0.3">
      <c r="A521" t="s">
        <v>407</v>
      </c>
      <c r="B521">
        <v>15</v>
      </c>
      <c r="C521" t="s">
        <v>391</v>
      </c>
      <c r="D521" t="s">
        <v>59</v>
      </c>
      <c r="E521" t="s">
        <v>775</v>
      </c>
      <c r="F521">
        <f>player_stats[[#This Row],[Clean Sheets]]/MAX('epl_player_stats_24_25 '!AI:AI)*0.5+player_stats[[#This Row],[Goals Prevented Adjusted]]/MAX('epl_player_stats_24_25 '!BG:BG)*0.5</f>
        <v>0.20588235294117649</v>
      </c>
      <c r="G521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521">
        <f>player_stats[[#This Row],[Touches]]/MAX('epl_player_stats_24_25 '!P:P)</f>
        <v>1.703017627726322E-2</v>
      </c>
      <c r="I521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521">
        <f>player_stats[[#This Row],[Minutes]]/3420</f>
        <v>3.0701754385964911E-2</v>
      </c>
      <c r="K521" s="3" cm="1">
        <f t="array" ref="K521">_xlfn.IFS(
E521="Goalkeeper",(
7*F521 + 2*J521 + H521),
E521="Defender",(
6*G521+3*H521+2*J521),
E521="Midfielder",(
2*G521+3*H521+4*I521+3*J521),
E521="Forward",(
6.25*I521+5*J521)
)</f>
        <v>0.82461532930687387</v>
      </c>
    </row>
    <row r="522" spans="1:11" x14ac:dyDescent="0.3">
      <c r="A522" t="s">
        <v>558</v>
      </c>
      <c r="B522">
        <v>26</v>
      </c>
      <c r="C522" t="s">
        <v>788</v>
      </c>
      <c r="D522" t="s">
        <v>105</v>
      </c>
      <c r="E522" t="s">
        <v>773</v>
      </c>
      <c r="F522">
        <f>player_stats[[#This Row],[Clean Sheets]]/MAX('epl_player_stats_24_25 '!AI:AI)*0.5+player_stats[[#This Row],[Goals Prevented Adjusted]]/MAX('epl_player_stats_24_25 '!BG:BG)*0.5</f>
        <v>0.31302521008403361</v>
      </c>
      <c r="G522">
        <f>player_stats[[#This Row],[Clean Sheets]]/MAX('epl_player_stats_24_25 '!AI:AI)*0.5+player_stats[[#This Row],[Clearances]]/MAX('epl_player_stats_24_25 '!AJ:AJ)*0.25+player_stats[[#This Row],[Tackles]]/MAX('epl_player_stats_24_25 '!AM:AM)*0.25</f>
        <v>0.32251600074566578</v>
      </c>
      <c r="H522">
        <f>player_stats[[#This Row],[Touches]]/MAX('epl_player_stats_24_25 '!P:P)</f>
        <v>0.38123692859276964</v>
      </c>
      <c r="I522">
        <f>player_stats[[#This Row],[Goals]]/MAX('epl_player_stats_24_25 '!H:H)*0.6+player_stats[[#This Row],[Assists]]/MAX('epl_player_stats_24_25 '!I:I)*0.25+player_stats[[#This Row],[Shots]]/MAX('epl_player_stats_24_25 '!K:K)*0.15+0.1</f>
        <v>0.16552823315118398</v>
      </c>
      <c r="J522">
        <f>player_stats[[#This Row],[Minutes]]/3420</f>
        <v>0.57602339181286555</v>
      </c>
      <c r="K522" s="3" cm="1">
        <f t="array" ref="K522">_xlfn.IFS(
E522="Goalkeeper",(
7*F522 + 2*J522 + H522),
E522="Defender",(
6*G522+3*H522+2*J522),
E522="Midfielder",(
2*G522+3*H522+4*I522+3*J522),
E522="Forward",(
6.25*I522+5*J522)
)</f>
        <v>4.1789258953129735</v>
      </c>
    </row>
    <row r="523" spans="1:11" x14ac:dyDescent="0.3">
      <c r="A523" t="s">
        <v>128</v>
      </c>
      <c r="B523">
        <v>31</v>
      </c>
      <c r="C523" t="s">
        <v>98</v>
      </c>
      <c r="D523" t="s">
        <v>59</v>
      </c>
      <c r="E523" t="s">
        <v>774</v>
      </c>
      <c r="F523">
        <f>player_stats[[#This Row],[Clean Sheets]]/MAX('epl_player_stats_24_25 '!AI:AI)*0.5+player_stats[[#This Row],[Goals Prevented Adjusted]]/MAX('epl_player_stats_24_25 '!BG:BG)*0.5</f>
        <v>0.31302521008403361</v>
      </c>
      <c r="G523">
        <f>player_stats[[#This Row],[Clean Sheets]]/MAX('epl_player_stats_24_25 '!AI:AI)*0.5+player_stats[[#This Row],[Clearances]]/MAX('epl_player_stats_24_25 '!AJ:AJ)*0.25+player_stats[[#This Row],[Tackles]]/MAX('epl_player_stats_24_25 '!AM:AM)*0.25</f>
        <v>0.18125116510283973</v>
      </c>
      <c r="H523">
        <f>player_stats[[#This Row],[Touches]]/MAX('epl_player_stats_24_25 '!P:P)</f>
        <v>0.24170899312817448</v>
      </c>
      <c r="I523">
        <f>player_stats[[#This Row],[Goals]]/MAX('epl_player_stats_24_25 '!H:H)*0.6+player_stats[[#This Row],[Assists]]/MAX('epl_player_stats_24_25 '!I:I)*0.25+player_stats[[#This Row],[Shots]]/MAX('epl_player_stats_24_25 '!K:K)*0.15+0.1</f>
        <v>0.12213114754098361</v>
      </c>
      <c r="J523">
        <f>player_stats[[#This Row],[Minutes]]/3420</f>
        <v>0.32777777777777778</v>
      </c>
      <c r="K523" s="3" cm="1">
        <f t="array" ref="K523">_xlfn.IFS(
E523="Goalkeeper",(
7*F523 + 2*J523 + H523),
E523="Defender",(
6*G523+3*H523+2*J523),
E523="Midfielder",(
2*G523+3*H523+4*I523+3*J523),
E523="Forward",(
6.25*I523+5*J523)
)</f>
        <v>2.4681895255571176</v>
      </c>
    </row>
    <row r="524" spans="1:11" x14ac:dyDescent="0.3">
      <c r="A524" t="s">
        <v>509</v>
      </c>
      <c r="B524">
        <v>26</v>
      </c>
      <c r="C524" t="s">
        <v>790</v>
      </c>
      <c r="D524" t="s">
        <v>275</v>
      </c>
      <c r="E524" t="s">
        <v>774</v>
      </c>
      <c r="F524">
        <f>player_stats[[#This Row],[Clean Sheets]]/MAX('epl_player_stats_24_25 '!AI:AI)*0.5+player_stats[[#This Row],[Goals Prevented Adjusted]]/MAX('epl_player_stats_24_25 '!BG:BG)*0.5</f>
        <v>0.34873949579831931</v>
      </c>
      <c r="G524">
        <f>player_stats[[#This Row],[Clean Sheets]]/MAX('epl_player_stats_24_25 '!AI:AI)*0.5+player_stats[[#This Row],[Clearances]]/MAX('epl_player_stats_24_25 '!AJ:AJ)*0.25+player_stats[[#This Row],[Tackles]]/MAX('epl_player_stats_24_25 '!AM:AM)*0.25</f>
        <v>0.44476635804386999</v>
      </c>
      <c r="H524">
        <f>player_stats[[#This Row],[Touches]]/MAX('epl_player_stats_24_25 '!P:P)</f>
        <v>0.66806095010457123</v>
      </c>
      <c r="I524">
        <f>player_stats[[#This Row],[Goals]]/MAX('epl_player_stats_24_25 '!H:H)*0.6+player_stats[[#This Row],[Assists]]/MAX('epl_player_stats_24_25 '!I:I)*0.25+player_stats[[#This Row],[Shots]]/MAX('epl_player_stats_24_25 '!K:K)*0.15+0.1</f>
        <v>0.14585610200364299</v>
      </c>
      <c r="J524">
        <f>player_stats[[#This Row],[Minutes]]/3420</f>
        <v>0.8327485380116959</v>
      </c>
      <c r="K524" s="3" cm="1">
        <f t="array" ref="K524">_xlfn.IFS(
E524="Goalkeeper",(
7*F524 + 2*J524 + H524),
E524="Defender",(
6*G524+3*H524+2*J524),
E524="Midfielder",(
2*G524+3*H524+4*I524+3*J524),
E524="Forward",(
6.25*I524+5*J524)
)</f>
        <v>6.3382780746003249</v>
      </c>
    </row>
    <row r="525" spans="1:11" x14ac:dyDescent="0.3">
      <c r="A525" t="s">
        <v>344</v>
      </c>
      <c r="B525">
        <v>28</v>
      </c>
      <c r="C525" t="s">
        <v>329</v>
      </c>
      <c r="D525" t="s">
        <v>74</v>
      </c>
      <c r="E525" t="s">
        <v>774</v>
      </c>
      <c r="F525">
        <f>player_stats[[#This Row],[Clean Sheets]]/MAX('epl_player_stats_24_25 '!AI:AI)*0.5+player_stats[[#This Row],[Goals Prevented Adjusted]]/MAX('epl_player_stats_24_25 '!BG:BG)*0.5</f>
        <v>0.27731092436974791</v>
      </c>
      <c r="G525">
        <f>player_stats[[#This Row],[Clean Sheets]]/MAX('epl_player_stats_24_25 '!AI:AI)*0.5+player_stats[[#This Row],[Clearances]]/MAX('epl_player_stats_24_25 '!AJ:AJ)*0.25+player_stats[[#This Row],[Tackles]]/MAX('epl_player_stats_24_25 '!AM:AM)*0.25</f>
        <v>0.24074131610016775</v>
      </c>
      <c r="H525">
        <f>player_stats[[#This Row],[Touches]]/MAX('epl_player_stats_24_25 '!P:P)</f>
        <v>0.37645652823423964</v>
      </c>
      <c r="I525">
        <f>player_stats[[#This Row],[Goals]]/MAX('epl_player_stats_24_25 '!H:H)*0.6+player_stats[[#This Row],[Assists]]/MAX('epl_player_stats_24_25 '!I:I)*0.25+player_stats[[#This Row],[Shots]]/MAX('epl_player_stats_24_25 '!K:K)*0.15+0.1</f>
        <v>0.18679417122040073</v>
      </c>
      <c r="J525">
        <f>player_stats[[#This Row],[Minutes]]/3420</f>
        <v>0.52017543859649118</v>
      </c>
      <c r="K525" s="3" cm="1">
        <f t="array" ref="K525">_xlfn.IFS(
E525="Goalkeeper",(
7*F525 + 2*J525 + H525),
E525="Defender",(
6*G525+3*H525+2*J525),
E525="Midfielder",(
2*G525+3*H525+4*I525+3*J525),
E525="Forward",(
6.25*I525+5*J525)
)</f>
        <v>3.6141683584967081</v>
      </c>
    </row>
    <row r="526" spans="1:11" x14ac:dyDescent="0.3">
      <c r="A526" t="s">
        <v>318</v>
      </c>
      <c r="B526">
        <v>24</v>
      </c>
      <c r="C526" t="s">
        <v>300</v>
      </c>
      <c r="D526" t="s">
        <v>163</v>
      </c>
      <c r="E526" t="s">
        <v>773</v>
      </c>
      <c r="F526">
        <f>player_stats[[#This Row],[Clean Sheets]]/MAX('epl_player_stats_24_25 '!AI:AI)*0.5+player_stats[[#This Row],[Goals Prevented Adjusted]]/MAX('epl_player_stats_24_25 '!BG:BG)*0.5</f>
        <v>0.24159663865546221</v>
      </c>
      <c r="G526">
        <f>player_stats[[#This Row],[Clean Sheets]]/MAX('epl_player_stats_24_25 '!AI:AI)*0.5+player_stats[[#This Row],[Clearances]]/MAX('epl_player_stats_24_25 '!AJ:AJ)*0.25+player_stats[[#This Row],[Tackles]]/MAX('epl_player_stats_24_25 '!AM:AM)*0.25</f>
        <v>0.13476356179705462</v>
      </c>
      <c r="H526">
        <f>player_stats[[#This Row],[Touches]]/MAX('epl_player_stats_24_25 '!P:P)</f>
        <v>0.20286824021511801</v>
      </c>
      <c r="I526">
        <f>player_stats[[#This Row],[Goals]]/MAX('epl_player_stats_24_25 '!H:H)*0.6+player_stats[[#This Row],[Assists]]/MAX('epl_player_stats_24_25 '!I:I)*0.25+player_stats[[#This Row],[Shots]]/MAX('epl_player_stats_24_25 '!K:K)*0.15+0.1</f>
        <v>0.18274134790528235</v>
      </c>
      <c r="J526">
        <f>player_stats[[#This Row],[Minutes]]/3420</f>
        <v>0.36257309941520466</v>
      </c>
      <c r="K526" s="3" cm="1">
        <f t="array" ref="K526">_xlfn.IFS(
E526="Goalkeeper",(
7*F526 + 2*J526 + H526),
E526="Defender",(
6*G526+3*H526+2*J526),
E526="Midfielder",(
2*G526+3*H526+4*I526+3*J526),
E526="Forward",(
6.25*I526+5*J526)
)</f>
        <v>2.6968165341062065</v>
      </c>
    </row>
    <row r="527" spans="1:11" x14ac:dyDescent="0.3">
      <c r="A527" t="s">
        <v>412</v>
      </c>
      <c r="B527">
        <v>26</v>
      </c>
      <c r="C527" t="s">
        <v>391</v>
      </c>
      <c r="D527" t="s">
        <v>96</v>
      </c>
      <c r="E527" t="s">
        <v>775</v>
      </c>
      <c r="F527">
        <f>player_stats[[#This Row],[Clean Sheets]]/MAX('epl_player_stats_24_25 '!AI:AI)*0.5+player_stats[[#This Row],[Goals Prevented Adjusted]]/MAX('epl_player_stats_24_25 '!BG:BG)*0.5</f>
        <v>0.20588235294117649</v>
      </c>
      <c r="G527">
        <f>player_stats[[#This Row],[Clean Sheets]]/MAX('epl_player_stats_24_25 '!AI:AI)*0.5+player_stats[[#This Row],[Clearances]]/MAX('epl_player_stats_24_25 '!AJ:AJ)*0.25+player_stats[[#This Row],[Tackles]]/MAX('epl_player_stats_24_25 '!AM:AM)*0.25</f>
        <v>5.8255141987199402E-3</v>
      </c>
      <c r="H527">
        <f>player_stats[[#This Row],[Touches]]/MAX('epl_player_stats_24_25 '!P:P)</f>
        <v>2.0615476546160742E-2</v>
      </c>
      <c r="I527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527">
        <f>player_stats[[#This Row],[Minutes]]/3420</f>
        <v>4.1520467836257312E-2</v>
      </c>
      <c r="K527" s="3" cm="1">
        <f t="array" ref="K527">_xlfn.IFS(
E527="Goalkeeper",(
7*F527 + 2*J527 + H527),
E527="Defender",(
6*G527+3*H527+2*J527),
E527="Midfielder",(
2*G527+3*H527+4*I527+3*J527),
E527="Forward",(
6.25*I527+5*J527)
)</f>
        <v>0.90944660147636858</v>
      </c>
    </row>
    <row r="528" spans="1:11" x14ac:dyDescent="0.3">
      <c r="A528" t="s">
        <v>421</v>
      </c>
      <c r="B528">
        <v>19</v>
      </c>
      <c r="C528" t="s">
        <v>391</v>
      </c>
      <c r="D528" t="s">
        <v>59</v>
      </c>
      <c r="E528" t="s">
        <v>775</v>
      </c>
      <c r="F528">
        <f>player_stats[[#This Row],[Clean Sheets]]/MAX('epl_player_stats_24_25 '!AI:AI)*0.5+player_stats[[#This Row],[Goals Prevented Adjusted]]/MAX('epl_player_stats_24_25 '!BG:BG)*0.5</f>
        <v>0.20588235294117649</v>
      </c>
      <c r="G528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528">
        <f>player_stats[[#This Row],[Touches]]/MAX('epl_player_stats_24_25 '!P:P)</f>
        <v>2.9877502240812666E-4</v>
      </c>
      <c r="I52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528">
        <f>player_stats[[#This Row],[Minutes]]/3420</f>
        <v>2.9239766081871346E-4</v>
      </c>
      <c r="K528" s="3" cm="1">
        <f t="array" ref="K528">_xlfn.IFS(
E528="Goalkeeper",(
7*F528 + 2*J528 + H528),
E528="Defender",(
6*G528+3*H528+2*J528),
E528="Midfielder",(
2*G528+3*H528+4*I528+3*J528),
E528="Forward",(
6.25*I528+5*J528)
)</f>
        <v>0.62646198830409361</v>
      </c>
    </row>
    <row r="529" spans="1:11" x14ac:dyDescent="0.3">
      <c r="A529" t="s">
        <v>266</v>
      </c>
      <c r="B529">
        <v>25</v>
      </c>
      <c r="C529" t="s">
        <v>240</v>
      </c>
      <c r="D529" t="s">
        <v>59</v>
      </c>
      <c r="E529" t="s">
        <v>774</v>
      </c>
      <c r="F529">
        <f>player_stats[[#This Row],[Clean Sheets]]/MAX('epl_player_stats_24_25 '!AI:AI)*0.5+player_stats[[#This Row],[Goals Prevented Adjusted]]/MAX('epl_player_stats_24_25 '!BG:BG)*0.5</f>
        <v>0.38445378151260506</v>
      </c>
      <c r="G529">
        <f>player_stats[[#This Row],[Clean Sheets]]/MAX('epl_player_stats_24_25 '!AI:AI)*0.5+player_stats[[#This Row],[Clearances]]/MAX('epl_player_stats_24_25 '!AJ:AJ)*0.25+player_stats[[#This Row],[Tackles]]/MAX('epl_player_stats_24_25 '!AM:AM)*0.25</f>
        <v>0.3442801217920835</v>
      </c>
      <c r="H529">
        <f>player_stats[[#This Row],[Touches]]/MAX('epl_player_stats_24_25 '!P:P)</f>
        <v>0.42396175679713177</v>
      </c>
      <c r="I529">
        <f>player_stats[[#This Row],[Goals]]/MAX('epl_player_stats_24_25 '!H:H)*0.6+player_stats[[#This Row],[Assists]]/MAX('epl_player_stats_24_25 '!I:I)*0.25+player_stats[[#This Row],[Shots]]/MAX('epl_player_stats_24_25 '!K:K)*0.15+0.1</f>
        <v>0.15815118397085609</v>
      </c>
      <c r="J529">
        <f>player_stats[[#This Row],[Minutes]]/3420</f>
        <v>0.57719298245614037</v>
      </c>
      <c r="K529" s="3" cm="1">
        <f t="array" ref="K529">_xlfn.IFS(
E529="Goalkeeper",(
7*F529 + 2*J529 + H529),
E529="Defender",(
6*G529+3*H529+2*J529),
E529="Midfielder",(
2*G529+3*H529+4*I529+3*J529),
E529="Forward",(
6.25*I529+5*J529)
)</f>
        <v>4.4919519660561775</v>
      </c>
    </row>
    <row r="530" spans="1:11" x14ac:dyDescent="0.3">
      <c r="A530" t="s">
        <v>332</v>
      </c>
      <c r="B530">
        <v>26</v>
      </c>
      <c r="C530" t="s">
        <v>329</v>
      </c>
      <c r="D530" t="s">
        <v>167</v>
      </c>
      <c r="E530" t="s">
        <v>774</v>
      </c>
      <c r="F530">
        <f>player_stats[[#This Row],[Clean Sheets]]/MAX('epl_player_stats_24_25 '!AI:AI)*0.5+player_stats[[#This Row],[Goals Prevented Adjusted]]/MAX('epl_player_stats_24_25 '!BG:BG)*0.5</f>
        <v>0.38445378151260506</v>
      </c>
      <c r="G530">
        <f>player_stats[[#This Row],[Clean Sheets]]/MAX('epl_player_stats_24_25 '!AI:AI)*0.5+player_stats[[#This Row],[Clearances]]/MAX('epl_player_stats_24_25 '!AJ:AJ)*0.25+player_stats[[#This Row],[Tackles]]/MAX('epl_player_stats_24_25 '!AM:AM)*0.25</f>
        <v>0.48420897284533648</v>
      </c>
      <c r="H530">
        <f>player_stats[[#This Row],[Touches]]/MAX('epl_player_stats_24_25 '!P:P)</f>
        <v>0.79085748431431135</v>
      </c>
      <c r="I530">
        <f>player_stats[[#This Row],[Goals]]/MAX('epl_player_stats_24_25 '!H:H)*0.6+player_stats[[#This Row],[Assists]]/MAX('epl_player_stats_24_25 '!I:I)*0.25+player_stats[[#This Row],[Shots]]/MAX('epl_player_stats_24_25 '!K:K)*0.15+0.1</f>
        <v>0.27823315118397085</v>
      </c>
      <c r="J530">
        <f>player_stats[[#This Row],[Minutes]]/3420</f>
        <v>0.92602339181286553</v>
      </c>
      <c r="K530" s="3" cm="1">
        <f t="array" ref="K530">_xlfn.IFS(
E530="Goalkeeper",(
7*F530 + 2*J530 + H530),
E530="Defender",(
6*G530+3*H530+2*J530),
E530="Midfielder",(
2*G530+3*H530+4*I530+3*J530),
E530="Forward",(
6.25*I530+5*J530)
)</f>
        <v>7.1298730736406846</v>
      </c>
    </row>
    <row r="531" spans="1:11" x14ac:dyDescent="0.3">
      <c r="A531" t="s">
        <v>644</v>
      </c>
      <c r="B531">
        <v>30</v>
      </c>
      <c r="C531" t="s">
        <v>786</v>
      </c>
      <c r="D531" t="s">
        <v>105</v>
      </c>
      <c r="E531" t="s">
        <v>773</v>
      </c>
      <c r="F531">
        <f>player_stats[[#This Row],[Clean Sheets]]/MAX('epl_player_stats_24_25 '!AI:AI)*0.5+player_stats[[#This Row],[Goals Prevented Adjusted]]/MAX('epl_player_stats_24_25 '!BG:BG)*0.5</f>
        <v>0.24159663865546221</v>
      </c>
      <c r="G531">
        <f>player_stats[[#This Row],[Clean Sheets]]/MAX('epl_player_stats_24_25 '!AI:AI)*0.5+player_stats[[#This Row],[Clearances]]/MAX('epl_player_stats_24_25 '!AJ:AJ)*0.25+player_stats[[#This Row],[Tackles]]/MAX('epl_player_stats_24_25 '!AM:AM)*0.25</f>
        <v>0.10338345864661654</v>
      </c>
      <c r="H531">
        <f>player_stats[[#This Row],[Touches]]/MAX('epl_player_stats_24_25 '!P:P)</f>
        <v>0.2195996414699731</v>
      </c>
      <c r="I531">
        <f>player_stats[[#This Row],[Goals]]/MAX('epl_player_stats_24_25 '!H:H)*0.6+player_stats[[#This Row],[Assists]]/MAX('epl_player_stats_24_25 '!I:I)*0.25+player_stats[[#This Row],[Shots]]/MAX('epl_player_stats_24_25 '!K:K)*0.15+0.1</f>
        <v>0.13356102003642989</v>
      </c>
      <c r="J531">
        <f>player_stats[[#This Row],[Minutes]]/3420</f>
        <v>0.33771929824561403</v>
      </c>
      <c r="K531" s="3" cm="1">
        <f t="array" ref="K531">_xlfn.IFS(
E531="Goalkeeper",(
7*F531 + 2*J531 + H531),
E531="Defender",(
6*G531+3*H531+2*J531),
E531="Midfielder",(
2*G531+3*H531+4*I531+3*J531),
E531="Forward",(
6.25*I531+5*J531)
)</f>
        <v>2.4129678165857138</v>
      </c>
    </row>
    <row r="532" spans="1:11" x14ac:dyDescent="0.3">
      <c r="A532" t="s">
        <v>406</v>
      </c>
      <c r="B532">
        <v>31</v>
      </c>
      <c r="C532" t="s">
        <v>391</v>
      </c>
      <c r="D532" t="s">
        <v>163</v>
      </c>
      <c r="E532" t="s">
        <v>774</v>
      </c>
      <c r="F532">
        <f>player_stats[[#This Row],[Clean Sheets]]/MAX('epl_player_stats_24_25 '!AI:AI)*0.5+player_stats[[#This Row],[Goals Prevented Adjusted]]/MAX('epl_player_stats_24_25 '!BG:BG)*0.5</f>
        <v>0.20588235294117649</v>
      </c>
      <c r="G532">
        <f>player_stats[[#This Row],[Clean Sheets]]/MAX('epl_player_stats_24_25 '!AI:AI)*0.5+player_stats[[#This Row],[Clearances]]/MAX('epl_player_stats_24_25 '!AJ:AJ)*0.25+player_stats[[#This Row],[Tackles]]/MAX('epl_player_stats_24_25 '!AM:AM)*0.25</f>
        <v>0.11779966445038215</v>
      </c>
      <c r="H532">
        <f>player_stats[[#This Row],[Touches]]/MAX('epl_player_stats_24_25 '!P:P)</f>
        <v>0.33283537496265314</v>
      </c>
      <c r="I532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532">
        <f>player_stats[[#This Row],[Minutes]]/3420</f>
        <v>0.40789473684210525</v>
      </c>
      <c r="K532" s="3" cm="1">
        <f t="array" ref="K532">_xlfn.IFS(
E532="Goalkeeper",(
7*F532 + 2*J532 + H532),
E532="Defender",(
6*G532+3*H532+2*J532),
E532="Midfielder",(
2*G532+3*H532+4*I532+3*J532),
E532="Forward",(
6.25*I532+5*J532)
)</f>
        <v>2.5210935852744627</v>
      </c>
    </row>
    <row r="533" spans="1:11" x14ac:dyDescent="0.3">
      <c r="A533" t="s">
        <v>436</v>
      </c>
      <c r="B533">
        <v>26</v>
      </c>
      <c r="C533" t="s">
        <v>425</v>
      </c>
      <c r="D533" t="s">
        <v>72</v>
      </c>
      <c r="E533" t="s">
        <v>775</v>
      </c>
      <c r="F533">
        <f>player_stats[[#This Row],[Clean Sheets]]/MAX('epl_player_stats_24_25 '!AI:AI)*0.5+player_stats[[#This Row],[Goals Prevented Adjusted]]/MAX('epl_player_stats_24_25 '!BG:BG)*0.5</f>
        <v>0.20588235294117649</v>
      </c>
      <c r="G533">
        <f>player_stats[[#This Row],[Clean Sheets]]/MAX('epl_player_stats_24_25 '!AI:AI)*0.5+player_stats[[#This Row],[Clearances]]/MAX('epl_player_stats_24_25 '!AJ:AJ)*0.25+player_stats[[#This Row],[Tackles]]/MAX('epl_player_stats_24_25 '!AM:AM)*0.25</f>
        <v>2.9127570993599701E-3</v>
      </c>
      <c r="H533">
        <f>player_stats[[#This Row],[Touches]]/MAX('epl_player_stats_24_25 '!P:P)</f>
        <v>1.5536301165222588E-2</v>
      </c>
      <c r="I533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533">
        <f>player_stats[[#This Row],[Minutes]]/3420</f>
        <v>3.0409356725146199E-2</v>
      </c>
      <c r="K533" s="3" cm="1">
        <f t="array" ref="K533">_xlfn.IFS(
E533="Goalkeeper",(
7*F533 + 2*J533 + H533),
E533="Defender",(
6*G533+3*H533+2*J533),
E533="Midfielder",(
2*G533+3*H533+4*I533+3*J533),
E533="Forward",(
6.25*I533+5*J533)
)</f>
        <v>0.853891045920813</v>
      </c>
    </row>
    <row r="534" spans="1:11" x14ac:dyDescent="0.3">
      <c r="A534" t="s">
        <v>692</v>
      </c>
      <c r="B534">
        <v>25</v>
      </c>
      <c r="C534" t="s">
        <v>785</v>
      </c>
      <c r="D534" t="s">
        <v>433</v>
      </c>
      <c r="E534" t="s">
        <v>774</v>
      </c>
      <c r="F534">
        <f>player_stats[[#This Row],[Clean Sheets]]/MAX('epl_player_stats_24_25 '!AI:AI)*0.5+player_stats[[#This Row],[Goals Prevented Adjusted]]/MAX('epl_player_stats_24_25 '!BG:BG)*0.5</f>
        <v>0.34873949579831931</v>
      </c>
      <c r="G534">
        <f>player_stats[[#This Row],[Clean Sheets]]/MAX('epl_player_stats_24_25 '!AI:AI)*0.5+player_stats[[#This Row],[Clearances]]/MAX('epl_player_stats_24_25 '!AJ:AJ)*0.25+player_stats[[#This Row],[Tackles]]/MAX('epl_player_stats_24_25 '!AM:AM)*0.25</f>
        <v>0.29223886161685203</v>
      </c>
      <c r="H534">
        <f>player_stats[[#This Row],[Touches]]/MAX('epl_player_stats_24_25 '!P:P)</f>
        <v>0.3125186734389005</v>
      </c>
      <c r="I534">
        <f>player_stats[[#This Row],[Goals]]/MAX('epl_player_stats_24_25 '!H:H)*0.6+player_stats[[#This Row],[Assists]]/MAX('epl_player_stats_24_25 '!I:I)*0.25+player_stats[[#This Row],[Shots]]/MAX('epl_player_stats_24_25 '!K:K)*0.15+0.1</f>
        <v>0.11475409836065574</v>
      </c>
      <c r="J534">
        <f>player_stats[[#This Row],[Minutes]]/3420</f>
        <v>0.49181286549707603</v>
      </c>
      <c r="K534" s="3" cm="1">
        <f t="array" ref="K534">_xlfn.IFS(
E534="Goalkeeper",(
7*F534 + 2*J534 + H534),
E534="Defender",(
6*G534+3*H534+2*J534),
E534="Midfielder",(
2*G534+3*H534+4*I534+3*J534),
E534="Forward",(
6.25*I534+5*J534)
)</f>
        <v>3.6746149210119654</v>
      </c>
    </row>
    <row r="535" spans="1:11" x14ac:dyDescent="0.3">
      <c r="A535" t="s">
        <v>456</v>
      </c>
      <c r="B535">
        <v>18</v>
      </c>
      <c r="C535" t="s">
        <v>453</v>
      </c>
      <c r="D535" t="s">
        <v>105</v>
      </c>
      <c r="E535" t="s">
        <v>775</v>
      </c>
      <c r="F535">
        <f>player_stats[[#This Row],[Clean Sheets]]/MAX('epl_player_stats_24_25 '!AI:AI)*0.5+player_stats[[#This Row],[Goals Prevented Adjusted]]/MAX('epl_player_stats_24_25 '!BG:BG)*0.5</f>
        <v>0.20588235294117649</v>
      </c>
      <c r="G535">
        <f>player_stats[[#This Row],[Clean Sheets]]/MAX('epl_player_stats_24_25 '!AI:AI)*0.5+player_stats[[#This Row],[Clearances]]/MAX('epl_player_stats_24_25 '!AJ:AJ)*0.25+player_stats[[#This Row],[Tackles]]/MAX('epl_player_stats_24_25 '!AM:AM)*0.25</f>
        <v>1.8796992481203006E-3</v>
      </c>
      <c r="H535">
        <f>player_stats[[#This Row],[Touches]]/MAX('epl_player_stats_24_25 '!P:P)</f>
        <v>1.4938751120406335E-3</v>
      </c>
      <c r="I535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535">
        <f>player_stats[[#This Row],[Minutes]]/3420</f>
        <v>1.4619883040935672E-3</v>
      </c>
      <c r="K535" s="3" cm="1">
        <f t="array" ref="K535">_xlfn.IFS(
E535="Goalkeeper",(
7*F535 + 2*J535 + H535),
E535="Defender",(
6*G535+3*H535+2*J535),
E535="Midfielder",(
2*G535+3*H535+4*I535+3*J535),
E535="Forward",(
6.25*I535+5*J535)
)</f>
        <v>0.63230994152046782</v>
      </c>
    </row>
    <row r="536" spans="1:11" x14ac:dyDescent="0.3">
      <c r="A536" t="s">
        <v>667</v>
      </c>
      <c r="B536">
        <v>34</v>
      </c>
      <c r="C536" t="s">
        <v>785</v>
      </c>
      <c r="D536" t="s">
        <v>59</v>
      </c>
      <c r="E536" t="s">
        <v>774</v>
      </c>
      <c r="F536">
        <f>player_stats[[#This Row],[Clean Sheets]]/MAX('epl_player_stats_24_25 '!AI:AI)*0.5+player_stats[[#This Row],[Goals Prevented Adjusted]]/MAX('epl_player_stats_24_25 '!BG:BG)*0.5</f>
        <v>0.24159663865546221</v>
      </c>
      <c r="G536">
        <f>player_stats[[#This Row],[Clean Sheets]]/MAX('epl_player_stats_24_25 '!AI:AI)*0.5+player_stats[[#This Row],[Clearances]]/MAX('epl_player_stats_24_25 '!AJ:AJ)*0.25+player_stats[[#This Row],[Tackles]]/MAX('epl_player_stats_24_25 '!AM:AM)*0.25</f>
        <v>0.11659572484931337</v>
      </c>
      <c r="H536">
        <f>player_stats[[#This Row],[Touches]]/MAX('epl_player_stats_24_25 '!P:P)</f>
        <v>0.20286824021511801</v>
      </c>
      <c r="I536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536">
        <f>player_stats[[#This Row],[Minutes]]/3420</f>
        <v>0.28333333333333333</v>
      </c>
      <c r="K536" s="3" cm="1">
        <f t="array" ref="K536">_xlfn.IFS(
E536="Goalkeeper",(
7*F536 + 2*J536 + H536),
E536="Defender",(
6*G536+3*H536+2*J536),
E536="Midfielder",(
2*G536+3*H536+4*I536+3*J536),
E536="Forward",(
6.25*I536+5*J536)
)</f>
        <v>1.8748457364079008</v>
      </c>
    </row>
    <row r="537" spans="1:11" x14ac:dyDescent="0.3">
      <c r="A537" t="s">
        <v>189</v>
      </c>
      <c r="B537">
        <v>25</v>
      </c>
      <c r="C537" t="s">
        <v>170</v>
      </c>
      <c r="D537" t="s">
        <v>163</v>
      </c>
      <c r="E537" t="s">
        <v>774</v>
      </c>
      <c r="F537">
        <f>player_stats[[#This Row],[Clean Sheets]]/MAX('epl_player_stats_24_25 '!AI:AI)*0.5+player_stats[[#This Row],[Goals Prevented Adjusted]]/MAX('epl_player_stats_24_25 '!BG:BG)*0.5</f>
        <v>0.27731092436974791</v>
      </c>
      <c r="G537">
        <f>player_stats[[#This Row],[Clean Sheets]]/MAX('epl_player_stats_24_25 '!AI:AI)*0.5+player_stats[[#This Row],[Clearances]]/MAX('epl_player_stats_24_25 '!AJ:AJ)*0.25+player_stats[[#This Row],[Tackles]]/MAX('epl_player_stats_24_25 '!AM:AM)*0.25</f>
        <v>0.13728795128316659</v>
      </c>
      <c r="H537">
        <f>player_stats[[#This Row],[Touches]]/MAX('epl_player_stats_24_25 '!P:P)</f>
        <v>0.20017926501344488</v>
      </c>
      <c r="I537">
        <f>player_stats[[#This Row],[Goals]]/MAX('epl_player_stats_24_25 '!H:H)*0.6+player_stats[[#This Row],[Assists]]/MAX('epl_player_stats_24_25 '!I:I)*0.25+player_stats[[#This Row],[Shots]]/MAX('epl_player_stats_24_25 '!K:K)*0.15+0.1</f>
        <v>0.1400728597449909</v>
      </c>
      <c r="J537">
        <f>player_stats[[#This Row],[Minutes]]/3420</f>
        <v>0.32046783625730996</v>
      </c>
      <c r="K537" s="3" cm="1">
        <f t="array" ref="K537">_xlfn.IFS(
E537="Goalkeeper",(
7*F537 + 2*J537 + H537),
E537="Defender",(
6*G537+3*H537+2*J537),
E537="Midfielder",(
2*G537+3*H537+4*I537+3*J537),
E537="Forward",(
6.25*I537+5*J537)
)</f>
        <v>2.0652011752539541</v>
      </c>
    </row>
    <row r="538" spans="1:11" x14ac:dyDescent="0.3">
      <c r="A538" t="s">
        <v>315</v>
      </c>
      <c r="B538">
        <v>23</v>
      </c>
      <c r="C538" t="s">
        <v>300</v>
      </c>
      <c r="D538" t="s">
        <v>59</v>
      </c>
      <c r="E538" t="s">
        <v>773</v>
      </c>
      <c r="F538">
        <f>player_stats[[#This Row],[Clean Sheets]]/MAX('epl_player_stats_24_25 '!AI:AI)*0.5+player_stats[[#This Row],[Goals Prevented Adjusted]]/MAX('epl_player_stats_24_25 '!BG:BG)*0.5</f>
        <v>0.34873949579831931</v>
      </c>
      <c r="G538">
        <f>player_stats[[#This Row],[Clean Sheets]]/MAX('epl_player_stats_24_25 '!AI:AI)*0.5+player_stats[[#This Row],[Clearances]]/MAX('epl_player_stats_24_25 '!AJ:AJ)*0.25+player_stats[[#This Row],[Tackles]]/MAX('epl_player_stats_24_25 '!AM:AM)*0.25</f>
        <v>0.26632697446094572</v>
      </c>
      <c r="H538">
        <f>player_stats[[#This Row],[Touches]]/MAX('epl_player_stats_24_25 '!P:P)</f>
        <v>0.3059456229459217</v>
      </c>
      <c r="I538">
        <f>player_stats[[#This Row],[Goals]]/MAX('epl_player_stats_24_25 '!H:H)*0.6+player_stats[[#This Row],[Assists]]/MAX('epl_player_stats_24_25 '!I:I)*0.25+player_stats[[#This Row],[Shots]]/MAX('epl_player_stats_24_25 '!K:K)*0.15+0.1</f>
        <v>0.14339708561020037</v>
      </c>
      <c r="J538">
        <f>player_stats[[#This Row],[Minutes]]/3420</f>
        <v>0.46608187134502926</v>
      </c>
      <c r="K538" s="3" cm="1">
        <f t="array" ref="K538">_xlfn.IFS(
E538="Goalkeeper",(
7*F538 + 2*J538 + H538),
E538="Defender",(
6*G538+3*H538+2*J538),
E538="Midfielder",(
2*G538+3*H538+4*I538+3*J538),
E538="Forward",(
6.25*I538+5*J538)
)</f>
        <v>3.422324774235546</v>
      </c>
    </row>
    <row r="539" spans="1:11" x14ac:dyDescent="0.3">
      <c r="A539" t="s">
        <v>457</v>
      </c>
      <c r="B539">
        <v>19</v>
      </c>
      <c r="C539" t="s">
        <v>453</v>
      </c>
      <c r="D539" t="s">
        <v>59</v>
      </c>
      <c r="E539" t="s">
        <v>775</v>
      </c>
      <c r="F539">
        <f>player_stats[[#This Row],[Clean Sheets]]/MAX('epl_player_stats_24_25 '!AI:AI)*0.5+player_stats[[#This Row],[Goals Prevented Adjusted]]/MAX('epl_player_stats_24_25 '!BG:BG)*0.5</f>
        <v>0.20588235294117649</v>
      </c>
      <c r="G539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539">
        <f>player_stats[[#This Row],[Touches]]/MAX('epl_player_stats_24_25 '!P:P)</f>
        <v>1.4938751120406335E-3</v>
      </c>
      <c r="I539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539">
        <f>player_stats[[#This Row],[Minutes]]/3420</f>
        <v>7.8947368421052634E-3</v>
      </c>
      <c r="K539" s="3" cm="1">
        <f t="array" ref="K539">_xlfn.IFS(
E539="Goalkeeper",(
7*F539 + 2*J539 + H539),
E539="Defender",(
6*G539+3*H539+2*J539),
E539="Midfielder",(
2*G539+3*H539+4*I539+3*J539),
E539="Forward",(
6.25*I539+5*J539)
)</f>
        <v>0.67984253666954275</v>
      </c>
    </row>
    <row r="540" spans="1:11" x14ac:dyDescent="0.3">
      <c r="A540" t="s">
        <v>502</v>
      </c>
      <c r="B540">
        <v>19</v>
      </c>
      <c r="C540" t="s">
        <v>790</v>
      </c>
      <c r="D540" t="s">
        <v>59</v>
      </c>
      <c r="E540" t="s">
        <v>773</v>
      </c>
      <c r="F540">
        <f>player_stats[[#This Row],[Clean Sheets]]/MAX('epl_player_stats_24_25 '!AI:AI)*0.5+player_stats[[#This Row],[Goals Prevented Adjusted]]/MAX('epl_player_stats_24_25 '!BG:BG)*0.5</f>
        <v>0.27731092436974791</v>
      </c>
      <c r="G540">
        <f>player_stats[[#This Row],[Clean Sheets]]/MAX('epl_player_stats_24_25 '!AI:AI)*0.5+player_stats[[#This Row],[Clearances]]/MAX('epl_player_stats_24_25 '!AJ:AJ)*0.25+player_stats[[#This Row],[Tackles]]/MAX('epl_player_stats_24_25 '!AM:AM)*0.25</f>
        <v>0.1702914310569813</v>
      </c>
      <c r="H540">
        <f>player_stats[[#This Row],[Touches]]/MAX('epl_player_stats_24_25 '!P:P)</f>
        <v>0.34359127576934567</v>
      </c>
      <c r="I540">
        <f>player_stats[[#This Row],[Goals]]/MAX('epl_player_stats_24_25 '!H:H)*0.6+player_stats[[#This Row],[Assists]]/MAX('epl_player_stats_24_25 '!I:I)*0.25+player_stats[[#This Row],[Shots]]/MAX('epl_player_stats_24_25 '!K:K)*0.15+0.1</f>
        <v>0.13688524590163936</v>
      </c>
      <c r="J540">
        <f>player_stats[[#This Row],[Minutes]]/3420</f>
        <v>0.48421052631578948</v>
      </c>
      <c r="K540" s="3" cm="1">
        <f t="array" ref="K540">_xlfn.IFS(
E540="Goalkeeper",(
7*F540 + 2*J540 + H540),
E540="Defender",(
6*G540+3*H540+2*J540),
E540="Midfielder",(
2*G540+3*H540+4*I540+3*J540),
E540="Forward",(
6.25*I540+5*J540)
)</f>
        <v>3.3715292519759257</v>
      </c>
    </row>
    <row r="541" spans="1:11" x14ac:dyDescent="0.3">
      <c r="A541" t="s">
        <v>641</v>
      </c>
      <c r="B541">
        <v>26</v>
      </c>
      <c r="C541" t="s">
        <v>786</v>
      </c>
      <c r="D541" t="s">
        <v>148</v>
      </c>
      <c r="E541" t="s">
        <v>773</v>
      </c>
      <c r="F541">
        <f>player_stats[[#This Row],[Clean Sheets]]/MAX('epl_player_stats_24_25 '!AI:AI)*0.5+player_stats[[#This Row],[Goals Prevented Adjusted]]/MAX('epl_player_stats_24_25 '!BG:BG)*0.5</f>
        <v>0.20588235294117649</v>
      </c>
      <c r="G541">
        <f>player_stats[[#This Row],[Clean Sheets]]/MAX('epl_player_stats_24_25 '!AI:AI)*0.5+player_stats[[#This Row],[Clearances]]/MAX('epl_player_stats_24_25 '!AJ:AJ)*0.25+player_stats[[#This Row],[Tackles]]/MAX('epl_player_stats_24_25 '!AM:AM)*0.25</f>
        <v>0.13634033430684148</v>
      </c>
      <c r="H541">
        <f>player_stats[[#This Row],[Touches]]/MAX('epl_player_stats_24_25 '!P:P)</f>
        <v>0.38452345383925901</v>
      </c>
      <c r="I541">
        <f>player_stats[[#This Row],[Goals]]/MAX('epl_player_stats_24_25 '!H:H)*0.6+player_stats[[#This Row],[Assists]]/MAX('epl_player_stats_24_25 '!I:I)*0.25+player_stats[[#This Row],[Shots]]/MAX('epl_player_stats_24_25 '!K:K)*0.15+0.1</f>
        <v>0.14339708561020037</v>
      </c>
      <c r="J541">
        <f>player_stats[[#This Row],[Minutes]]/3420</f>
        <v>0.52076023391812865</v>
      </c>
      <c r="K541" s="3" cm="1">
        <f t="array" ref="K541">_xlfn.IFS(
E541="Goalkeeper",(
7*F541 + 2*J541 + H541),
E541="Defender",(
6*G541+3*H541+2*J541),
E541="Midfielder",(
2*G541+3*H541+4*I541+3*J541),
E541="Forward",(
6.25*I541+5*J541)
)</f>
        <v>3.5621200743266472</v>
      </c>
    </row>
    <row r="542" spans="1:11" x14ac:dyDescent="0.3">
      <c r="A542" t="s">
        <v>364</v>
      </c>
      <c r="B542">
        <v>28</v>
      </c>
      <c r="C542" t="s">
        <v>356</v>
      </c>
      <c r="D542" t="s">
        <v>365</v>
      </c>
      <c r="E542" t="s">
        <v>774</v>
      </c>
      <c r="F542">
        <f>player_stats[[#This Row],[Clean Sheets]]/MAX('epl_player_stats_24_25 '!AI:AI)*0.5+player_stats[[#This Row],[Goals Prevented Adjusted]]/MAX('epl_player_stats_24_25 '!BG:BG)*0.5</f>
        <v>0.20588235294117649</v>
      </c>
      <c r="G542">
        <f>player_stats[[#This Row],[Clean Sheets]]/MAX('epl_player_stats_24_25 '!AI:AI)*0.5+player_stats[[#This Row],[Clearances]]/MAX('epl_player_stats_24_25 '!AJ:AJ)*0.25+player_stats[[#This Row],[Tackles]]/MAX('epl_player_stats_24_25 '!AM:AM)*0.25</f>
        <v>0.16108711862300379</v>
      </c>
      <c r="H542">
        <f>player_stats[[#This Row],[Touches]]/MAX('epl_player_stats_24_25 '!P:P)</f>
        <v>0.29698237227367791</v>
      </c>
      <c r="I542">
        <f>player_stats[[#This Row],[Goals]]/MAX('epl_player_stats_24_25 '!H:H)*0.6+player_stats[[#This Row],[Assists]]/MAX('epl_player_stats_24_25 '!I:I)*0.25+player_stats[[#This Row],[Shots]]/MAX('epl_player_stats_24_25 '!K:K)*0.15+0.1</f>
        <v>0.15236794171220402</v>
      </c>
      <c r="J542">
        <f>player_stats[[#This Row],[Minutes]]/3420</f>
        <v>0.45029239766081869</v>
      </c>
      <c r="K542" s="3" cm="1">
        <f t="array" ref="K542">_xlfn.IFS(
E542="Goalkeeper",(
7*F542 + 2*J542 + H542),
E542="Defender",(
6*G542+3*H542+2*J542),
E542="Midfielder",(
2*G542+3*H542+4*I542+3*J542),
E542="Forward",(
6.25*I542+5*J542)
)</f>
        <v>2.7580546238806938</v>
      </c>
    </row>
    <row r="543" spans="1:11" x14ac:dyDescent="0.3">
      <c r="A543" t="s">
        <v>228</v>
      </c>
      <c r="B543">
        <v>32</v>
      </c>
      <c r="C543" t="s">
        <v>205</v>
      </c>
      <c r="D543" t="s">
        <v>59</v>
      </c>
      <c r="E543" t="s">
        <v>774</v>
      </c>
      <c r="F543">
        <f>player_stats[[#This Row],[Clean Sheets]]/MAX('epl_player_stats_24_25 '!AI:AI)*0.5+player_stats[[#This Row],[Goals Prevented Adjusted]]/MAX('epl_player_stats_24_25 '!BG:BG)*0.5</f>
        <v>0.31302521008403361</v>
      </c>
      <c r="G543">
        <f>player_stats[[#This Row],[Clean Sheets]]/MAX('epl_player_stats_24_25 '!AI:AI)*0.5+player_stats[[#This Row],[Clearances]]/MAX('epl_player_stats_24_25 '!AJ:AJ)*0.25+player_stats[[#This Row],[Tackles]]/MAX('epl_player_stats_24_25 '!AM:AM)*0.25</f>
        <v>0.21967625675759644</v>
      </c>
      <c r="H543">
        <f>player_stats[[#This Row],[Touches]]/MAX('epl_player_stats_24_25 '!P:P)</f>
        <v>0.64266507319988053</v>
      </c>
      <c r="I543">
        <f>player_stats[[#This Row],[Goals]]/MAX('epl_player_stats_24_25 '!H:H)*0.6+player_stats[[#This Row],[Assists]]/MAX('epl_player_stats_24_25 '!I:I)*0.25+player_stats[[#This Row],[Shots]]/MAX('epl_player_stats_24_25 '!K:K)*0.15+0.1</f>
        <v>0.12950819672131147</v>
      </c>
      <c r="J543">
        <f>player_stats[[#This Row],[Minutes]]/3420</f>
        <v>0.60906432748538009</v>
      </c>
      <c r="K543" s="3" cm="1">
        <f t="array" ref="K543">_xlfn.IFS(
E543="Goalkeeper",(
7*F543 + 2*J543 + H543),
E543="Defender",(
6*G543+3*H543+2*J543),
E543="Midfielder",(
2*G543+3*H543+4*I543+3*J543),
E543="Forward",(
6.25*I543+5*J543)
)</f>
        <v>4.4641814151159807</v>
      </c>
    </row>
    <row r="544" spans="1:11" x14ac:dyDescent="0.3">
      <c r="A544" t="s">
        <v>520</v>
      </c>
      <c r="B544">
        <v>32</v>
      </c>
      <c r="C544" t="s">
        <v>789</v>
      </c>
      <c r="D544" t="s">
        <v>59</v>
      </c>
      <c r="E544" t="s">
        <v>775</v>
      </c>
      <c r="F544">
        <f>player_stats[[#This Row],[Clean Sheets]]/MAX('epl_player_stats_24_25 '!AI:AI)*0.5+player_stats[[#This Row],[Goals Prevented Adjusted]]/MAX('epl_player_stats_24_25 '!BG:BG)*0.5</f>
        <v>0.20588235294117649</v>
      </c>
      <c r="G544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544">
        <f>player_stats[[#This Row],[Touches]]/MAX('epl_player_stats_24_25 '!P:P)</f>
        <v>3.2566477442485808E-2</v>
      </c>
      <c r="I544">
        <f>player_stats[[#This Row],[Goals]]/MAX('epl_player_stats_24_25 '!H:H)*0.6+player_stats[[#This Row],[Assists]]/MAX('epl_player_stats_24_25 '!I:I)*0.25+player_stats[[#This Row],[Shots]]/MAX('epl_player_stats_24_25 '!K:K)*0.15+0.1</f>
        <v>0.11475409836065574</v>
      </c>
      <c r="J544">
        <f>player_stats[[#This Row],[Minutes]]/3420</f>
        <v>0.10438596491228071</v>
      </c>
      <c r="K544" s="3" cm="1">
        <f t="array" ref="K544">_xlfn.IFS(
E544="Goalkeeper",(
7*F544 + 2*J544 + H544),
E544="Defender",(
6*G544+3*H544+2*J544),
E544="Midfielder",(
2*G544+3*H544+4*I544+3*J544),
E544="Forward",(
6.25*I544+5*J544)
)</f>
        <v>1.239142939315502</v>
      </c>
    </row>
    <row r="545" spans="1:11" x14ac:dyDescent="0.3">
      <c r="A545" t="s">
        <v>352</v>
      </c>
      <c r="B545">
        <v>28</v>
      </c>
      <c r="C545" t="s">
        <v>329</v>
      </c>
      <c r="D545" t="s">
        <v>80</v>
      </c>
      <c r="E545" t="s">
        <v>774</v>
      </c>
      <c r="F545">
        <f>player_stats[[#This Row],[Clean Sheets]]/MAX('epl_player_stats_24_25 '!AI:AI)*0.5+player_stats[[#This Row],[Goals Prevented Adjusted]]/MAX('epl_player_stats_24_25 '!BG:BG)*0.5</f>
        <v>0.31302521008403361</v>
      </c>
      <c r="G545">
        <f>player_stats[[#This Row],[Clean Sheets]]/MAX('epl_player_stats_24_25 '!AI:AI)*0.5+player_stats[[#This Row],[Clearances]]/MAX('epl_player_stats_24_25 '!AJ:AJ)*0.25+player_stats[[#This Row],[Tackles]]/MAX('epl_player_stats_24_25 '!AM:AM)*0.25</f>
        <v>0.27108836139936621</v>
      </c>
      <c r="H545">
        <f>player_stats[[#This Row],[Touches]]/MAX('epl_player_stats_24_25 '!P:P)</f>
        <v>0.35673737675530326</v>
      </c>
      <c r="I545">
        <f>player_stats[[#This Row],[Goals]]/MAX('epl_player_stats_24_25 '!H:H)*0.6+player_stats[[#This Row],[Assists]]/MAX('epl_player_stats_24_25 '!I:I)*0.25+player_stats[[#This Row],[Shots]]/MAX('epl_player_stats_24_25 '!K:K)*0.15+0.1</f>
        <v>0.13356102003642989</v>
      </c>
      <c r="J545">
        <f>player_stats[[#This Row],[Minutes]]/3420</f>
        <v>0.48040935672514617</v>
      </c>
      <c r="K545" s="3" cm="1">
        <f t="array" ref="K545">_xlfn.IFS(
E545="Goalkeeper",(
7*F545 + 2*J545 + H545),
E545="Defender",(
6*G545+3*H545+2*J545),
E545="Midfielder",(
2*G545+3*H545+4*I545+3*J545),
E545="Forward",(
6.25*I545+5*J545)
)</f>
        <v>3.6575610121123994</v>
      </c>
    </row>
    <row r="546" spans="1:11" x14ac:dyDescent="0.3">
      <c r="A546" t="s">
        <v>610</v>
      </c>
      <c r="B546">
        <v>21</v>
      </c>
      <c r="C546" t="s">
        <v>787</v>
      </c>
      <c r="D546" t="s">
        <v>72</v>
      </c>
      <c r="E546" t="s">
        <v>774</v>
      </c>
      <c r="F546">
        <f>player_stats[[#This Row],[Clean Sheets]]/MAX('epl_player_stats_24_25 '!AI:AI)*0.5+player_stats[[#This Row],[Goals Prevented Adjusted]]/MAX('epl_player_stats_24_25 '!BG:BG)*0.5</f>
        <v>0.20588235294117649</v>
      </c>
      <c r="G546">
        <f>player_stats[[#This Row],[Clean Sheets]]/MAX('epl_player_stats_24_25 '!AI:AI)*0.5+player_stats[[#This Row],[Clearances]]/MAX('epl_player_stats_24_25 '!AJ:AJ)*0.25+player_stats[[#This Row],[Tackles]]/MAX('epl_player_stats_24_25 '!AM:AM)*0.25</f>
        <v>0.16990306344373329</v>
      </c>
      <c r="H546">
        <f>player_stats[[#This Row],[Touches]]/MAX('epl_player_stats_24_25 '!P:P)</f>
        <v>0.43860173289512999</v>
      </c>
      <c r="I546">
        <f>player_stats[[#This Row],[Goals]]/MAX('epl_player_stats_24_25 '!H:H)*0.6+player_stats[[#This Row],[Assists]]/MAX('epl_player_stats_24_25 '!I:I)*0.25+player_stats[[#This Row],[Shots]]/MAX('epl_player_stats_24_25 '!K:K)*0.15+0.1</f>
        <v>0.126183970856102</v>
      </c>
      <c r="J546">
        <f>player_stats[[#This Row],[Minutes]]/3420</f>
        <v>0.56461988304093569</v>
      </c>
      <c r="K546" s="3" cm="1">
        <f t="array" ref="K546">_xlfn.IFS(
E546="Goalkeeper",(
7*F546 + 2*J546 + H546),
E546="Defender",(
6*G546+3*H546+2*J546),
E546="Midfielder",(
2*G546+3*H546+4*I546+3*J546),
E546="Forward",(
6.25*I546+5*J546)
)</f>
        <v>3.4644633454296612</v>
      </c>
    </row>
    <row r="547" spans="1:11" x14ac:dyDescent="0.3">
      <c r="A547" t="s">
        <v>118</v>
      </c>
      <c r="B547">
        <v>31</v>
      </c>
      <c r="C547" t="s">
        <v>98</v>
      </c>
      <c r="D547" t="s">
        <v>96</v>
      </c>
      <c r="E547" t="s">
        <v>774</v>
      </c>
      <c r="F547">
        <f>player_stats[[#This Row],[Clean Sheets]]/MAX('epl_player_stats_24_25 '!AI:AI)*0.5+player_stats[[#This Row],[Goals Prevented Adjusted]]/MAX('epl_player_stats_24_25 '!BG:BG)*0.5</f>
        <v>0.34873949579831931</v>
      </c>
      <c r="G547">
        <f>player_stats[[#This Row],[Clean Sheets]]/MAX('epl_player_stats_24_25 '!AI:AI)*0.5+player_stats[[#This Row],[Clearances]]/MAX('epl_player_stats_24_25 '!AJ:AJ)*0.25+player_stats[[#This Row],[Tackles]]/MAX('epl_player_stats_24_25 '!AM:AM)*0.25</f>
        <v>0.35181445348909463</v>
      </c>
      <c r="H547">
        <f>player_stats[[#This Row],[Touches]]/MAX('epl_player_stats_24_25 '!P:P)</f>
        <v>0.47385718553928891</v>
      </c>
      <c r="I547">
        <f>player_stats[[#This Row],[Goals]]/MAX('epl_player_stats_24_25 '!H:H)*0.6+player_stats[[#This Row],[Assists]]/MAX('epl_player_stats_24_25 '!I:I)*0.25+player_stats[[#This Row],[Shots]]/MAX('epl_player_stats_24_25 '!K:K)*0.15+0.1</f>
        <v>0.18752276867030965</v>
      </c>
      <c r="J547">
        <f>player_stats[[#This Row],[Minutes]]/3420</f>
        <v>0.68947368421052635</v>
      </c>
      <c r="K547" s="3" cm="1">
        <f t="array" ref="K547">_xlfn.IFS(
E547="Goalkeeper",(
7*F547 + 2*J547 + H547),
E547="Defender",(
6*G547+3*H547+2*J547),
E547="Midfielder",(
2*G547+3*H547+4*I547+3*J547),
E547="Forward",(
6.25*I547+5*J547)
)</f>
        <v>4.9114056459734874</v>
      </c>
    </row>
    <row r="548" spans="1:11" x14ac:dyDescent="0.3">
      <c r="A548" t="s">
        <v>571</v>
      </c>
      <c r="B548">
        <v>25</v>
      </c>
      <c r="C548" t="s">
        <v>566</v>
      </c>
      <c r="D548" t="s">
        <v>572</v>
      </c>
      <c r="E548" t="s">
        <v>775</v>
      </c>
      <c r="F548">
        <f>player_stats[[#This Row],[Clean Sheets]]/MAX('epl_player_stats_24_25 '!AI:AI)*0.5+player_stats[[#This Row],[Goals Prevented Adjusted]]/MAX('epl_player_stats_24_25 '!BG:BG)*0.5</f>
        <v>0.20588235294117649</v>
      </c>
      <c r="G548">
        <f>player_stats[[#This Row],[Clean Sheets]]/MAX('epl_player_stats_24_25 '!AI:AI)*0.5+player_stats[[#This Row],[Clearances]]/MAX('epl_player_stats_24_25 '!AJ:AJ)*0.25+player_stats[[#This Row],[Tackles]]/MAX('epl_player_stats_24_25 '!AM:AM)*0.25</f>
        <v>9.7713291493195797E-3</v>
      </c>
      <c r="H548">
        <f>player_stats[[#This Row],[Touches]]/MAX('epl_player_stats_24_25 '!P:P)</f>
        <v>6.4236629817747234E-2</v>
      </c>
      <c r="I548">
        <f>player_stats[[#This Row],[Goals]]/MAX('epl_player_stats_24_25 '!H:H)*0.6+player_stats[[#This Row],[Assists]]/MAX('epl_player_stats_24_25 '!I:I)*0.25+player_stats[[#This Row],[Shots]]/MAX('epl_player_stats_24_25 '!K:K)*0.15+0.1</f>
        <v>0.12704918032786885</v>
      </c>
      <c r="J548">
        <f>player_stats[[#This Row],[Minutes]]/3420</f>
        <v>0.13099415204678364</v>
      </c>
      <c r="K548" s="3" cm="1">
        <f t="array" ref="K548">_xlfn.IFS(
E548="Goalkeeper",(
7*F548 + 2*J548 + H548),
E548="Defender",(
6*G548+3*H548+2*J548),
E548="Midfielder",(
2*G548+3*H548+4*I548+3*J548),
E548="Forward",(
6.25*I548+5*J548)
)</f>
        <v>1.4490281372830984</v>
      </c>
    </row>
    <row r="549" spans="1:11" x14ac:dyDescent="0.3">
      <c r="A549" t="s">
        <v>350</v>
      </c>
      <c r="B549">
        <v>26</v>
      </c>
      <c r="C549" t="s">
        <v>329</v>
      </c>
      <c r="D549" t="s">
        <v>82</v>
      </c>
      <c r="E549" t="s">
        <v>773</v>
      </c>
      <c r="F549">
        <f>player_stats[[#This Row],[Clean Sheets]]/MAX('epl_player_stats_24_25 '!AI:AI)*0.5+player_stats[[#This Row],[Goals Prevented Adjusted]]/MAX('epl_player_stats_24_25 '!BG:BG)*0.5</f>
        <v>0.31302521008403361</v>
      </c>
      <c r="G549">
        <f>player_stats[[#This Row],[Clean Sheets]]/MAX('epl_player_stats_24_25 '!AI:AI)*0.5+player_stats[[#This Row],[Clearances]]/MAX('epl_player_stats_24_25 '!AJ:AJ)*0.25+player_stats[[#This Row],[Tackles]]/MAX('epl_player_stats_24_25 '!AM:AM)*0.25</f>
        <v>0.23935096004473994</v>
      </c>
      <c r="H549">
        <f>player_stats[[#This Row],[Touches]]/MAX('epl_player_stats_24_25 '!P:P)</f>
        <v>0.42904093217806993</v>
      </c>
      <c r="I549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549">
        <f>player_stats[[#This Row],[Minutes]]/3420</f>
        <v>0.65116959064327484</v>
      </c>
      <c r="K549" s="3" cm="1">
        <f t="array" ref="K549">_xlfn.IFS(
E549="Goalkeeper",(
7*F549 + 2*J549 + H549),
E549="Defender",(
6*G549+3*H549+2*J549),
E549="Midfielder",(
2*G549+3*H549+4*I549+3*J549),
E549="Forward",(
6.25*I549+5*J549)
)</f>
        <v>4.1488416852748253</v>
      </c>
    </row>
    <row r="550" spans="1:11" x14ac:dyDescent="0.3">
      <c r="A550" t="s">
        <v>469</v>
      </c>
      <c r="B550">
        <v>34</v>
      </c>
      <c r="C550" t="s">
        <v>453</v>
      </c>
      <c r="D550" t="s">
        <v>59</v>
      </c>
      <c r="E550" t="s">
        <v>774</v>
      </c>
      <c r="F550">
        <f>player_stats[[#This Row],[Clean Sheets]]/MAX('epl_player_stats_24_25 '!AI:AI)*0.5+player_stats[[#This Row],[Goals Prevented Adjusted]]/MAX('epl_player_stats_24_25 '!BG:BG)*0.5</f>
        <v>0.20588235294117649</v>
      </c>
      <c r="G550">
        <f>player_stats[[#This Row],[Clean Sheets]]/MAX('epl_player_stats_24_25 '!AI:AI)*0.5+player_stats[[#This Row],[Clearances]]/MAX('epl_player_stats_24_25 '!AJ:AJ)*0.25+player_stats[[#This Row],[Tackles]]/MAX('epl_player_stats_24_25 '!AM:AM)*0.25</f>
        <v>4.3318523581681478E-2</v>
      </c>
      <c r="H550">
        <f>player_stats[[#This Row],[Touches]]/MAX('epl_player_stats_24_25 '!P:P)</f>
        <v>0.27158649536898716</v>
      </c>
      <c r="I550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550">
        <f>player_stats[[#This Row],[Minutes]]/3420</f>
        <v>0.28274853801169592</v>
      </c>
      <c r="K550" s="3" cm="1">
        <f t="array" ref="K550">_xlfn.IFS(
E550="Goalkeeper",(
7*F550 + 2*J550 + H550),
E550="Defender",(
6*G550+3*H550+2*J550),
E550="Midfielder",(
2*G550+3*H550+4*I550+3*J550),
E550="Forward",(
6.25*I550+5*J550)
)</f>
        <v>1.6401677036204423</v>
      </c>
    </row>
    <row r="551" spans="1:11" x14ac:dyDescent="0.3">
      <c r="A551" t="s">
        <v>575</v>
      </c>
      <c r="B551">
        <v>27</v>
      </c>
      <c r="C551" t="s">
        <v>566</v>
      </c>
      <c r="D551" t="s">
        <v>158</v>
      </c>
      <c r="E551" t="s">
        <v>775</v>
      </c>
      <c r="F551">
        <f>player_stats[[#This Row],[Clean Sheets]]/MAX('epl_player_stats_24_25 '!AI:AI)*0.5+player_stats[[#This Row],[Goals Prevented Adjusted]]/MAX('epl_player_stats_24_25 '!BG:BG)*0.5</f>
        <v>0.20588235294117649</v>
      </c>
      <c r="G551">
        <f>player_stats[[#This Row],[Clean Sheets]]/MAX('epl_player_stats_24_25 '!AI:AI)*0.5+player_stats[[#This Row],[Clearances]]/MAX('epl_player_stats_24_25 '!AJ:AJ)*0.25+player_stats[[#This Row],[Tackles]]/MAX('epl_player_stats_24_25 '!AM:AM)*0.25</f>
        <v>1.6257068290561113E-2</v>
      </c>
      <c r="H551">
        <f>player_stats[[#This Row],[Touches]]/MAX('epl_player_stats_24_25 '!P:P)</f>
        <v>2.3603226770242007E-2</v>
      </c>
      <c r="I55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551">
        <f>player_stats[[#This Row],[Minutes]]/3420</f>
        <v>7.0175438596491224E-2</v>
      </c>
      <c r="K551" s="3" cm="1">
        <f t="array" ref="K551">_xlfn.IFS(
E551="Goalkeeper",(
7*F551 + 2*J551 + H551),
E551="Defender",(
6*G551+3*H551+2*J551),
E551="Midfielder",(
2*G551+3*H551+4*I551+3*J551),
E551="Forward",(
6.25*I551+5*J551)
)</f>
        <v>0.97587719298245612</v>
      </c>
    </row>
    <row r="552" spans="1:11" x14ac:dyDescent="0.3">
      <c r="A552" t="s">
        <v>695</v>
      </c>
      <c r="B552">
        <v>25</v>
      </c>
      <c r="C552" t="s">
        <v>785</v>
      </c>
      <c r="D552" t="s">
        <v>176</v>
      </c>
      <c r="E552" t="s">
        <v>774</v>
      </c>
      <c r="F552">
        <f>player_stats[[#This Row],[Clean Sheets]]/MAX('epl_player_stats_24_25 '!AI:AI)*0.5+player_stats[[#This Row],[Goals Prevented Adjusted]]/MAX('epl_player_stats_24_25 '!BG:BG)*0.5</f>
        <v>0.49159663865546221</v>
      </c>
      <c r="G552">
        <f>player_stats[[#This Row],[Clean Sheets]]/MAX('epl_player_stats_24_25 '!AI:AI)*0.5+player_stats[[#This Row],[Clearances]]/MAX('epl_player_stats_24_25 '!AJ:AJ)*0.25+player_stats[[#This Row],[Tackles]]/MAX('epl_player_stats_24_25 '!AM:AM)*0.25</f>
        <v>0.55223544398185542</v>
      </c>
      <c r="H552">
        <f>player_stats[[#This Row],[Touches]]/MAX('epl_player_stats_24_25 '!P:P)</f>
        <v>0.63041529728114731</v>
      </c>
      <c r="I552">
        <f>player_stats[[#This Row],[Goals]]/MAX('epl_player_stats_24_25 '!H:H)*0.6+player_stats[[#This Row],[Assists]]/MAX('epl_player_stats_24_25 '!I:I)*0.25+player_stats[[#This Row],[Shots]]/MAX('epl_player_stats_24_25 '!K:K)*0.15+0.1</f>
        <v>0.13110200364298724</v>
      </c>
      <c r="J552">
        <f>player_stats[[#This Row],[Minutes]]/3420</f>
        <v>0.76461988304093564</v>
      </c>
      <c r="K552" s="3" cm="1">
        <f t="array" ref="K552">_xlfn.IFS(
E552="Goalkeeper",(
7*F552 + 2*J552 + H552),
E552="Defender",(
6*G552+3*H552+2*J552),
E552="Midfielder",(
2*G552+3*H552+4*I552+3*J552),
E552="Forward",(
6.25*I552+5*J552)
)</f>
        <v>6.7338983218164463</v>
      </c>
    </row>
    <row r="553" spans="1:11" x14ac:dyDescent="0.3">
      <c r="A553" t="s">
        <v>608</v>
      </c>
      <c r="B553">
        <v>20</v>
      </c>
      <c r="C553" t="s">
        <v>787</v>
      </c>
      <c r="D553" t="s">
        <v>59</v>
      </c>
      <c r="E553" t="s">
        <v>775</v>
      </c>
      <c r="F553">
        <f>player_stats[[#This Row],[Clean Sheets]]/MAX('epl_player_stats_24_25 '!AI:AI)*0.5+player_stats[[#This Row],[Goals Prevented Adjusted]]/MAX('epl_player_stats_24_25 '!BG:BG)*0.5</f>
        <v>0.20588235294117649</v>
      </c>
      <c r="G553">
        <f>player_stats[[#This Row],[Clean Sheets]]/MAX('epl_player_stats_24_25 '!AI:AI)*0.5+player_stats[[#This Row],[Clearances]]/MAX('epl_player_stats_24_25 '!AJ:AJ)*0.25+player_stats[[#This Row],[Tackles]]/MAX('epl_player_stats_24_25 '!AM:AM)*0.25</f>
        <v>2.9127570993599701E-3</v>
      </c>
      <c r="H553">
        <f>player_stats[[#This Row],[Touches]]/MAX('epl_player_stats_24_25 '!P:P)</f>
        <v>2.987750224081267E-3</v>
      </c>
      <c r="I553">
        <f>player_stats[[#This Row],[Goals]]/MAX('epl_player_stats_24_25 '!H:H)*0.6+player_stats[[#This Row],[Assists]]/MAX('epl_player_stats_24_25 '!I:I)*0.25+player_stats[[#This Row],[Shots]]/MAX('epl_player_stats_24_25 '!K:K)*0.15+0.1</f>
        <v>0.11634790528233152</v>
      </c>
      <c r="J553">
        <f>player_stats[[#This Row],[Minutes]]/3420</f>
        <v>9.0643274853801168E-3</v>
      </c>
      <c r="K553" s="3" cm="1">
        <f t="array" ref="K553">_xlfn.IFS(
E553="Goalkeeper",(
7*F553 + 2*J553 + H553),
E553="Defender",(
6*G553+3*H553+2*J553),
E553="Midfielder",(
2*G553+3*H553+4*I553+3*J553),
E553="Forward",(
6.25*I553+5*J553)
)</f>
        <v>0.77249604544147255</v>
      </c>
    </row>
    <row r="554" spans="1:11" x14ac:dyDescent="0.3">
      <c r="A554" t="s">
        <v>621</v>
      </c>
      <c r="B554">
        <v>16</v>
      </c>
      <c r="C554" t="s">
        <v>787</v>
      </c>
      <c r="D554" t="s">
        <v>59</v>
      </c>
      <c r="E554" t="s">
        <v>775</v>
      </c>
      <c r="F554">
        <f>player_stats[[#This Row],[Clean Sheets]]/MAX('epl_player_stats_24_25 '!AI:AI)*0.5+player_stats[[#This Row],[Goals Prevented Adjusted]]/MAX('epl_player_stats_24_25 '!BG:BG)*0.5</f>
        <v>0.20588235294117649</v>
      </c>
      <c r="G554">
        <f>player_stats[[#This Row],[Clean Sheets]]/MAX('epl_player_stats_24_25 '!AI:AI)*0.5+player_stats[[#This Row],[Clearances]]/MAX('epl_player_stats_24_25 '!AJ:AJ)*0.25+player_stats[[#This Row],[Tackles]]/MAX('epl_player_stats_24_25 '!AM:AM)*0.25</f>
        <v>8.9246877524389485E-3</v>
      </c>
      <c r="H554">
        <f>player_stats[[#This Row],[Touches]]/MAX('epl_player_stats_24_25 '!P:P)</f>
        <v>4.6608903495667764E-2</v>
      </c>
      <c r="I554">
        <f>player_stats[[#This Row],[Goals]]/MAX('epl_player_stats_24_25 '!H:H)*0.6+player_stats[[#This Row],[Assists]]/MAX('epl_player_stats_24_25 '!I:I)*0.25+player_stats[[#This Row],[Shots]]/MAX('epl_player_stats_24_25 '!K:K)*0.15+0.1</f>
        <v>0.12126593806921676</v>
      </c>
      <c r="J554">
        <f>player_stats[[#This Row],[Minutes]]/3420</f>
        <v>0.10555555555555556</v>
      </c>
      <c r="K554" s="3" cm="1">
        <f t="array" ref="K554">_xlfn.IFS(
E554="Goalkeeper",(
7*F554 + 2*J554 + H554),
E554="Defender",(
6*G554+3*H554+2*J554),
E554="Midfielder",(
2*G554+3*H554+4*I554+3*J554),
E554="Forward",(
6.25*I554+5*J554)
)</f>
        <v>1.2856898907103824</v>
      </c>
    </row>
    <row r="555" spans="1:11" x14ac:dyDescent="0.3">
      <c r="A555" t="s">
        <v>57</v>
      </c>
      <c r="B555">
        <v>26</v>
      </c>
      <c r="C555" t="s">
        <v>58</v>
      </c>
      <c r="D555" t="s">
        <v>59</v>
      </c>
      <c r="E555" t="s">
        <v>774</v>
      </c>
      <c r="F555">
        <f>player_stats[[#This Row],[Clean Sheets]]/MAX('epl_player_stats_24_25 '!AI:AI)*0.5+player_stats[[#This Row],[Goals Prevented Adjusted]]/MAX('epl_player_stats_24_25 '!BG:BG)*0.5</f>
        <v>0.38445378151260506</v>
      </c>
      <c r="G555">
        <f>player_stats[[#This Row],[Clean Sheets]]/MAX('epl_player_stats_24_25 '!AI:AI)*0.5+player_stats[[#This Row],[Clearances]]/MAX('epl_player_stats_24_25 '!AJ:AJ)*0.25+player_stats[[#This Row],[Tackles]]/MAX('epl_player_stats_24_25 '!AM:AM)*0.25</f>
        <v>0.25542161188094203</v>
      </c>
      <c r="H555">
        <f>player_stats[[#This Row],[Touches]]/MAX('epl_player_stats_24_25 '!P:P)</f>
        <v>0.24887959366596951</v>
      </c>
      <c r="I555">
        <f>player_stats[[#This Row],[Goals]]/MAX('epl_player_stats_24_25 '!H:H)*0.6+player_stats[[#This Row],[Assists]]/MAX('epl_player_stats_24_25 '!I:I)*0.25+player_stats[[#This Row],[Shots]]/MAX('epl_player_stats_24_25 '!K:K)*0.15+0.1</f>
        <v>0.14990892531876138</v>
      </c>
      <c r="J555">
        <f>player_stats[[#This Row],[Minutes]]/3420</f>
        <v>0.35029239766081871</v>
      </c>
      <c r="K555" s="3" cm="1">
        <f t="array" ref="K555">_xlfn.IFS(
E555="Goalkeeper",(
7*F555 + 2*J555 + H555),
E555="Defender",(
6*G555+3*H555+2*J555),
E555="Midfielder",(
2*G555+3*H555+4*I555+3*J555),
E555="Forward",(
6.25*I555+5*J555)
)</f>
        <v>2.9797532476051982</v>
      </c>
    </row>
    <row r="556" spans="1:11" x14ac:dyDescent="0.3">
      <c r="A556" t="s">
        <v>631</v>
      </c>
      <c r="B556">
        <v>19</v>
      </c>
      <c r="C556" t="s">
        <v>787</v>
      </c>
      <c r="D556" t="s">
        <v>59</v>
      </c>
      <c r="E556" t="s">
        <v>775</v>
      </c>
      <c r="F556">
        <f>player_stats[[#This Row],[Clean Sheets]]/MAX('epl_player_stats_24_25 '!AI:AI)*0.5+player_stats[[#This Row],[Goals Prevented Adjusted]]/MAX('epl_player_stats_24_25 '!BG:BG)*0.5</f>
        <v>0.20588235294117649</v>
      </c>
      <c r="G556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556">
        <f>player_stats[[#This Row],[Touches]]/MAX('epl_player_stats_24_25 '!P:P)</f>
        <v>8.9632506722438004E-4</v>
      </c>
      <c r="I55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556">
        <f>player_stats[[#This Row],[Minutes]]/3420</f>
        <v>2.9239766081871343E-3</v>
      </c>
      <c r="K556" s="3" cm="1">
        <f t="array" ref="K556">_xlfn.IFS(
E556="Goalkeeper",(
7*F556 + 2*J556 + H556),
E556="Defender",(
6*G556+3*H556+2*J556),
E556="Midfielder",(
2*G556+3*H556+4*I556+3*J556),
E556="Forward",(
6.25*I556+5*J556)
)</f>
        <v>0.63961988304093564</v>
      </c>
    </row>
    <row r="557" spans="1:11" x14ac:dyDescent="0.3">
      <c r="A557" t="s">
        <v>250</v>
      </c>
      <c r="B557">
        <v>21</v>
      </c>
      <c r="C557" t="s">
        <v>240</v>
      </c>
      <c r="D557" t="s">
        <v>96</v>
      </c>
      <c r="E557" t="s">
        <v>774</v>
      </c>
      <c r="F557">
        <f>player_stats[[#This Row],[Clean Sheets]]/MAX('epl_player_stats_24_25 '!AI:AI)*0.5+player_stats[[#This Row],[Goals Prevented Adjusted]]/MAX('epl_player_stats_24_25 '!BG:BG)*0.5</f>
        <v>0.34873949579831931</v>
      </c>
      <c r="G557">
        <f>player_stats[[#This Row],[Clean Sheets]]/MAX('epl_player_stats_24_25 '!AI:AI)*0.5+player_stats[[#This Row],[Clearances]]/MAX('epl_player_stats_24_25 '!AJ:AJ)*0.25+player_stats[[#This Row],[Tackles]]/MAX('epl_player_stats_24_25 '!AM:AM)*0.25</f>
        <v>0.26876592307214314</v>
      </c>
      <c r="H557">
        <f>player_stats[[#This Row],[Touches]]/MAX('epl_player_stats_24_25 '!P:P)</f>
        <v>0.49477143710785776</v>
      </c>
      <c r="I557">
        <f>player_stats[[#This Row],[Goals]]/MAX('epl_player_stats_24_25 '!H:H)*0.6+player_stats[[#This Row],[Assists]]/MAX('epl_player_stats_24_25 '!I:I)*0.25+player_stats[[#This Row],[Shots]]/MAX('epl_player_stats_24_25 '!K:K)*0.15+0.1</f>
        <v>0.1679872495446266</v>
      </c>
      <c r="J557">
        <f>player_stats[[#This Row],[Minutes]]/3420</f>
        <v>0.54327485380116958</v>
      </c>
      <c r="K557" s="3" cm="1">
        <f t="array" ref="K557">_xlfn.IFS(
E557="Goalkeeper",(
7*F557 + 2*J557 + H557),
E557="Defender",(
6*G557+3*H557+2*J557),
E557="Midfielder",(
2*G557+3*H557+4*I557+3*J557),
E557="Forward",(
6.25*I557+5*J557)
)</f>
        <v>4.1834595573587716</v>
      </c>
    </row>
    <row r="558" spans="1:11" x14ac:dyDescent="0.3">
      <c r="A558" t="s">
        <v>482</v>
      </c>
      <c r="B558">
        <v>27</v>
      </c>
      <c r="C558" t="s">
        <v>453</v>
      </c>
      <c r="D558" t="s">
        <v>176</v>
      </c>
      <c r="E558" t="s">
        <v>774</v>
      </c>
      <c r="F558">
        <f>player_stats[[#This Row],[Clean Sheets]]/MAX('epl_player_stats_24_25 '!AI:AI)*0.5+player_stats[[#This Row],[Goals Prevented Adjusted]]/MAX('epl_player_stats_24_25 '!BG:BG)*0.5</f>
        <v>0.59873949579831931</v>
      </c>
      <c r="G558">
        <f>player_stats[[#This Row],[Clean Sheets]]/MAX('epl_player_stats_24_25 '!AI:AI)*0.5+player_stats[[#This Row],[Clearances]]/MAX('epl_player_stats_24_25 '!AJ:AJ)*0.25+player_stats[[#This Row],[Tackles]]/MAX('epl_player_stats_24_25 '!AM:AM)*0.25</f>
        <v>0.49712607966196481</v>
      </c>
      <c r="H558">
        <f>player_stats[[#This Row],[Touches]]/MAX('epl_player_stats_24_25 '!P:P)</f>
        <v>0.75112040633403043</v>
      </c>
      <c r="I558">
        <f>player_stats[[#This Row],[Goals]]/MAX('epl_player_stats_24_25 '!H:H)*0.6+player_stats[[#This Row],[Assists]]/MAX('epl_player_stats_24_25 '!I:I)*0.25+player_stats[[#This Row],[Shots]]/MAX('epl_player_stats_24_25 '!K:K)*0.15+0.1</f>
        <v>0.15163934426229508</v>
      </c>
      <c r="J558">
        <f>player_stats[[#This Row],[Minutes]]/3420</f>
        <v>0.66345029239766085</v>
      </c>
      <c r="K558" s="3" cm="1">
        <f t="array" ref="K558">_xlfn.IFS(
E558="Goalkeeper",(
7*F558 + 2*J558 + H558),
E558="Defender",(
6*G558+3*H558+2*J558),
E558="Midfielder",(
2*G558+3*H558+4*I558+3*J558),
E558="Forward",(
6.25*I558+5*J558)
)</f>
        <v>6.5630182817692013</v>
      </c>
    </row>
    <row r="559" spans="1:11" x14ac:dyDescent="0.3">
      <c r="A559" t="s">
        <v>373</v>
      </c>
      <c r="B559">
        <v>23</v>
      </c>
      <c r="C559" t="s">
        <v>356</v>
      </c>
      <c r="D559" t="s">
        <v>59</v>
      </c>
      <c r="E559" t="s">
        <v>775</v>
      </c>
      <c r="F559">
        <f>player_stats[[#This Row],[Clean Sheets]]/MAX('epl_player_stats_24_25 '!AI:AI)*0.5+player_stats[[#This Row],[Goals Prevented Adjusted]]/MAX('epl_player_stats_24_25 '!BG:BG)*0.5</f>
        <v>0.20588235294117649</v>
      </c>
      <c r="G559">
        <f>player_stats[[#This Row],[Clean Sheets]]/MAX('epl_player_stats_24_25 '!AI:AI)*0.5+player_stats[[#This Row],[Clearances]]/MAX('epl_player_stats_24_25 '!AJ:AJ)*0.25+player_stats[[#This Row],[Tackles]]/MAX('epl_player_stats_24_25 '!AM:AM)*0.25</f>
        <v>8.3910706518362022E-2</v>
      </c>
      <c r="H559">
        <f>player_stats[[#This Row],[Touches]]/MAX('epl_player_stats_24_25 '!P:P)</f>
        <v>0.18673438900507919</v>
      </c>
      <c r="I559">
        <f>player_stats[[#This Row],[Goals]]/MAX('epl_player_stats_24_25 '!H:H)*0.6+player_stats[[#This Row],[Assists]]/MAX('epl_player_stats_24_25 '!I:I)*0.25+player_stats[[#This Row],[Shots]]/MAX('epl_player_stats_24_25 '!K:K)*0.15+0.1</f>
        <v>0.19735883424408013</v>
      </c>
      <c r="J559">
        <f>player_stats[[#This Row],[Minutes]]/3420</f>
        <v>0.34210526315789475</v>
      </c>
      <c r="K559" s="3" cm="1">
        <f t="array" ref="K559">_xlfn.IFS(
E559="Goalkeeper",(
7*F559 + 2*J559 + H559),
E559="Defender",(
6*G559+3*H559+2*J559),
E559="Midfielder",(
2*G559+3*H559+4*I559+3*J559),
E559="Forward",(
6.25*I559+5*J559)
)</f>
        <v>2.9440190298149744</v>
      </c>
    </row>
    <row r="560" spans="1:11" x14ac:dyDescent="0.3">
      <c r="A560" t="s">
        <v>279</v>
      </c>
      <c r="B560">
        <v>27</v>
      </c>
      <c r="C560" t="s">
        <v>270</v>
      </c>
      <c r="D560" t="s">
        <v>92</v>
      </c>
      <c r="E560" t="s">
        <v>773</v>
      </c>
      <c r="F560">
        <f>player_stats[[#This Row],[Clean Sheets]]/MAX('epl_player_stats_24_25 '!AI:AI)*0.5+player_stats[[#This Row],[Goals Prevented Adjusted]]/MAX('epl_player_stats_24_25 '!BG:BG)*0.5</f>
        <v>0.27731092436974791</v>
      </c>
      <c r="G560">
        <f>player_stats[[#This Row],[Clean Sheets]]/MAX('epl_player_stats_24_25 '!AI:AI)*0.5+player_stats[[#This Row],[Clearances]]/MAX('epl_player_stats_24_25 '!AJ:AJ)*0.25+player_stats[[#This Row],[Tackles]]/MAX('epl_player_stats_24_25 '!AM:AM)*0.25</f>
        <v>0.17423724600758095</v>
      </c>
      <c r="H560">
        <f>player_stats[[#This Row],[Touches]]/MAX('epl_player_stats_24_25 '!P:P)</f>
        <v>0.29459217209441291</v>
      </c>
      <c r="I560">
        <f>player_stats[[#This Row],[Goals]]/MAX('epl_player_stats_24_25 '!H:H)*0.6+player_stats[[#This Row],[Assists]]/MAX('epl_player_stats_24_25 '!I:I)*0.25+player_stats[[#This Row],[Shots]]/MAX('epl_player_stats_24_25 '!K:K)*0.15+0.1</f>
        <v>0.14918032786885246</v>
      </c>
      <c r="J560">
        <f>player_stats[[#This Row],[Minutes]]/3420</f>
        <v>0.45409356725146199</v>
      </c>
      <c r="K560" s="3" cm="1">
        <f t="array" ref="K560">_xlfn.IFS(
E560="Goalkeeper",(
7*F560 + 2*J560 + H560),
E560="Defender",(
6*G560+3*H560+2*J560),
E560="Midfielder",(
2*G560+3*H560+4*I560+3*J560),
E560="Forward",(
6.25*I560+5*J560)
)</f>
        <v>3.1912530215281962</v>
      </c>
    </row>
    <row r="561" spans="1:11" x14ac:dyDescent="0.3">
      <c r="A561" t="s">
        <v>593</v>
      </c>
      <c r="B561">
        <v>28</v>
      </c>
      <c r="C561" t="s">
        <v>566</v>
      </c>
      <c r="D561" t="s">
        <v>158</v>
      </c>
      <c r="E561" t="s">
        <v>774</v>
      </c>
      <c r="F561">
        <f>player_stats[[#This Row],[Clean Sheets]]/MAX('epl_player_stats_24_25 '!AI:AI)*0.5+player_stats[[#This Row],[Goals Prevented Adjusted]]/MAX('epl_player_stats_24_25 '!BG:BG)*0.5</f>
        <v>0.20588235294117649</v>
      </c>
      <c r="G561">
        <f>player_stats[[#This Row],[Clean Sheets]]/MAX('epl_player_stats_24_25 '!AI:AI)*0.5+player_stats[[#This Row],[Clearances]]/MAX('epl_player_stats_24_25 '!AJ:AJ)*0.25+player_stats[[#This Row],[Tackles]]/MAX('epl_player_stats_24_25 '!AM:AM)*0.25</f>
        <v>4.1322314049586778E-2</v>
      </c>
      <c r="H561">
        <f>player_stats[[#This Row],[Touches]]/MAX('epl_player_stats_24_25 '!P:P)</f>
        <v>0.30684194801314613</v>
      </c>
      <c r="I561">
        <f>player_stats[[#This Row],[Goals]]/MAX('epl_player_stats_24_25 '!H:H)*0.6+player_stats[[#This Row],[Assists]]/MAX('epl_player_stats_24_25 '!I:I)*0.25+player_stats[[#This Row],[Shots]]/MAX('epl_player_stats_24_25 '!K:K)*0.15+0.1</f>
        <v>0.13356102003642989</v>
      </c>
      <c r="J561">
        <f>player_stats[[#This Row],[Minutes]]/3420</f>
        <v>0.42923976608187137</v>
      </c>
      <c r="K561" s="3" cm="1">
        <f t="array" ref="K561">_xlfn.IFS(
E561="Goalkeeper",(
7*F561 + 2*J561 + H561),
E561="Defender",(
6*G561+3*H561+2*J561),
E561="Midfielder",(
2*G561+3*H561+4*I561+3*J561),
E561="Forward",(
6.25*I561+5*J561)
)</f>
        <v>2.0269392605007019</v>
      </c>
    </row>
    <row r="562" spans="1:11" x14ac:dyDescent="0.3">
      <c r="A562" t="s">
        <v>226</v>
      </c>
      <c r="B562">
        <v>32</v>
      </c>
      <c r="C562" t="s">
        <v>205</v>
      </c>
      <c r="D562" t="s">
        <v>74</v>
      </c>
      <c r="E562" t="s">
        <v>774</v>
      </c>
      <c r="F562">
        <f>player_stats[[#This Row],[Clean Sheets]]/MAX('epl_player_stats_24_25 '!AI:AI)*0.5+player_stats[[#This Row],[Goals Prevented Adjusted]]/MAX('epl_player_stats_24_25 '!BG:BG)*0.5</f>
        <v>0.38445378151260506</v>
      </c>
      <c r="G562">
        <f>player_stats[[#This Row],[Clean Sheets]]/MAX('epl_player_stats_24_25 '!AI:AI)*0.5+player_stats[[#This Row],[Clearances]]/MAX('epl_player_stats_24_25 '!AJ:AJ)*0.25+player_stats[[#This Row],[Tackles]]/MAX('epl_player_stats_24_25 '!AM:AM)*0.25</f>
        <v>0.32344808301746097</v>
      </c>
      <c r="H562">
        <f>player_stats[[#This Row],[Touches]]/MAX('epl_player_stats_24_25 '!P:P)</f>
        <v>0.356139826710487</v>
      </c>
      <c r="I562">
        <f>player_stats[[#This Row],[Goals]]/MAX('epl_player_stats_24_25 '!H:H)*0.6+player_stats[[#This Row],[Assists]]/MAX('epl_player_stats_24_25 '!I:I)*0.25+player_stats[[#This Row],[Shots]]/MAX('epl_player_stats_24_25 '!K:K)*0.15+0.1</f>
        <v>0.11475409836065574</v>
      </c>
      <c r="J562">
        <f>player_stats[[#This Row],[Minutes]]/3420</f>
        <v>0.49678362573099416</v>
      </c>
      <c r="K562" s="3" cm="1">
        <f t="array" ref="K562">_xlfn.IFS(
E562="Goalkeeper",(
7*F562 + 2*J562 + H562),
E562="Defender",(
6*G562+3*H562+2*J562),
E562="Midfielder",(
2*G562+3*H562+4*I562+3*J562),
E562="Forward",(
6.25*I562+5*J562)
)</f>
        <v>4.0026752296982151</v>
      </c>
    </row>
    <row r="563" spans="1:11" x14ac:dyDescent="0.3">
      <c r="A563" t="s">
        <v>298</v>
      </c>
      <c r="B563">
        <v>29</v>
      </c>
      <c r="C563" t="s">
        <v>270</v>
      </c>
      <c r="D563" t="s">
        <v>59</v>
      </c>
      <c r="E563" t="s">
        <v>773</v>
      </c>
      <c r="F563">
        <f>player_stats[[#This Row],[Clean Sheets]]/MAX('epl_player_stats_24_25 '!AI:AI)*0.5+player_stats[[#This Row],[Goals Prevented Adjusted]]/MAX('epl_player_stats_24_25 '!BG:BG)*0.5</f>
        <v>0.27731092436974791</v>
      </c>
      <c r="G563">
        <f>player_stats[[#This Row],[Clean Sheets]]/MAX('epl_player_stats_24_25 '!AI:AI)*0.5+player_stats[[#This Row],[Clearances]]/MAX('epl_player_stats_24_25 '!AJ:AJ)*0.25+player_stats[[#This Row],[Tackles]]/MAX('epl_player_stats_24_25 '!AM:AM)*0.25</f>
        <v>0.22234822593674267</v>
      </c>
      <c r="H563">
        <f>player_stats[[#This Row],[Touches]]/MAX('epl_player_stats_24_25 '!P:P)</f>
        <v>0.38183447863758591</v>
      </c>
      <c r="I563">
        <f>player_stats[[#This Row],[Goals]]/MAX('epl_player_stats_24_25 '!H:H)*0.6+player_stats[[#This Row],[Assists]]/MAX('epl_player_stats_24_25 '!I:I)*0.25+player_stats[[#This Row],[Shots]]/MAX('epl_player_stats_24_25 '!K:K)*0.15+0.1</f>
        <v>0.19576502732240436</v>
      </c>
      <c r="J563">
        <f>player_stats[[#This Row],[Minutes]]/3420</f>
        <v>0.61929824561403513</v>
      </c>
      <c r="K563" s="3" cm="1">
        <f t="array" ref="K563">_xlfn.IFS(
E563="Goalkeeper",(
7*F563 + 2*J563 + H563),
E563="Defender",(
6*G563+3*H563+2*J563),
E563="Midfielder",(
2*G563+3*H563+4*I563+3*J563),
E563="Forward",(
6.25*I563+5*J563)
)</f>
        <v>4.2311547339179656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34510-0E93-483C-BECC-1B7DAE152D6C}">
  <dimension ref="A1:L66"/>
  <sheetViews>
    <sheetView workbookViewId="0">
      <selection activeCell="E475" sqref="E475"/>
    </sheetView>
  </sheetViews>
  <sheetFormatPr defaultRowHeight="14.4" x14ac:dyDescent="0.3"/>
  <cols>
    <col min="1" max="1" width="24.5546875" customWidth="1"/>
    <col min="2" max="2" width="23.21875" customWidth="1"/>
    <col min="5" max="5" width="11.21875" customWidth="1"/>
    <col min="6" max="6" width="12.44140625" customWidth="1"/>
    <col min="10" max="10" width="12.44140625" customWidth="1"/>
    <col min="11" max="11" width="12.21875" customWidth="1"/>
    <col min="12" max="12" width="11" customWidth="1"/>
  </cols>
  <sheetData>
    <row r="1" spans="1:12" x14ac:dyDescent="0.3">
      <c r="A1" t="s">
        <v>767</v>
      </c>
      <c r="B1" t="s">
        <v>768</v>
      </c>
      <c r="E1" t="s">
        <v>769</v>
      </c>
      <c r="F1" t="s">
        <v>770</v>
      </c>
      <c r="J1" t="s">
        <v>771</v>
      </c>
      <c r="K1" t="s">
        <v>776</v>
      </c>
    </row>
    <row r="2" spans="1:12" x14ac:dyDescent="0.3">
      <c r="A2" t="str" cm="1">
        <f t="array" ref="A2:A21">_xlfn.UNIQUE(score[Club])</f>
        <v>Bournemouth</v>
      </c>
      <c r="B2" t="s">
        <v>783</v>
      </c>
      <c r="E2" t="str" cm="1">
        <f t="array" ref="E2:E65">_xlfn.UNIQUE(score[Nationality])</f>
        <v>Spain</v>
      </c>
      <c r="F2" t="s">
        <v>783</v>
      </c>
      <c r="J2" t="str" cm="1">
        <f t="array" ref="J2:J5">_xlfn.UNIQUE(score[Position])</f>
        <v>Goalkeeper</v>
      </c>
      <c r="K2" t="s">
        <v>775</v>
      </c>
      <c r="L2" t="s">
        <v>783</v>
      </c>
    </row>
    <row r="3" spans="1:12" x14ac:dyDescent="0.3">
      <c r="A3" t="str">
        <v>Liverpool</v>
      </c>
      <c r="B3" t="str" cm="1">
        <f t="array" ref="B3:B22">_xlfn._xlws.SORT(_xlfn.ANCHORARRAY(A2),1)</f>
        <v>Arsenal</v>
      </c>
      <c r="E3" t="str">
        <v>Brazil</v>
      </c>
      <c r="F3" t="str" cm="1">
        <f t="array" ref="F3:F66">_xlfn._xlws.SORT(_xlfn.ANCHORARRAY(E2),1)</f>
        <v>Albania</v>
      </c>
      <c r="J3" t="str">
        <v>Midfielder</v>
      </c>
      <c r="K3" t="s">
        <v>773</v>
      </c>
      <c r="L3" t="s">
        <v>772</v>
      </c>
    </row>
    <row r="4" spans="1:12" x14ac:dyDescent="0.3">
      <c r="A4" t="str">
        <v>West Ham</v>
      </c>
      <c r="B4" t="str">
        <v>Aston Villa</v>
      </c>
      <c r="E4" t="str">
        <v>Poland</v>
      </c>
      <c r="F4" t="str">
        <v>Algeria</v>
      </c>
      <c r="J4" t="str">
        <v>Defender</v>
      </c>
      <c r="K4" t="s">
        <v>774</v>
      </c>
      <c r="L4" t="s">
        <v>774</v>
      </c>
    </row>
    <row r="5" spans="1:12" x14ac:dyDescent="0.3">
      <c r="A5" t="str">
        <v>Tottenham</v>
      </c>
      <c r="B5" t="str">
        <v>Bournemouth</v>
      </c>
      <c r="E5" t="str">
        <v>Czech Republic</v>
      </c>
      <c r="F5" t="str">
        <v>Argentina</v>
      </c>
      <c r="J5" t="str">
        <v>Forward</v>
      </c>
      <c r="K5" t="s">
        <v>772</v>
      </c>
      <c r="L5" t="s">
        <v>773</v>
      </c>
    </row>
    <row r="6" spans="1:12" x14ac:dyDescent="0.3">
      <c r="A6" t="str">
        <v>Manchester Utd</v>
      </c>
      <c r="B6" t="str">
        <v>Brentford</v>
      </c>
      <c r="E6" t="str">
        <v>Turkiye</v>
      </c>
      <c r="F6" t="str">
        <v>Australia</v>
      </c>
      <c r="L6" t="s">
        <v>775</v>
      </c>
    </row>
    <row r="7" spans="1:12" x14ac:dyDescent="0.3">
      <c r="A7" t="str">
        <v>Wolves</v>
      </c>
      <c r="B7" t="str">
        <v>Brighton</v>
      </c>
      <c r="E7" t="str">
        <v>England</v>
      </c>
      <c r="F7" t="str">
        <v>Austria</v>
      </c>
    </row>
    <row r="8" spans="1:12" x14ac:dyDescent="0.3">
      <c r="A8" t="str">
        <v>Brentford</v>
      </c>
      <c r="B8" t="str">
        <v>Chelsea</v>
      </c>
      <c r="E8" t="str">
        <v>Iceland</v>
      </c>
      <c r="F8" t="str">
        <v>Bangladesh</v>
      </c>
    </row>
    <row r="9" spans="1:12" x14ac:dyDescent="0.3">
      <c r="A9" t="str">
        <v>Aston Villa</v>
      </c>
      <c r="B9" t="str">
        <v>Crystal Palace</v>
      </c>
      <c r="E9" t="str">
        <v>Argentina</v>
      </c>
      <c r="F9" t="str">
        <v>Belgium</v>
      </c>
    </row>
    <row r="10" spans="1:12" x14ac:dyDescent="0.3">
      <c r="A10" t="str">
        <v>Chelsea</v>
      </c>
      <c r="B10" t="str">
        <v>Everton</v>
      </c>
      <c r="E10" t="str">
        <v>Serbia</v>
      </c>
      <c r="F10" t="str">
        <v>Brazil</v>
      </c>
    </row>
    <row r="11" spans="1:12" x14ac:dyDescent="0.3">
      <c r="A11" t="str">
        <v>Fulham</v>
      </c>
      <c r="B11" t="str">
        <v>Fulham</v>
      </c>
      <c r="E11" t="str">
        <v>Mexico</v>
      </c>
      <c r="F11" t="str">
        <v>Burkina Faso</v>
      </c>
    </row>
    <row r="12" spans="1:12" x14ac:dyDescent="0.3">
      <c r="A12" t="str">
        <v>Ipswich Town</v>
      </c>
      <c r="B12" t="str">
        <v>Ipswich Town</v>
      </c>
      <c r="E12" t="str">
        <v>South Korea</v>
      </c>
      <c r="F12" t="str">
        <v>Cameroon</v>
      </c>
    </row>
    <row r="13" spans="1:12" x14ac:dyDescent="0.3">
      <c r="A13" t="str">
        <v>Leicester City</v>
      </c>
      <c r="B13" t="str">
        <v>Leicester City</v>
      </c>
      <c r="E13" t="str">
        <v>Colombia</v>
      </c>
      <c r="F13" t="str">
        <v>Canada</v>
      </c>
    </row>
    <row r="14" spans="1:12" x14ac:dyDescent="0.3">
      <c r="A14" t="str">
        <v>Manchester City</v>
      </c>
      <c r="B14" t="str">
        <v>Liverpool</v>
      </c>
      <c r="E14" t="str">
        <v>Ghana</v>
      </c>
      <c r="F14" t="str">
        <v>Chile</v>
      </c>
    </row>
    <row r="15" spans="1:12" x14ac:dyDescent="0.3">
      <c r="A15" t="str">
        <v>Notts Forest</v>
      </c>
      <c r="B15" t="str">
        <v>Manchester City</v>
      </c>
      <c r="E15" t="str">
        <v>Ireland</v>
      </c>
      <c r="F15" t="str">
        <v>Colombia</v>
      </c>
    </row>
    <row r="16" spans="1:12" x14ac:dyDescent="0.3">
      <c r="A16" t="str">
        <v>Southampton</v>
      </c>
      <c r="B16" t="str">
        <v>Manchester Utd</v>
      </c>
      <c r="E16" t="str">
        <v>Cote D’Ivoire</v>
      </c>
      <c r="F16" t="str">
        <v>Cote D’Ivoire</v>
      </c>
    </row>
    <row r="17" spans="1:6" x14ac:dyDescent="0.3">
      <c r="A17" t="str">
        <v>Brighton</v>
      </c>
      <c r="B17" t="str">
        <v>Newcastle</v>
      </c>
      <c r="E17" t="str">
        <v>Germany</v>
      </c>
      <c r="F17" t="str">
        <v>Croatia</v>
      </c>
    </row>
    <row r="18" spans="1:6" x14ac:dyDescent="0.3">
      <c r="A18" t="str">
        <v>Everton</v>
      </c>
      <c r="B18" t="str">
        <v>Notts Forest</v>
      </c>
      <c r="E18" t="str">
        <v>Portugal</v>
      </c>
      <c r="F18" t="str">
        <v>Czech Republic</v>
      </c>
    </row>
    <row r="19" spans="1:6" x14ac:dyDescent="0.3">
      <c r="A19" t="str">
        <v>Crystal Palace</v>
      </c>
      <c r="B19" t="str">
        <v>Southampton</v>
      </c>
      <c r="E19" t="str">
        <v>France</v>
      </c>
      <c r="F19" t="str">
        <v>Denmark</v>
      </c>
    </row>
    <row r="20" spans="1:6" x14ac:dyDescent="0.3">
      <c r="A20" t="str">
        <v>Newcastle</v>
      </c>
      <c r="B20" t="str">
        <v>Tottenham</v>
      </c>
      <c r="E20" t="str">
        <v>Romania</v>
      </c>
      <c r="F20" t="str">
        <v>DR Congo</v>
      </c>
    </row>
    <row r="21" spans="1:6" x14ac:dyDescent="0.3">
      <c r="A21" t="str">
        <v>Arsenal</v>
      </c>
      <c r="B21" t="str">
        <v>West Ham</v>
      </c>
      <c r="E21" t="str">
        <v>Scotland</v>
      </c>
      <c r="F21" t="str">
        <v>Ecuador</v>
      </c>
    </row>
    <row r="22" spans="1:6" x14ac:dyDescent="0.3">
      <c r="B22" t="str">
        <v>Wolves</v>
      </c>
      <c r="E22" t="str">
        <v>Senegal</v>
      </c>
      <c r="F22" t="str">
        <v>Egypt</v>
      </c>
    </row>
    <row r="23" spans="1:6" x14ac:dyDescent="0.3">
      <c r="E23" t="str">
        <v>Algeria</v>
      </c>
      <c r="F23" t="str">
        <v>England</v>
      </c>
    </row>
    <row r="24" spans="1:6" x14ac:dyDescent="0.3">
      <c r="E24" t="str">
        <v>Iraq</v>
      </c>
      <c r="F24" t="str">
        <v>France</v>
      </c>
    </row>
    <row r="25" spans="1:6" x14ac:dyDescent="0.3">
      <c r="E25" t="str">
        <v>Italy</v>
      </c>
      <c r="F25" t="str">
        <v>Gabon</v>
      </c>
    </row>
    <row r="26" spans="1:6" x14ac:dyDescent="0.3">
      <c r="E26" t="str">
        <v>Ukraine</v>
      </c>
      <c r="F26" t="str">
        <v>Gambia</v>
      </c>
    </row>
    <row r="27" spans="1:6" x14ac:dyDescent="0.3">
      <c r="E27" t="str">
        <v>Croatia</v>
      </c>
      <c r="F27" t="str">
        <v>Germany</v>
      </c>
    </row>
    <row r="28" spans="1:6" x14ac:dyDescent="0.3">
      <c r="E28" t="str">
        <v>Denmark</v>
      </c>
      <c r="F28" t="str">
        <v>Ghana</v>
      </c>
    </row>
    <row r="29" spans="1:6" x14ac:dyDescent="0.3">
      <c r="E29" t="str">
        <v>Uruguay</v>
      </c>
      <c r="F29" t="str">
        <v>Greece</v>
      </c>
    </row>
    <row r="30" spans="1:6" x14ac:dyDescent="0.3">
      <c r="E30" t="str">
        <v>Belgium</v>
      </c>
      <c r="F30" t="str">
        <v>Guinea-Bissau</v>
      </c>
    </row>
    <row r="31" spans="1:6" x14ac:dyDescent="0.3">
      <c r="E31" t="str">
        <v>Egypt</v>
      </c>
      <c r="F31" t="str">
        <v>Hungary</v>
      </c>
    </row>
    <row r="32" spans="1:6" x14ac:dyDescent="0.3">
      <c r="E32" t="str">
        <v>Sweden</v>
      </c>
      <c r="F32" t="str">
        <v>Iceland</v>
      </c>
    </row>
    <row r="33" spans="5:6" x14ac:dyDescent="0.3">
      <c r="E33" t="str">
        <v>Norway</v>
      </c>
      <c r="F33" t="str">
        <v>Iraq</v>
      </c>
    </row>
    <row r="34" spans="5:6" x14ac:dyDescent="0.3">
      <c r="E34" t="str">
        <v>New Zealand</v>
      </c>
      <c r="F34" t="str">
        <v>Ireland</v>
      </c>
    </row>
    <row r="35" spans="5:6" x14ac:dyDescent="0.3">
      <c r="E35" t="str">
        <v>Cameroon</v>
      </c>
      <c r="F35" t="str">
        <v>Italy</v>
      </c>
    </row>
    <row r="36" spans="5:6" x14ac:dyDescent="0.3">
      <c r="E36" t="str">
        <v>DR Congo</v>
      </c>
      <c r="F36" t="str">
        <v>Jamaica</v>
      </c>
    </row>
    <row r="37" spans="5:6" x14ac:dyDescent="0.3">
      <c r="E37" t="str">
        <v>Netherlands</v>
      </c>
      <c r="F37" t="str">
        <v>Japan</v>
      </c>
    </row>
    <row r="38" spans="5:6" x14ac:dyDescent="0.3">
      <c r="E38" t="str">
        <v>Wales</v>
      </c>
      <c r="F38" t="str">
        <v>Kosovo</v>
      </c>
    </row>
    <row r="39" spans="5:6" x14ac:dyDescent="0.3">
      <c r="E39" t="str">
        <v>Japan</v>
      </c>
      <c r="F39" t="str">
        <v>Mali</v>
      </c>
    </row>
    <row r="40" spans="5:6" x14ac:dyDescent="0.3">
      <c r="E40" t="str">
        <v>Nigeria</v>
      </c>
      <c r="F40" t="str">
        <v>Mexico</v>
      </c>
    </row>
    <row r="41" spans="5:6" x14ac:dyDescent="0.3">
      <c r="E41" t="str">
        <v>Guinea-Bissau</v>
      </c>
      <c r="F41" t="str">
        <v>Morocco</v>
      </c>
    </row>
    <row r="42" spans="5:6" x14ac:dyDescent="0.3">
      <c r="E42" t="str">
        <v>Burkina Faso</v>
      </c>
      <c r="F42" t="str">
        <v>Netherlands</v>
      </c>
    </row>
    <row r="43" spans="5:6" x14ac:dyDescent="0.3">
      <c r="E43" t="str">
        <v>Hungary</v>
      </c>
      <c r="F43" t="str">
        <v>New Zealand</v>
      </c>
    </row>
    <row r="44" spans="5:6" x14ac:dyDescent="0.3">
      <c r="E44" t="str">
        <v>Gambia</v>
      </c>
      <c r="F44" t="str">
        <v>Nigeria</v>
      </c>
    </row>
    <row r="45" spans="5:6" x14ac:dyDescent="0.3">
      <c r="E45" t="str">
        <v>Switzerland</v>
      </c>
      <c r="F45" t="str">
        <v>Northern Ireland</v>
      </c>
    </row>
    <row r="46" spans="5:6" x14ac:dyDescent="0.3">
      <c r="E46" t="str">
        <v>Mali</v>
      </c>
      <c r="F46" t="str">
        <v>Norway</v>
      </c>
    </row>
    <row r="47" spans="5:6" x14ac:dyDescent="0.3">
      <c r="E47" t="str">
        <v>Jamaica</v>
      </c>
      <c r="F47" t="str">
        <v>Paraguay</v>
      </c>
    </row>
    <row r="48" spans="5:6" x14ac:dyDescent="0.3">
      <c r="E48" t="str">
        <v>Morocco</v>
      </c>
      <c r="F48" t="str">
        <v>Poland</v>
      </c>
    </row>
    <row r="49" spans="5:6" x14ac:dyDescent="0.3">
      <c r="E49" t="str">
        <v>Zimbabwe</v>
      </c>
      <c r="F49" t="str">
        <v>Portugal</v>
      </c>
    </row>
    <row r="50" spans="5:6" x14ac:dyDescent="0.3">
      <c r="E50" t="str">
        <v>Paraguay</v>
      </c>
      <c r="F50" t="str">
        <v>Romania</v>
      </c>
    </row>
    <row r="51" spans="5:6" x14ac:dyDescent="0.3">
      <c r="E51" t="str">
        <v>Northern Ireland</v>
      </c>
      <c r="F51" t="str">
        <v>Scotland</v>
      </c>
    </row>
    <row r="52" spans="5:6" x14ac:dyDescent="0.3">
      <c r="E52" t="str">
        <v>Canada</v>
      </c>
      <c r="F52" t="str">
        <v>Senegal</v>
      </c>
    </row>
    <row r="53" spans="5:6" x14ac:dyDescent="0.3">
      <c r="E53" t="str">
        <v>Zambia</v>
      </c>
      <c r="F53" t="str">
        <v>Serbia</v>
      </c>
    </row>
    <row r="54" spans="5:6" x14ac:dyDescent="0.3">
      <c r="E54" t="str">
        <v>Gabon</v>
      </c>
      <c r="F54" t="str">
        <v>Slovakia</v>
      </c>
    </row>
    <row r="55" spans="5:6" x14ac:dyDescent="0.3">
      <c r="E55" t="str">
        <v>United States</v>
      </c>
      <c r="F55" t="str">
        <v>South Korea</v>
      </c>
    </row>
    <row r="56" spans="5:6" x14ac:dyDescent="0.3">
      <c r="E56" t="str">
        <v>Ecuador</v>
      </c>
      <c r="F56" t="str">
        <v>Spain</v>
      </c>
    </row>
    <row r="57" spans="5:6" x14ac:dyDescent="0.3">
      <c r="E57" t="str">
        <v>Kosovo</v>
      </c>
      <c r="F57" t="str">
        <v>Sweden</v>
      </c>
    </row>
    <row r="58" spans="5:6" x14ac:dyDescent="0.3">
      <c r="E58" t="str">
        <v>Slovakia</v>
      </c>
      <c r="F58" t="str">
        <v>Switzerland</v>
      </c>
    </row>
    <row r="59" spans="5:6" x14ac:dyDescent="0.3">
      <c r="E59" t="str">
        <v>Australia</v>
      </c>
      <c r="F59" t="str">
        <v>Turkiye</v>
      </c>
    </row>
    <row r="60" spans="5:6" x14ac:dyDescent="0.3">
      <c r="E60" t="str">
        <v>Bangladesh</v>
      </c>
      <c r="F60" t="str">
        <v>Ukraine</v>
      </c>
    </row>
    <row r="61" spans="5:6" x14ac:dyDescent="0.3">
      <c r="E61" t="str">
        <v>Greece</v>
      </c>
      <c r="F61" t="str">
        <v>United States</v>
      </c>
    </row>
    <row r="62" spans="5:6" x14ac:dyDescent="0.3">
      <c r="E62" t="str">
        <v>Uzbekistan</v>
      </c>
      <c r="F62" t="str">
        <v>Uruguay</v>
      </c>
    </row>
    <row r="63" spans="5:6" x14ac:dyDescent="0.3">
      <c r="E63" t="str">
        <v>Austria</v>
      </c>
      <c r="F63" t="str">
        <v>Uzbekistan</v>
      </c>
    </row>
    <row r="64" spans="5:6" x14ac:dyDescent="0.3">
      <c r="E64" t="str">
        <v>Albania</v>
      </c>
      <c r="F64" t="str">
        <v>Wales</v>
      </c>
    </row>
    <row r="65" spans="5:6" x14ac:dyDescent="0.3">
      <c r="E65" t="str">
        <v>Chile</v>
      </c>
      <c r="F65" t="str">
        <v>Zambia</v>
      </c>
    </row>
    <row r="66" spans="5:6" x14ac:dyDescent="0.3">
      <c r="F66" t="str">
        <v>Zimbabwe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26B7F-C120-4BE2-9448-30A64E2F4971}">
  <dimension ref="C2:AA9"/>
  <sheetViews>
    <sheetView showGridLines="0" tabSelected="1" zoomScale="80" zoomScaleNormal="80" workbookViewId="0">
      <selection activeCell="W9" sqref="W9:X9"/>
    </sheetView>
  </sheetViews>
  <sheetFormatPr defaultRowHeight="14.4" x14ac:dyDescent="0.3"/>
  <cols>
    <col min="3" max="3" width="9.109375" customWidth="1"/>
    <col min="4" max="4" width="12.77734375" customWidth="1"/>
    <col min="5" max="5" width="13" customWidth="1"/>
  </cols>
  <sheetData>
    <row r="2" spans="3:27" x14ac:dyDescent="0.3">
      <c r="C2" s="9" t="s">
        <v>784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3:27" x14ac:dyDescent="0.3"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</row>
    <row r="4" spans="3:27" x14ac:dyDescent="0.3"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3:27" x14ac:dyDescent="0.3"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 spans="3:27" x14ac:dyDescent="0.3"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3:27" ht="23.4" x14ac:dyDescent="0.45">
      <c r="E7" s="6" t="s">
        <v>767</v>
      </c>
      <c r="F7" s="6"/>
      <c r="N7" s="6" t="s">
        <v>777</v>
      </c>
      <c r="O7" s="6"/>
      <c r="W7" s="6" t="s">
        <v>3</v>
      </c>
      <c r="X7" s="6"/>
    </row>
    <row r="9" spans="3:27" ht="18" x14ac:dyDescent="0.3">
      <c r="E9" s="10" t="s">
        <v>783</v>
      </c>
      <c r="F9" s="11"/>
      <c r="N9" s="10" t="s">
        <v>783</v>
      </c>
      <c r="O9" s="11"/>
      <c r="W9" s="10" t="s">
        <v>783</v>
      </c>
      <c r="X9" s="11"/>
    </row>
  </sheetData>
  <sheetProtection sheet="1" objects="1" scenarios="1" selectLockedCells="1"/>
  <mergeCells count="7">
    <mergeCell ref="E9:F9"/>
    <mergeCell ref="N9:O9"/>
    <mergeCell ref="W9:X9"/>
    <mergeCell ref="E7:F7"/>
    <mergeCell ref="N7:O7"/>
    <mergeCell ref="W7:X7"/>
    <mergeCell ref="C2:AA5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BB1E59ED-599B-454C-A335-4E5389F349A2}">
          <x14:formula1>
            <xm:f>'Data Validation'!$L$2:$L$6</xm:f>
          </x14:formula1>
          <xm:sqref>W9</xm:sqref>
        </x14:dataValidation>
        <x14:dataValidation type="list" allowBlank="1" showInputMessage="1" showErrorMessage="1" xr:uid="{B93AC8E3-B551-4526-8D7D-97099B70CFA4}">
          <x14:formula1>
            <xm:f>'Data Validation'!$B$2:$B$22</xm:f>
          </x14:formula1>
          <xm:sqref>E9</xm:sqref>
        </x14:dataValidation>
        <x14:dataValidation type="list" allowBlank="1" showInputMessage="1" showErrorMessage="1" xr:uid="{5E5F130A-CC9E-4DD6-AAC0-2AB8A0D0B606}">
          <x14:formula1>
            <xm:f>'Data Validation'!$F$2:$F$65</xm:f>
          </x14:formula1>
          <xm:sqref>N9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669C3-4557-450E-9F7D-D3AF350C7C16}">
  <dimension ref="A1:P22"/>
  <sheetViews>
    <sheetView workbookViewId="0">
      <selection activeCell="F21" sqref="F21"/>
    </sheetView>
  </sheetViews>
  <sheetFormatPr defaultRowHeight="14.4" x14ac:dyDescent="0.3"/>
  <cols>
    <col min="1" max="1" width="25.88671875" customWidth="1"/>
    <col min="2" max="2" width="15.77734375" customWidth="1"/>
    <col min="5" max="5" width="22.44140625" customWidth="1"/>
    <col min="10" max="10" width="17.109375" customWidth="1"/>
  </cols>
  <sheetData>
    <row r="1" spans="1:16" x14ac:dyDescent="0.3">
      <c r="A1" t="s">
        <v>767</v>
      </c>
      <c r="B1" t="s">
        <v>779</v>
      </c>
      <c r="E1" t="s">
        <v>767</v>
      </c>
      <c r="F1" t="s">
        <v>779</v>
      </c>
      <c r="J1" t="s">
        <v>767</v>
      </c>
      <c r="K1" t="s">
        <v>779</v>
      </c>
    </row>
    <row r="2" spans="1:16" x14ac:dyDescent="0.3">
      <c r="A2" t="str" cm="1">
        <f t="array" ref="A2:A21">_xlfn.ANCHORARRAY('Data Validation'!B3)</f>
        <v>Arsenal</v>
      </c>
      <c r="B2" s="4" cm="1">
        <f t="array" ref="B2">MAX(
  IF(
    (score[Club]=A2) *
    ((score[Nationality]=country) + (country="All")) *
    ((score[Position]=position) + (position="All")),
    score[Overall Score]
  )
)</f>
        <v>8.364549392314311</v>
      </c>
      <c r="E2" t="str" cm="1">
        <f t="array" ref="E2:F6">INDEX(
    _xlfn.SORTBY(
        A2:B22,
        INDEX(A2:B22,,2),
        -1
    ),
    _xlfn.SEQUENCE(5),
    {1,2}
)</f>
        <v>Liverpool</v>
      </c>
      <c r="F2">
        <v>9.9724256700128144</v>
      </c>
      <c r="J2" t="str" cm="1">
        <f t="array" ref="J2:K6">_xlfn.SORTBY(_xlfn.ANCHORARRAY(E2),F2:F6,1)</f>
        <v>Everton</v>
      </c>
      <c r="K2">
        <v>9.0443680908276072</v>
      </c>
    </row>
    <row r="3" spans="1:16" x14ac:dyDescent="0.3">
      <c r="A3" t="str">
        <v>Aston Villa</v>
      </c>
      <c r="B3" s="4" cm="1">
        <f t="array" ref="B3">MAX(
  IF(
    (score[Club]=A3) *
    ((score[Nationality]=country) + (country="All")) *
    ((score[Position]=position) + (position="All")),
    score[Overall Score]
  )
)</f>
        <v>8.4951830419274117</v>
      </c>
      <c r="E3" t="str">
        <v>Newcastle</v>
      </c>
      <c r="F3">
        <v>9.689733271845526</v>
      </c>
      <c r="J3" t="str">
        <v>Brentford</v>
      </c>
      <c r="K3">
        <v>9.0915552613397068</v>
      </c>
    </row>
    <row r="4" spans="1:16" x14ac:dyDescent="0.3">
      <c r="A4" t="str">
        <v>Bournemouth</v>
      </c>
      <c r="B4" s="4" cm="1">
        <f t="array" ref="B4">MAX(
  IF(
    (score[Club]=A4) *
    ((score[Nationality]=country) + (country="All")) *
    ((score[Position]=position) + (position="All")),
    score[Overall Score]
  )
)</f>
        <v>7.9954344118338891</v>
      </c>
      <c r="E4" t="str">
        <v>Manchester City</v>
      </c>
      <c r="F4">
        <v>9.3973902599677999</v>
      </c>
      <c r="J4" t="str">
        <v>Manchester City</v>
      </c>
      <c r="K4">
        <v>9.3973902599677999</v>
      </c>
      <c r="O4" cm="1">
        <f t="array" ref="O4">MAX(
IF(
  (score[Club]=A2)*
  (score[Nationality]=country)*
  (score[Position]=position),
   score[Overall Score]
  )
)</f>
        <v>0</v>
      </c>
      <c r="P4" cm="1">
        <f t="array" ref="P4">MAX(
IF(
  (score[Club]=A2)*
  (OR(score[Nationality]=country, country="All"))*
  (OR(score[Position]=position, position="All")),
   score[Overall Score]
  )
)</f>
        <v>8.364549392314311</v>
      </c>
    </row>
    <row r="5" spans="1:16" x14ac:dyDescent="0.3">
      <c r="A5" t="str">
        <v>Brentford</v>
      </c>
      <c r="B5" s="4" cm="1">
        <f t="array" ref="B5">MAX(
  IF(
    (score[Club]=A5) *
    ((score[Nationality]=country) + (country="All")) *
    ((score[Position]=position) + (position="All")),
    score[Overall Score]
  )
)</f>
        <v>9.0915552613397068</v>
      </c>
      <c r="E5" t="str">
        <v>Brentford</v>
      </c>
      <c r="F5">
        <v>9.0915552613397068</v>
      </c>
      <c r="J5" t="str">
        <v>Newcastle</v>
      </c>
      <c r="K5">
        <v>9.689733271845526</v>
      </c>
    </row>
    <row r="6" spans="1:16" x14ac:dyDescent="0.3">
      <c r="A6" t="str">
        <v>Brighton</v>
      </c>
      <c r="B6" s="4" cm="1">
        <f t="array" ref="B6">MAX(
  IF(
    (score[Club]=A6) *
    ((score[Nationality]=country) + (country="All")) *
    ((score[Position]=position) + (position="All")),
    score[Overall Score]
  )
)</f>
        <v>6.9702782044599969</v>
      </c>
      <c r="E6" t="str">
        <v>Everton</v>
      </c>
      <c r="F6">
        <v>9.0443680908276072</v>
      </c>
      <c r="J6" t="str">
        <v>Liverpool</v>
      </c>
      <c r="K6">
        <v>9.9724256700128144</v>
      </c>
    </row>
    <row r="7" spans="1:16" x14ac:dyDescent="0.3">
      <c r="A7" t="str">
        <v>Chelsea</v>
      </c>
      <c r="B7" s="4" cm="1">
        <f t="array" ref="B7">MAX(
  IF(
    (score[Club]=A7) *
    ((score[Nationality]=country) + (country="All")) *
    ((score[Position]=position) + (position="All")),
    score[Overall Score]
  )
)</f>
        <v>8.4491499601787492</v>
      </c>
    </row>
    <row r="8" spans="1:16" x14ac:dyDescent="0.3">
      <c r="A8" t="str">
        <v>Crystal Palace</v>
      </c>
      <c r="B8" s="4" cm="1">
        <f t="array" ref="B8">MAX(
  IF(
    (score[Club]=A8) *
    ((score[Nationality]=country) + (country="All")) *
    ((score[Position]=position) + (position="All")),
    score[Overall Score]
  )
)</f>
        <v>8.3615529271164704</v>
      </c>
    </row>
    <row r="9" spans="1:16" x14ac:dyDescent="0.3">
      <c r="A9" t="str">
        <v>Everton</v>
      </c>
      <c r="B9" s="4" cm="1">
        <f t="array" ref="B9">MAX(
  IF(
    (score[Club]=A9) *
    ((score[Nationality]=country) + (country="All")) *
    ((score[Position]=position) + (position="All")),
    score[Overall Score]
  )
)</f>
        <v>9.0443680908276072</v>
      </c>
    </row>
    <row r="10" spans="1:16" x14ac:dyDescent="0.3">
      <c r="A10" t="str">
        <v>Fulham</v>
      </c>
      <c r="B10" s="4" cm="1">
        <f t="array" ref="B10">MAX(
  IF(
    (score[Club]=A10) *
    ((score[Nationality]=country) + (country="All")) *
    ((score[Position]=position) + (position="All")),
    score[Overall Score]
  )
)</f>
        <v>7.5748313424176601</v>
      </c>
    </row>
    <row r="11" spans="1:16" x14ac:dyDescent="0.3">
      <c r="A11" t="str">
        <v>Ipswich Town</v>
      </c>
      <c r="B11" s="4" cm="1">
        <f t="array" ref="B11">MAX(
  IF(
    (score[Club]=A11) *
    ((score[Nationality]=country) + (country="All")) *
    ((score[Position]=position) + (position="All")),
    score[Overall Score]
  )
)</f>
        <v>7.214130666547657</v>
      </c>
    </row>
    <row r="12" spans="1:16" x14ac:dyDescent="0.3">
      <c r="A12" t="str">
        <v>Leicester City</v>
      </c>
      <c r="B12" s="4" cm="1">
        <f t="array" ref="B12">MAX(
  IF(
    (score[Club]=A12) *
    ((score[Nationality]=country) + (country="All")) *
    ((score[Position]=position) + (position="All")),
    score[Overall Score]
  )
)</f>
        <v>7.177993563615086</v>
      </c>
    </row>
    <row r="13" spans="1:16" x14ac:dyDescent="0.3">
      <c r="A13" t="str">
        <v>Liverpool</v>
      </c>
      <c r="B13" s="4" cm="1">
        <f t="array" ref="B13">MAX(
  IF(
    (score[Club]=A13) *
    ((score[Nationality]=country) + (country="All")) *
    ((score[Position]=position) + (position="All")),
    score[Overall Score]
  )
)</f>
        <v>9.9724256700128144</v>
      </c>
    </row>
    <row r="14" spans="1:16" x14ac:dyDescent="0.3">
      <c r="A14" t="str">
        <v>Manchester City</v>
      </c>
      <c r="B14" s="4" cm="1">
        <f t="array" ref="B14">MAX(
  IF(
    (score[Club]=A14) *
    ((score[Nationality]=country) + (country="All")) *
    ((score[Position]=position) + (position="All")),
    score[Overall Score]
  )
)</f>
        <v>9.3973902599677999</v>
      </c>
    </row>
    <row r="15" spans="1:16" x14ac:dyDescent="0.3">
      <c r="A15" t="str">
        <v>Manchester Utd</v>
      </c>
      <c r="B15" s="4" cm="1">
        <f t="array" ref="B15">MAX(
  IF(
    (score[Club]=A15) *
    ((score[Nationality]=country) + (country="All")) *
    ((score[Position]=position) + (position="All")),
    score[Overall Score]
  )
)</f>
        <v>8.7278284946688665</v>
      </c>
    </row>
    <row r="16" spans="1:16" x14ac:dyDescent="0.3">
      <c r="A16" t="str">
        <v>Newcastle</v>
      </c>
      <c r="B16" s="4" cm="1">
        <f t="array" ref="B16">MAX(
  IF(
    (score[Club]=A16) *
    ((score[Nationality]=country) + (country="All")) *
    ((score[Position]=position) + (position="All")),
    score[Overall Score]
  )
)</f>
        <v>9.689733271845526</v>
      </c>
    </row>
    <row r="17" spans="1:2" x14ac:dyDescent="0.3">
      <c r="A17" t="str">
        <v>Notts Forest</v>
      </c>
      <c r="B17" s="4" cm="1">
        <f t="array" ref="B17">MAX(
  IF(
    (score[Club]=A17) *
    ((score[Nationality]=country) + (country="All")) *
    ((score[Position]=position) + (position="All")),
    score[Overall Score]
  )
)</f>
        <v>8.8675827234139604</v>
      </c>
    </row>
    <row r="18" spans="1:2" x14ac:dyDescent="0.3">
      <c r="A18" t="str">
        <v>Southampton</v>
      </c>
      <c r="B18" s="4" cm="1">
        <f t="array" ref="B18">MAX(
  IF(
    (score[Club]=A18) *
    ((score[Nationality]=country) + (country="All")) *
    ((score[Position]=position) + (position="All")),
    score[Overall Score]
  )
)</f>
        <v>5.886547050019713</v>
      </c>
    </row>
    <row r="19" spans="1:2" x14ac:dyDescent="0.3">
      <c r="A19" t="str">
        <v>Tottenham</v>
      </c>
      <c r="B19" s="4" cm="1">
        <f t="array" ref="B19">MAX(
  IF(
    (score[Club]=A19) *
    ((score[Nationality]=country) + (country="All")) *
    ((score[Position]=position) + (position="All")),
    score[Overall Score]
  )
)</f>
        <v>6.1964871164863355</v>
      </c>
    </row>
    <row r="20" spans="1:2" x14ac:dyDescent="0.3">
      <c r="A20" t="str">
        <v>West Ham</v>
      </c>
      <c r="B20" s="4" cm="1">
        <f t="array" ref="B20">MAX(
  IF(
    (score[Club]=A20) *
    ((score[Nationality]=country) + (country="All")) *
    ((score[Position]=position) + (position="All")),
    score[Overall Score]
  )
)</f>
        <v>7.2085834081592246</v>
      </c>
    </row>
    <row r="21" spans="1:2" x14ac:dyDescent="0.3">
      <c r="A21" t="str">
        <v>Wolves</v>
      </c>
      <c r="B21" s="4" cm="1">
        <f t="array" ref="B21">MAX(
  IF(
    (score[Club]=A21) *
    ((score[Nationality]=country) + (country="All")) *
    ((score[Position]=position) + (position="All")),
    score[Overall Score]
  )
)</f>
        <v>7.4121926849344959</v>
      </c>
    </row>
    <row r="22" spans="1:2" x14ac:dyDescent="0.3">
      <c r="B22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48075-BEEA-494A-A55D-B684EE24C78C}">
  <dimension ref="A1:B5"/>
  <sheetViews>
    <sheetView topLeftCell="A2" workbookViewId="0">
      <selection activeCell="F21" sqref="F21"/>
    </sheetView>
  </sheetViews>
  <sheetFormatPr defaultRowHeight="14.4" x14ac:dyDescent="0.3"/>
  <cols>
    <col min="1" max="1" width="11.21875" customWidth="1"/>
    <col min="2" max="2" width="12" customWidth="1"/>
  </cols>
  <sheetData>
    <row r="1" spans="1:2" x14ac:dyDescent="0.3">
      <c r="A1" t="s">
        <v>771</v>
      </c>
      <c r="B1" t="s">
        <v>780</v>
      </c>
    </row>
    <row r="2" spans="1:2" x14ac:dyDescent="0.3">
      <c r="A2" t="str" cm="1">
        <f t="array" ref="A2:A5">'Data Validation'!K2:K5</f>
        <v>Forward</v>
      </c>
      <c r="B2" s="4" cm="1">
        <f t="array" ref="B2">MAX(
  IF(
    (score[Position]=A2) *
    ((score[Nationality]=country) + (country="All")) *
    ((score[Club]=team) + (team="All")),
    score[Overall Score]
  )
)</f>
        <v>9.689733271845526</v>
      </c>
    </row>
    <row r="3" spans="1:2" x14ac:dyDescent="0.3">
      <c r="A3" t="str">
        <v>Midfielder</v>
      </c>
      <c r="B3" s="4" cm="1">
        <f t="array" ref="B3">MAX(
  IF(
    (score[Position]=A3) *
    ((score[Nationality]=country) + (country="All")) *
    ((score[Club]=team) + (team="All")),
    score[Overall Score]
  )
)</f>
        <v>9.9724256700128144</v>
      </c>
    </row>
    <row r="4" spans="1:2" x14ac:dyDescent="0.3">
      <c r="A4" t="str">
        <v>Defender</v>
      </c>
      <c r="B4" s="4" cm="1">
        <f t="array" ref="B4">MAX(
  IF(
    (score[Position]=A4) *
    ((score[Nationality]=country) + (country="All")) *
    ((score[Club]=team) + (team="All")),
    score[Overall Score]
  )
)</f>
        <v>9.5536258000372829</v>
      </c>
    </row>
    <row r="5" spans="1:2" x14ac:dyDescent="0.3">
      <c r="A5" t="str">
        <v>Goalkeeper</v>
      </c>
      <c r="B5" s="4" cm="1">
        <f t="array" ref="B5">MAX(
  IF(
    (score[Position]=A5) *
    ((score[Nationality]=country) + (country="All")) *
    ((score[Club]=team) + (team="All")),
    score[Overall Score]
  )
)</f>
        <v>9.0443680908276072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F5A30-6648-4585-8403-0E1B49ADEC68}">
  <dimension ref="A1:B65"/>
  <sheetViews>
    <sheetView topLeftCell="A9" workbookViewId="0">
      <selection activeCell="F21" sqref="F21"/>
    </sheetView>
  </sheetViews>
  <sheetFormatPr defaultRowHeight="14.4" x14ac:dyDescent="0.3"/>
  <cols>
    <col min="1" max="1" width="14.5546875" customWidth="1"/>
    <col min="2" max="2" width="10.77734375" customWidth="1"/>
  </cols>
  <sheetData>
    <row r="1" spans="1:2" x14ac:dyDescent="0.3">
      <c r="A1" t="s">
        <v>777</v>
      </c>
      <c r="B1" t="s">
        <v>778</v>
      </c>
    </row>
    <row r="2" spans="1:2" x14ac:dyDescent="0.3">
      <c r="A2" t="str" cm="1">
        <f t="array" ref="A2:A65">_xlfn.ANCHORARRAY('Data Validation'!F3)</f>
        <v>Albania</v>
      </c>
      <c r="B2" s="4" cm="1">
        <f t="array" ref="B2">MAX(
  IF(
    (score[Nationality]=A2) *
    ((score[Position]=position) + (position="All")) *
    ((score[Club]=team) + (team="All")),
    score[Overall Score]
  )
)</f>
        <v>1.1703935384910364</v>
      </c>
    </row>
    <row r="3" spans="1:2" x14ac:dyDescent="0.3">
      <c r="A3" t="str">
        <v>Algeria</v>
      </c>
      <c r="B3" s="4" cm="1">
        <f t="array" ref="B3">MAX(
  IF(
    (score[Nationality]=A3) *
    ((score[Position]=position) + (position="All")) *
    ((score[Club]=team) + (team="All")),
    score[Overall Score]
  )
)</f>
        <v>5.3164978089718238</v>
      </c>
    </row>
    <row r="4" spans="1:2" x14ac:dyDescent="0.3">
      <c r="A4" t="str">
        <v>Argentina</v>
      </c>
      <c r="B4" s="4" cm="1">
        <f t="array" ref="B4">MAX(
  IF(
    (score[Nationality]=A4) *
    ((score[Position]=position) + (position="All")) *
    ((score[Club]=team) + (team="All")),
    score[Overall Score]
  )
)</f>
        <v>7.2623942624888045</v>
      </c>
    </row>
    <row r="5" spans="1:2" x14ac:dyDescent="0.3">
      <c r="A5" t="str">
        <v>Australia</v>
      </c>
      <c r="B5" s="4" cm="1">
        <f t="array" ref="B5">MAX(
  IF(
    (score[Nationality]=A5) *
    ((score[Position]=position) + (position="All")) *
    ((score[Club]=team) + (team="All")),
    score[Overall Score]
  )
)</f>
        <v>2.7580546238806938</v>
      </c>
    </row>
    <row r="6" spans="1:2" x14ac:dyDescent="0.3">
      <c r="A6" t="str">
        <v>Austria</v>
      </c>
      <c r="B6" s="4" cm="1">
        <f t="array" ref="B6">MAX(
  IF(
    (score[Nationality]=A6) *
    ((score[Position]=position) + (position="All")) *
    ((score[Club]=team) + (team="All")),
    score[Overall Score]
  )
)</f>
        <v>1.6323453440719062</v>
      </c>
    </row>
    <row r="7" spans="1:2" x14ac:dyDescent="0.3">
      <c r="A7" t="str">
        <v>Bangladesh</v>
      </c>
      <c r="B7" s="4" cm="1">
        <f t="array" ref="B7">MAX(
  IF(
    (score[Nationality]=A7) *
    ((score[Position]=position) + (position="All")) *
    ((score[Club]=team) + (team="All")),
    score[Overall Score]
  )
)</f>
        <v>0.61424819954460874</v>
      </c>
    </row>
    <row r="8" spans="1:2" x14ac:dyDescent="0.3">
      <c r="A8" t="str">
        <v>Belgium</v>
      </c>
      <c r="B8" s="4" cm="1">
        <f t="array" ref="B8">MAX(
  IF(
    (score[Nationality]=A8) *
    ((score[Position]=position) + (position="All")) *
    ((score[Club]=team) + (team="All")),
    score[Overall Score]
  )
)</f>
        <v>8.527885668758092</v>
      </c>
    </row>
    <row r="9" spans="1:2" x14ac:dyDescent="0.3">
      <c r="A9" t="str">
        <v>Brazil</v>
      </c>
      <c r="B9" s="4" cm="1">
        <f t="array" ref="B9">MAX(
  IF(
    (score[Nationality]=A9) *
    ((score[Position]=position) + (position="All")) *
    ((score[Club]=team) + (team="All")),
    score[Overall Score]
  )
)</f>
        <v>8.1091375985027803</v>
      </c>
    </row>
    <row r="10" spans="1:2" x14ac:dyDescent="0.3">
      <c r="A10" t="str">
        <v>Burkina Faso</v>
      </c>
      <c r="B10" s="4" cm="1">
        <f t="array" ref="B10">MAX(
  IF(
    (score[Nationality]=A10) *
    ((score[Position]=position) + (position="All")) *
    ((score[Club]=team) + (team="All")),
    score[Overall Score]
  )
)</f>
        <v>4.8875613700952165</v>
      </c>
    </row>
    <row r="11" spans="1:2" x14ac:dyDescent="0.3">
      <c r="A11" t="str">
        <v>Cameroon</v>
      </c>
      <c r="B11" s="4" cm="1">
        <f t="array" ref="B11">MAX(
  IF(
    (score[Nationality]=A11) *
    ((score[Position]=position) + (position="All")) *
    ((score[Club]=team) + (team="All")),
    score[Overall Score]
  )
)</f>
        <v>8.8532144138456985</v>
      </c>
    </row>
    <row r="12" spans="1:2" x14ac:dyDescent="0.3">
      <c r="A12" t="str">
        <v>Canada</v>
      </c>
      <c r="B12" s="4" cm="1">
        <f t="array" ref="B12">MAX(
  IF(
    (score[Nationality]=A12) *
    ((score[Position]=position) + (position="All")) *
    ((score[Club]=team) + (team="All")),
    score[Overall Score]
  )
)</f>
        <v>0.98466337905249279</v>
      </c>
    </row>
    <row r="13" spans="1:2" x14ac:dyDescent="0.3">
      <c r="A13" t="str">
        <v>Chile</v>
      </c>
      <c r="B13" s="4" cm="1">
        <f t="array" ref="B13">MAX(
  IF(
    (score[Nationality]=A13) *
    ((score[Position]=position) + (position="All")) *
    ((score[Club]=team) + (team="All")),
    score[Overall Score]
  )
)</f>
        <v>1.4490281372830984</v>
      </c>
    </row>
    <row r="14" spans="1:2" x14ac:dyDescent="0.3">
      <c r="A14" t="str">
        <v>Colombia</v>
      </c>
      <c r="B14" s="4" cm="1">
        <f t="array" ref="B14">MAX(
  IF(
    (score[Nationality]=A14) *
    ((score[Position]=position) + (position="All")) *
    ((score[Club]=team) + (team="All")),
    score[Overall Score]
  )
)</f>
        <v>8.1062057218503831</v>
      </c>
    </row>
    <row r="15" spans="1:2" x14ac:dyDescent="0.3">
      <c r="A15" t="str">
        <v>Cote D’Ivoire</v>
      </c>
      <c r="B15" s="4" cm="1">
        <f t="array" ref="B15">MAX(
  IF(
    (score[Nationality]=A15) *
    ((score[Position]=position) + (position="All")) *
    ((score[Club]=team) + (team="All")),
    score[Overall Score]
  )
)</f>
        <v>5.2405518553755375</v>
      </c>
    </row>
    <row r="16" spans="1:2" x14ac:dyDescent="0.3">
      <c r="A16" t="str">
        <v>Croatia</v>
      </c>
      <c r="B16" s="4" cm="1">
        <f t="array" ref="B16">MAX(
  IF(
    (score[Nationality]=A16) *
    ((score[Position]=position) + (position="All")) *
    ((score[Club]=team) + (team="All")),
    score[Overall Score]
  )
)</f>
        <v>8.4797008487781333</v>
      </c>
    </row>
    <row r="17" spans="1:2" x14ac:dyDescent="0.3">
      <c r="A17" t="str">
        <v>Czech Republic</v>
      </c>
      <c r="B17" s="4" cm="1">
        <f t="array" ref="B17">MAX(
  IF(
    (score[Nationality]=A17) *
    ((score[Position]=position) + (position="All")) *
    ((score[Club]=team) + (team="All")),
    score[Overall Score]
  )
)</f>
        <v>5.8977682350892948</v>
      </c>
    </row>
    <row r="18" spans="1:2" x14ac:dyDescent="0.3">
      <c r="A18" t="str">
        <v>Denmark</v>
      </c>
      <c r="B18" s="4" cm="1">
        <f t="array" ref="B18">MAX(
  IF(
    (score[Nationality]=A18) *
    ((score[Position]=position) + (position="All")) *
    ((score[Club]=team) + (team="All")),
    score[Overall Score]
  )
)</f>
        <v>6.310014163463002</v>
      </c>
    </row>
    <row r="19" spans="1:2" x14ac:dyDescent="0.3">
      <c r="A19" t="str">
        <v>DR Congo</v>
      </c>
      <c r="B19" s="4" cm="1">
        <f t="array" ref="B19">MAX(
  IF(
    (score[Nationality]=A19) *
    ((score[Position]=position) + (position="All")) *
    ((score[Club]=team) + (team="All")),
    score[Overall Score]
  )
)</f>
        <v>9.0915552613397068</v>
      </c>
    </row>
    <row r="20" spans="1:2" x14ac:dyDescent="0.3">
      <c r="A20" t="str">
        <v>Ecuador</v>
      </c>
      <c r="B20" s="4" cm="1">
        <f t="array" ref="B20">MAX(
  IF(
    (score[Nationality]=A20) *
    ((score[Position]=position) + (position="All")) *
    ((score[Club]=team) + (team="All")),
    score[Overall Score]
  )
)</f>
        <v>7.425712475405069</v>
      </c>
    </row>
    <row r="21" spans="1:2" x14ac:dyDescent="0.3">
      <c r="A21" t="str">
        <v>Egypt</v>
      </c>
      <c r="B21" s="4" cm="1">
        <f t="array" ref="B21">MAX(
  IF(
    (score[Nationality]=A21) *
    ((score[Position]=position) + (position="All")) *
    ((score[Club]=team) + (team="All")),
    score[Overall Score]
  )
)</f>
        <v>9.9724256700128144</v>
      </c>
    </row>
    <row r="22" spans="1:2" x14ac:dyDescent="0.3">
      <c r="A22" t="str">
        <v>England</v>
      </c>
      <c r="B22" s="4" cm="1">
        <f t="array" ref="B22">MAX(
  IF(
    (score[Nationality]=A22) *
    ((score[Position]=position) + (position="All")) *
    ((score[Club]=team) + (team="All")),
    score[Overall Score]
  )
)</f>
        <v>9.0443680908276072</v>
      </c>
    </row>
    <row r="23" spans="1:2" x14ac:dyDescent="0.3">
      <c r="A23" t="str">
        <v>France</v>
      </c>
      <c r="B23" s="4" cm="1">
        <f t="array" ref="B23">MAX(
  IF(
    (score[Nationality]=A23) *
    ((score[Position]=position) + (position="All")) *
    ((score[Club]=team) + (team="All")),
    score[Overall Score]
  )
)</f>
        <v>8.364549392314311</v>
      </c>
    </row>
    <row r="24" spans="1:2" x14ac:dyDescent="0.3">
      <c r="A24" t="str">
        <v>Gabon</v>
      </c>
      <c r="B24" s="4" cm="1">
        <f t="array" ref="B24">MAX(
  IF(
    (score[Nationality]=A24) *
    ((score[Position]=position) + (position="All")) *
    ((score[Club]=team) + (team="All")),
    score[Overall Score]
  )
)</f>
        <v>3.1519476743398602</v>
      </c>
    </row>
    <row r="25" spans="1:2" x14ac:dyDescent="0.3">
      <c r="A25" t="str">
        <v>Gambia</v>
      </c>
      <c r="B25" s="4" cm="1">
        <f t="array" ref="B25">MAX(
  IF(
    (score[Nationality]=A25) *
    ((score[Position]=position) + (position="All")) *
    ((score[Club]=team) + (team="All")),
    score[Overall Score]
  )
)</f>
        <v>4.2132183581407681</v>
      </c>
    </row>
    <row r="26" spans="1:2" x14ac:dyDescent="0.3">
      <c r="A26" t="str">
        <v>Germany</v>
      </c>
      <c r="B26" s="4" cm="1">
        <f t="array" ref="B26">MAX(
  IF(
    (score[Nationality]=A26) *
    ((score[Position]=position) + (position="All")) *
    ((score[Club]=team) + (team="All")),
    score[Overall Score]
  )
)</f>
        <v>5.6035250323141561</v>
      </c>
    </row>
    <row r="27" spans="1:2" x14ac:dyDescent="0.3">
      <c r="A27" t="str">
        <v>Ghana</v>
      </c>
      <c r="B27" s="4" cm="1">
        <f t="array" ref="B27">MAX(
  IF(
    (score[Nationality]=A27) *
    ((score[Position]=position) + (position="All")) *
    ((score[Club]=team) + (team="All")),
    score[Overall Score]
  )
)</f>
        <v>7.9954344118338891</v>
      </c>
    </row>
    <row r="28" spans="1:2" x14ac:dyDescent="0.3">
      <c r="A28" t="str">
        <v>Greece</v>
      </c>
      <c r="B28" s="4" cm="1">
        <f t="array" ref="B28">MAX(
  IF(
    (score[Nationality]=A28) *
    ((score[Position]=position) + (position="All")) *
    ((score[Club]=team) + (team="All")),
    score[Overall Score]
  )
)</f>
        <v>4.1886450159454052</v>
      </c>
    </row>
    <row r="29" spans="1:2" x14ac:dyDescent="0.3">
      <c r="A29" t="str">
        <v>Guinea-Bissau</v>
      </c>
      <c r="B29" s="4" cm="1">
        <f t="array" ref="B29">MAX(
  IF(
    (score[Nationality]=A29) *
    ((score[Position]=position) + (position="All")) *
    ((score[Club]=team) + (team="All")),
    score[Overall Score]
  )
)</f>
        <v>4.646474657767464</v>
      </c>
    </row>
    <row r="30" spans="1:2" x14ac:dyDescent="0.3">
      <c r="A30" t="str">
        <v>Hungary</v>
      </c>
      <c r="B30" s="4" cm="1">
        <f t="array" ref="B30">MAX(
  IF(
    (score[Nationality]=A30) *
    ((score[Position]=position) + (position="All")) *
    ((score[Club]=team) + (team="All")),
    score[Overall Score]
  )
)</f>
        <v>7.1123398747296038</v>
      </c>
    </row>
    <row r="31" spans="1:2" x14ac:dyDescent="0.3">
      <c r="A31" t="str">
        <v>Iceland</v>
      </c>
      <c r="B31" s="4" cm="1">
        <f t="array" ref="B31">MAX(
  IF(
    (score[Nationality]=A31) *
    ((score[Position]=position) + (position="All")) *
    ((score[Club]=team) + (team="All")),
    score[Overall Score]
  )
)</f>
        <v>1.5486914486518588</v>
      </c>
    </row>
    <row r="32" spans="1:2" x14ac:dyDescent="0.3">
      <c r="A32" t="str">
        <v>Iraq</v>
      </c>
      <c r="B32" s="4" cm="1">
        <f t="array" ref="B32">MAX(
  IF(
    (score[Nationality]=A32) *
    ((score[Position]=position) + (position="All")) *
    ((score[Club]=team) + (team="All")),
    score[Overall Score]
  )
)</f>
        <v>0.86922394784776147</v>
      </c>
    </row>
    <row r="33" spans="1:2" x14ac:dyDescent="0.3">
      <c r="A33" t="str">
        <v>Ireland</v>
      </c>
      <c r="B33" s="4" cm="1">
        <f t="array" ref="B33">MAX(
  IF(
    (score[Nationality]=A33) *
    ((score[Position]=position) + (position="All")) *
    ((score[Club]=team) + (team="All")),
    score[Overall Score]
  )
)</f>
        <v>7.7662772652630032</v>
      </c>
    </row>
    <row r="34" spans="1:2" x14ac:dyDescent="0.3">
      <c r="A34" t="str">
        <v>Italy</v>
      </c>
      <c r="B34" s="4" cm="1">
        <f t="array" ref="B34">MAX(
  IF(
    (score[Nationality]=A34) *
    ((score[Position]=position) + (position="All")) *
    ((score[Club]=team) + (team="All")),
    score[Overall Score]
  )
)</f>
        <v>6.123950767660272</v>
      </c>
    </row>
    <row r="35" spans="1:2" x14ac:dyDescent="0.3">
      <c r="A35" t="str">
        <v>Jamaica</v>
      </c>
      <c r="B35" s="4" cm="1">
        <f t="array" ref="B35">MAX(
  IF(
    (score[Nationality]=A35) *
    ((score[Position]=position) + (position="All")) *
    ((score[Club]=team) + (team="All")),
    score[Overall Score]
  )
)</f>
        <v>4.0315573110003742</v>
      </c>
    </row>
    <row r="36" spans="1:2" x14ac:dyDescent="0.3">
      <c r="A36" t="str">
        <v>Japan</v>
      </c>
      <c r="B36" s="4" cm="1">
        <f t="array" ref="B36">MAX(
  IF(
    (score[Nationality]=A36) *
    ((score[Position]=position) + (position="All")) *
    ((score[Club]=team) + (team="All")),
    score[Overall Score]
  )
)</f>
        <v>6.9542157577380426</v>
      </c>
    </row>
    <row r="37" spans="1:2" x14ac:dyDescent="0.3">
      <c r="A37" t="str">
        <v>Kosovo</v>
      </c>
      <c r="B37" s="4" cm="1">
        <f t="array" ref="B37">MAX(
  IF(
    (score[Nationality]=A37) *
    ((score[Position]=position) + (position="All")) *
    ((score[Club]=team) + (team="All")),
    score[Overall Score]
  )
)</f>
        <v>2.8351842584721529</v>
      </c>
    </row>
    <row r="38" spans="1:2" x14ac:dyDescent="0.3">
      <c r="A38" t="str">
        <v>Mali</v>
      </c>
      <c r="B38" s="4" cm="1">
        <f t="array" ref="B38">MAX(
  IF(
    (score[Nationality]=A38) *
    ((score[Position]=position) + (position="All")) *
    ((score[Club]=team) + (team="All")),
    score[Overall Score]
  )
)</f>
        <v>5.0764862342477315</v>
      </c>
    </row>
    <row r="39" spans="1:2" x14ac:dyDescent="0.3">
      <c r="A39" t="str">
        <v>Mexico</v>
      </c>
      <c r="B39" s="4" cm="1">
        <f t="array" ref="B39">MAX(
  IF(
    (score[Nationality]=A39) *
    ((score[Position]=position) + (position="All")) *
    ((score[Club]=team) + (team="All")),
    score[Overall Score]
  )
)</f>
        <v>7.5748313424176601</v>
      </c>
    </row>
    <row r="40" spans="1:2" x14ac:dyDescent="0.3">
      <c r="A40" t="str">
        <v>Morocco</v>
      </c>
      <c r="B40" s="4" cm="1">
        <f t="array" ref="B40">MAX(
  IF(
    (score[Nationality]=A40) *
    ((score[Position]=position) + (position="All")) *
    ((score[Club]=team) + (team="All")),
    score[Overall Score]
  )
)</f>
        <v>6.3382780746003249</v>
      </c>
    </row>
    <row r="41" spans="1:2" x14ac:dyDescent="0.3">
      <c r="A41" t="str">
        <v>Netherlands</v>
      </c>
      <c r="B41" s="4" cm="1">
        <f t="array" ref="B41">MAX(
  IF(
    (score[Nationality]=A41) *
    ((score[Position]=position) + (position="All")) *
    ((score[Club]=team) + (team="All")),
    score[Overall Score]
  )
)</f>
        <v>9.5536258000372829</v>
      </c>
    </row>
    <row r="42" spans="1:2" x14ac:dyDescent="0.3">
      <c r="A42" t="str">
        <v>New Zealand</v>
      </c>
      <c r="B42" s="4" cm="1">
        <f t="array" ref="B42">MAX(
  IF(
    (score[Nationality]=A42) *
    ((score[Position]=position) + (position="All")) *
    ((score[Club]=team) + (team="All")),
    score[Overall Score]
  )
)</f>
        <v>8.8675827234139604</v>
      </c>
    </row>
    <row r="43" spans="1:2" x14ac:dyDescent="0.3">
      <c r="A43" t="str">
        <v>Nigeria</v>
      </c>
      <c r="B43" s="4" cm="1">
        <f t="array" ref="B43">MAX(
  IF(
    (score[Nationality]=A43) *
    ((score[Position]=position) + (position="All")) *
    ((score[Club]=team) + (team="All")),
    score[Overall Score]
  )
)</f>
        <v>7.0147497750987551</v>
      </c>
    </row>
    <row r="44" spans="1:2" x14ac:dyDescent="0.3">
      <c r="A44" t="str">
        <v>Northern Ireland</v>
      </c>
      <c r="B44" s="4" cm="1">
        <f t="array" ref="B44">MAX(
  IF(
    (score[Nationality]=A44) *
    ((score[Position]=position) + (position="All")) *
    ((score[Club]=team) + (team="All")),
    score[Overall Score]
  )
)</f>
        <v>1.4165412178051457</v>
      </c>
    </row>
    <row r="45" spans="1:2" x14ac:dyDescent="0.3">
      <c r="A45" t="str">
        <v>Norway</v>
      </c>
      <c r="B45" s="4" cm="1">
        <f t="array" ref="B45">MAX(
  IF(
    (score[Nationality]=A45) *
    ((score[Position]=position) + (position="All")) *
    ((score[Club]=team) + (team="All")),
    score[Overall Score]
  )
)</f>
        <v>9.3973902599677999</v>
      </c>
    </row>
    <row r="46" spans="1:2" x14ac:dyDescent="0.3">
      <c r="A46" t="str">
        <v>Paraguay</v>
      </c>
      <c r="B46" s="4" cm="1">
        <f t="array" ref="B46">MAX(
  IF(
    (score[Nationality]=A46) *
    ((score[Position]=position) + (position="All")) *
    ((score[Club]=team) + (team="All")),
    score[Overall Score]
  )
)</f>
        <v>2.6258054558148922</v>
      </c>
    </row>
    <row r="47" spans="1:2" x14ac:dyDescent="0.3">
      <c r="A47" t="str">
        <v>Poland</v>
      </c>
      <c r="B47" s="4" cm="1">
        <f t="array" ref="B47">MAX(
  IF(
    (score[Nationality]=A47) *
    ((score[Position]=position) + (position="All")) *
    ((score[Club]=team) + (team="All")),
    score[Overall Score]
  )
)</f>
        <v>5.5734463394050717</v>
      </c>
    </row>
    <row r="48" spans="1:2" x14ac:dyDescent="0.3">
      <c r="A48" t="str">
        <v>Portugal</v>
      </c>
      <c r="B48" s="4" cm="1">
        <f t="array" ref="B48">MAX(
  IF(
    (score[Nationality]=A48) *
    ((score[Position]=position) + (position="All")) *
    ((score[Club]=team) + (team="All")),
    score[Overall Score]
  )
)</f>
        <v>8.7278284946688665</v>
      </c>
    </row>
    <row r="49" spans="1:2" x14ac:dyDescent="0.3">
      <c r="A49" t="str">
        <v>Romania</v>
      </c>
      <c r="B49" s="4" cm="1">
        <f t="array" ref="B49">MAX(
  IF(
    (score[Nationality]=A49) *
    ((score[Position]=position) + (position="All")) *
    ((score[Club]=team) + (team="All")),
    score[Overall Score]
  )
)</f>
        <v>2.4400401639180065</v>
      </c>
    </row>
    <row r="50" spans="1:2" x14ac:dyDescent="0.3">
      <c r="A50" t="str">
        <v>Scotland</v>
      </c>
      <c r="B50" s="4" cm="1">
        <f t="array" ref="B50">MAX(
  IF(
    (score[Nationality]=A50) *
    ((score[Position]=position) + (position="All")) *
    ((score[Club]=team) + (team="All")),
    score[Overall Score]
  )
)</f>
        <v>5.3514804979280051</v>
      </c>
    </row>
    <row r="51" spans="1:2" x14ac:dyDescent="0.3">
      <c r="A51" t="str">
        <v>Senegal</v>
      </c>
      <c r="B51" s="4" cm="1">
        <f t="array" ref="B51">MAX(
  IF(
    (score[Nationality]=A51) *
    ((score[Position]=position) + (position="All")) *
    ((score[Club]=team) + (team="All")),
    score[Overall Score]
  )
)</f>
        <v>6.7920938375002891</v>
      </c>
    </row>
    <row r="52" spans="1:2" x14ac:dyDescent="0.3">
      <c r="A52" t="str">
        <v>Serbia</v>
      </c>
      <c r="B52" s="4" cm="1">
        <f t="array" ref="B52">MAX(
  IF(
    (score[Nationality]=A52) *
    ((score[Position]=position) + (position="All")) *
    ((score[Club]=team) + (team="All")),
    score[Overall Score]
  )
)</f>
        <v>7.882857021438598</v>
      </c>
    </row>
    <row r="53" spans="1:2" x14ac:dyDescent="0.3">
      <c r="A53" t="str">
        <v>Slovakia</v>
      </c>
      <c r="B53" s="4" cm="1">
        <f t="array" ref="B53">MAX(
  IF(
    (score[Nationality]=A53) *
    ((score[Position]=position) + (position="All")) *
    ((score[Club]=team) + (team="All")),
    score[Overall Score]
  )
)</f>
        <v>4.3261248077926941</v>
      </c>
    </row>
    <row r="54" spans="1:2" x14ac:dyDescent="0.3">
      <c r="A54" t="str">
        <v>South Korea</v>
      </c>
      <c r="B54" s="4" cm="1">
        <f t="array" ref="B54">MAX(
  IF(
    (score[Nationality]=A54) *
    ((score[Position]=position) + (position="All")) *
    ((score[Club]=team) + (team="All")),
    score[Overall Score]
  )
)</f>
        <v>5.2267588087546697</v>
      </c>
    </row>
    <row r="55" spans="1:2" x14ac:dyDescent="0.3">
      <c r="A55" t="str">
        <v>Spain</v>
      </c>
      <c r="B55" s="4" cm="1">
        <f t="array" ref="B55">MAX(
  IF(
    (score[Nationality]=A55) *
    ((score[Position]=position) + (position="All")) *
    ((score[Club]=team) + (team="All")),
    score[Overall Score]
  )
)</f>
        <v>7.8895059667129486</v>
      </c>
    </row>
    <row r="56" spans="1:2" x14ac:dyDescent="0.3">
      <c r="A56" t="str">
        <v>Sweden</v>
      </c>
      <c r="B56" s="4" cm="1">
        <f t="array" ref="B56">MAX(
  IF(
    (score[Nationality]=A56) *
    ((score[Position]=position) + (position="All")) *
    ((score[Club]=team) + (team="All")),
    score[Overall Score]
  )
)</f>
        <v>9.689733271845526</v>
      </c>
    </row>
    <row r="57" spans="1:2" x14ac:dyDescent="0.3">
      <c r="A57" t="str">
        <v>Switzerland</v>
      </c>
      <c r="B57" s="4" cm="1">
        <f t="array" ref="B57">MAX(
  IF(
    (score[Nationality]=A57) *
    ((score[Position]=position) + (position="All")) *
    ((score[Club]=team) + (team="All")),
    score[Overall Score]
  )
)</f>
        <v>7.2061233640390432</v>
      </c>
    </row>
    <row r="58" spans="1:2" x14ac:dyDescent="0.3">
      <c r="A58" t="str">
        <v>Turkiye</v>
      </c>
      <c r="B58" s="4" cm="1">
        <f t="array" ref="B58">MAX(
  IF(
    (score[Nationality]=A58) *
    ((score[Position]=position) + (position="All")) *
    ((score[Club]=team) + (team="All")),
    score[Overall Score]
  )
)</f>
        <v>1.9551835153887638</v>
      </c>
    </row>
    <row r="59" spans="1:2" x14ac:dyDescent="0.3">
      <c r="A59" t="str">
        <v>Ukraine</v>
      </c>
      <c r="B59" s="4" cm="1">
        <f t="array" ref="B59">MAX(
  IF(
    (score[Nationality]=A59) *
    ((score[Position]=position) + (position="All")) *
    ((score[Club]=team) + (team="All")),
    score[Overall Score]
  )
)</f>
        <v>7.1058358888213657</v>
      </c>
    </row>
    <row r="60" spans="1:2" x14ac:dyDescent="0.3">
      <c r="A60" t="str">
        <v>United States</v>
      </c>
      <c r="B60" s="4" cm="1">
        <f t="array" ref="B60">MAX(
  IF(
    (score[Nationality]=A60) *
    ((score[Position]=position) + (position="All")) *
    ((score[Club]=team) + (team="All")),
    score[Overall Score]
  )
)</f>
        <v>7.1298730736406846</v>
      </c>
    </row>
    <row r="61" spans="1:2" x14ac:dyDescent="0.3">
      <c r="A61" t="str">
        <v>Uruguay</v>
      </c>
      <c r="B61" s="4" cm="1">
        <f t="array" ref="B61">MAX(
  IF(
    (score[Nationality]=A61) *
    ((score[Position]=position) + (position="All")) *
    ((score[Club]=team) + (team="All")),
    score[Overall Score]
  )
)</f>
        <v>3.8641461986576524</v>
      </c>
    </row>
    <row r="62" spans="1:2" x14ac:dyDescent="0.3">
      <c r="A62" t="str">
        <v>Uzbekistan</v>
      </c>
      <c r="B62" s="4" cm="1">
        <f t="array" ref="B62">MAX(
  IF(
    (score[Nationality]=A62) *
    ((score[Position]=position) + (position="All")) *
    ((score[Club]=team) + (team="All")),
    score[Overall Score]
  )
)</f>
        <v>1.3565992473795361</v>
      </c>
    </row>
    <row r="63" spans="1:2" x14ac:dyDescent="0.3">
      <c r="A63" t="str">
        <v>Wales</v>
      </c>
      <c r="B63" s="4" cm="1">
        <f t="array" ref="B63">MAX(
  IF(
    (score[Nationality]=A63) *
    ((score[Position]=position) + (position="All")) *
    ((score[Club]=team) + (team="All")),
    score[Overall Score]
  )
)</f>
        <v>6.2676330169815024</v>
      </c>
    </row>
    <row r="64" spans="1:2" x14ac:dyDescent="0.3">
      <c r="A64" t="str">
        <v>Zambia</v>
      </c>
      <c r="B64" s="4" cm="1">
        <f t="array" ref="B64">MAX(
  IF(
    (score[Nationality]=A64) *
    ((score[Position]=position) + (position="All")) *
    ((score[Club]=team) + (team="All")),
    score[Overall Score]
  )
)</f>
        <v>2.0389366989642941</v>
      </c>
    </row>
    <row r="65" spans="1:2" x14ac:dyDescent="0.3">
      <c r="A65" t="str">
        <v>Zimbabwe</v>
      </c>
      <c r="B65" s="4" cm="1">
        <f t="array" ref="B65">MAX(
  IF(
    (score[Nationality]=A65) *
    ((score[Position]=position) + (position="All")) *
    ((score[Club]=team) + (team="All")),
    score[Overall Score]
  )
)</f>
        <v>2.546380710546158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A9034-0F2F-4960-9596-21A12B081852}">
  <dimension ref="A1:F2"/>
  <sheetViews>
    <sheetView workbookViewId="0">
      <selection activeCell="F2" sqref="F2"/>
    </sheetView>
  </sheetViews>
  <sheetFormatPr defaultRowHeight="14.4" x14ac:dyDescent="0.3"/>
  <cols>
    <col min="1" max="1" width="13.88671875" customWidth="1"/>
    <col min="2" max="2" width="9.44140625" customWidth="1"/>
    <col min="5" max="5" width="15" customWidth="1"/>
  </cols>
  <sheetData>
    <row r="1" spans="1:6" x14ac:dyDescent="0.3">
      <c r="A1" t="s">
        <v>704</v>
      </c>
      <c r="B1" t="s">
        <v>781</v>
      </c>
      <c r="E1" t="s">
        <v>782</v>
      </c>
      <c r="F1" t="s">
        <v>781</v>
      </c>
    </row>
    <row r="2" spans="1:6" x14ac:dyDescent="0.3">
      <c r="A2" t="str">
        <f>IF(high_score=0,"No Player Match",_xlfn.XLOOKUP(B2,'Score Table'!K:K,'Score Table'!A:A,FALSE))</f>
        <v>Mohamed Salah</v>
      </c>
      <c r="B2" s="4" cm="1">
        <f t="array" ref="B2">IFERROR(MAX(
IF(
  ((score[Club]=team) + (team="All"))*
  ((score[Nationality]=country) + (country="All"))*
  ((score[Position]=position) + (position="All")),
   score[Overall Score]
  )
),"N/A")</f>
        <v>9.9724256700128144</v>
      </c>
      <c r="E2" t="str">
        <f>IF(F2=0,"No Player Match",_xlfn.XLOOKUP(F2,'Score Table'!K:K,'Score Table'!A:A,FALSE))</f>
        <v>Josko Gvardiol</v>
      </c>
      <c r="F2" s="4" cm="1">
        <f t="array" ref="F2">IFERROR(MAX(
IF(
  ((score[Club]=team) + (team="All"))*
  ((score[Nationality]=country) + (country="All"))*
  ((score[Position]=position) + (position="All"))*
  (score[Age]&lt;23),
   score[Overall Score]
  )
),"N/A")</f>
        <v>8.4797008487781333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E434811-B986-4164-93AF-5FDB424D11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6</vt:i4>
      </vt:variant>
    </vt:vector>
  </HeadingPairs>
  <TitlesOfParts>
    <vt:vector size="15" baseType="lpstr">
      <vt:lpstr>Append1</vt:lpstr>
      <vt:lpstr>epl_player_stats_24_25 </vt:lpstr>
      <vt:lpstr>Score Table</vt:lpstr>
      <vt:lpstr>Data Validation</vt:lpstr>
      <vt:lpstr>Dashboard</vt:lpstr>
      <vt:lpstr>Team</vt:lpstr>
      <vt:lpstr>Position</vt:lpstr>
      <vt:lpstr>Country</vt:lpstr>
      <vt:lpstr>Best Player</vt:lpstr>
      <vt:lpstr>best_player</vt:lpstr>
      <vt:lpstr>country</vt:lpstr>
      <vt:lpstr>high_score</vt:lpstr>
      <vt:lpstr>position</vt:lpstr>
      <vt:lpstr>team</vt:lpstr>
      <vt:lpstr>young_player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Tom Wilmott</cp:lastModifiedBy>
  <dcterms:created xsi:type="dcterms:W3CDTF">2025-08-28T13:21:57Z</dcterms:created>
  <dcterms:modified xsi:type="dcterms:W3CDTF">2025-08-29T16:38:48Z</dcterms:modified>
</cp:coreProperties>
</file>